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75" windowWidth="15255" windowHeight="7935" firstSheet="2" activeTab="2"/>
  </bookViews>
  <sheets>
    <sheet name="กรอบ 4 (2)" sheetId="8" state="hidden" r:id="rId1"/>
    <sheet name="2559" sheetId="1" state="hidden" r:id="rId2"/>
    <sheet name="รายชื่อพนักงานราชการ" sheetId="24" r:id="rId3"/>
    <sheet name="ความเคลื่อนไหว(พรก.)" sheetId="4" state="hidden" r:id="rId4"/>
    <sheet name=" กรอบ 4 2560(ตามโครงสร้าง1ต.ค.)" sheetId="7" state="hidden" r:id="rId5"/>
    <sheet name=" กรอบ 4 (2560)" sheetId="10" state="hidden" r:id="rId6"/>
    <sheet name="Sheet1" sheetId="5" state="hidden" r:id="rId7"/>
    <sheet name="Sheet2" sheetId="6" state="hidden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xlnm._FilterDatabase" localSheetId="5" hidden="1">' กรอบ 4 (2560)'!$A$6:$R$1291</definedName>
    <definedName name="_xlnm._FilterDatabase" localSheetId="4" hidden="1">' กรอบ 4 2560(ตามโครงสร้าง1ต.ค.)'!$A$5:$IU$1263</definedName>
    <definedName name="_xlnm._FilterDatabase" localSheetId="1" hidden="1">'2559'!$A$5:$M$1291</definedName>
    <definedName name="_xlnm._FilterDatabase" localSheetId="0" hidden="1">'กรอบ 4 (2)'!$A$1:$S$1180</definedName>
    <definedName name="_xlnm.Print_Area" localSheetId="4">' กรอบ 4 2560(ตามโครงสร้าง1ต.ค.)'!$A$1:$P$1263</definedName>
    <definedName name="_xlnm.Print_Titles" localSheetId="4">' กรอบ 4 2560(ตามโครงสร้าง1ต.ค.)'!$3:$4</definedName>
    <definedName name="_xlnm.Print_Titles" localSheetId="1">'2559'!$1:$5</definedName>
    <definedName name="_xlnm.Print_Titles" localSheetId="2">รายชื่อพนักงานราชการ!$4:$5</definedName>
  </definedNames>
  <calcPr calcId="124519"/>
</workbook>
</file>

<file path=xl/calcChain.xml><?xml version="1.0" encoding="utf-8"?>
<calcChain xmlns="http://schemas.openxmlformats.org/spreadsheetml/2006/main">
  <c r="I791" i="7"/>
  <c r="F1285"/>
  <c r="I1106"/>
  <c r="I198"/>
  <c r="I949"/>
  <c r="I633"/>
  <c r="I475"/>
  <c r="I317"/>
  <c r="I261"/>
  <c r="I166"/>
  <c r="I139"/>
  <c r="I112"/>
  <c r="I93"/>
  <c r="I33"/>
  <c r="J33"/>
  <c r="I23"/>
  <c r="I16"/>
  <c r="J16"/>
  <c r="I10"/>
  <c r="I6"/>
  <c r="I1262" s="1"/>
  <c r="I1263" s="1"/>
  <c r="J949"/>
  <c r="J791"/>
  <c r="J633"/>
  <c r="J475"/>
  <c r="J317"/>
  <c r="J261"/>
  <c r="J198"/>
  <c r="J166"/>
  <c r="J139"/>
  <c r="J112"/>
  <c r="J93"/>
  <c r="J23"/>
  <c r="J10"/>
  <c r="J6"/>
  <c r="C1314" i="10"/>
  <c r="D1314"/>
  <c r="P1291"/>
  <c r="C1293" s="1"/>
  <c r="J1291"/>
  <c r="I1291"/>
  <c r="H1291"/>
  <c r="F1291"/>
  <c r="J1290"/>
  <c r="I1290"/>
  <c r="H1290"/>
  <c r="C1290"/>
  <c r="K1234"/>
  <c r="K1176"/>
  <c r="G1168"/>
  <c r="K1168" s="1"/>
  <c r="F1162"/>
  <c r="F1290" s="1"/>
  <c r="K1156"/>
  <c r="K1151"/>
  <c r="E1142"/>
  <c r="E1290" s="1"/>
  <c r="K1141"/>
  <c r="K1134"/>
  <c r="J1131"/>
  <c r="I1131"/>
  <c r="H1131"/>
  <c r="G1131"/>
  <c r="F1131"/>
  <c r="E1131"/>
  <c r="C1131"/>
  <c r="K1075"/>
  <c r="K1017"/>
  <c r="K1009"/>
  <c r="K1002"/>
  <c r="K996"/>
  <c r="K991"/>
  <c r="K983"/>
  <c r="K974"/>
  <c r="J971"/>
  <c r="I971"/>
  <c r="H971"/>
  <c r="G971"/>
  <c r="F971"/>
  <c r="E971"/>
  <c r="C971"/>
  <c r="K915"/>
  <c r="K857"/>
  <c r="K853"/>
  <c r="K849"/>
  <c r="K841"/>
  <c r="K835"/>
  <c r="K830"/>
  <c r="K821"/>
  <c r="K813"/>
  <c r="K971" s="1"/>
  <c r="J810"/>
  <c r="I810"/>
  <c r="H810"/>
  <c r="G810"/>
  <c r="F810"/>
  <c r="E810"/>
  <c r="C810"/>
  <c r="K754"/>
  <c r="K696"/>
  <c r="K688"/>
  <c r="K680"/>
  <c r="K674"/>
  <c r="K669"/>
  <c r="K660"/>
  <c r="K652"/>
  <c r="J649"/>
  <c r="I649"/>
  <c r="H649"/>
  <c r="G649"/>
  <c r="F649"/>
  <c r="E649"/>
  <c r="C649"/>
  <c r="K532"/>
  <c r="K531"/>
  <c r="K509"/>
  <c r="K499"/>
  <c r="K491"/>
  <c r="K649"/>
  <c r="J488"/>
  <c r="I488"/>
  <c r="H488"/>
  <c r="G488"/>
  <c r="F488"/>
  <c r="E488"/>
  <c r="C488"/>
  <c r="K401"/>
  <c r="K393"/>
  <c r="K376"/>
  <c r="K374"/>
  <c r="K371"/>
  <c r="K365"/>
  <c r="K358"/>
  <c r="K352"/>
  <c r="K349"/>
  <c r="K344"/>
  <c r="K342"/>
  <c r="K340"/>
  <c r="K336"/>
  <c r="K335"/>
  <c r="J327"/>
  <c r="I327"/>
  <c r="H327"/>
  <c r="G327"/>
  <c r="F327"/>
  <c r="E327"/>
  <c r="C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8"/>
  <c r="K297"/>
  <c r="K296"/>
  <c r="K295"/>
  <c r="K294"/>
  <c r="K292"/>
  <c r="K291"/>
  <c r="K290"/>
  <c r="K289"/>
  <c r="K288"/>
  <c r="K287"/>
  <c r="K285"/>
  <c r="K284"/>
  <c r="K283"/>
  <c r="K282"/>
  <c r="K281"/>
  <c r="K280"/>
  <c r="K278"/>
  <c r="K277"/>
  <c r="K276"/>
  <c r="K275"/>
  <c r="K274"/>
  <c r="K273"/>
  <c r="J270"/>
  <c r="I270"/>
  <c r="H270"/>
  <c r="G270"/>
  <c r="F270"/>
  <c r="E270"/>
  <c r="C270"/>
  <c r="K269"/>
  <c r="K268"/>
  <c r="K267"/>
  <c r="K266"/>
  <c r="K265"/>
  <c r="K264"/>
  <c r="K263"/>
  <c r="K262"/>
  <c r="K261"/>
  <c r="K259"/>
  <c r="K258"/>
  <c r="K257"/>
  <c r="K256"/>
  <c r="K255"/>
  <c r="K254"/>
  <c r="K253"/>
  <c r="K252"/>
  <c r="K251"/>
  <c r="K250"/>
  <c r="K248"/>
  <c r="K247"/>
  <c r="K246"/>
  <c r="K245"/>
  <c r="K244"/>
  <c r="K243"/>
  <c r="K242"/>
  <c r="K241"/>
  <c r="K240"/>
  <c r="K239"/>
  <c r="K237"/>
  <c r="K236"/>
  <c r="K235"/>
  <c r="K234"/>
  <c r="K233"/>
  <c r="K232"/>
  <c r="K231"/>
  <c r="K230"/>
  <c r="K229"/>
  <c r="K228"/>
  <c r="K226"/>
  <c r="K225"/>
  <c r="K224"/>
  <c r="K223"/>
  <c r="K222"/>
  <c r="K220"/>
  <c r="K219"/>
  <c r="K218"/>
  <c r="K217"/>
  <c r="K216"/>
  <c r="K215"/>
  <c r="K214"/>
  <c r="K213"/>
  <c r="K212"/>
  <c r="K211"/>
  <c r="K210"/>
  <c r="K209"/>
  <c r="C206"/>
  <c r="K205"/>
  <c r="K204"/>
  <c r="K203"/>
  <c r="K202"/>
  <c r="K201"/>
  <c r="K199"/>
  <c r="K198"/>
  <c r="K197"/>
  <c r="K196"/>
  <c r="K195"/>
  <c r="K194"/>
  <c r="K192"/>
  <c r="K191"/>
  <c r="K190"/>
  <c r="K189"/>
  <c r="K188"/>
  <c r="K187"/>
  <c r="K185"/>
  <c r="K184"/>
  <c r="K183"/>
  <c r="K182"/>
  <c r="K181"/>
  <c r="K180"/>
  <c r="K179"/>
  <c r="K178"/>
  <c r="K177"/>
  <c r="K176"/>
  <c r="J173"/>
  <c r="I173"/>
  <c r="H173"/>
  <c r="G173"/>
  <c r="F173"/>
  <c r="E173"/>
  <c r="C173"/>
  <c r="K172"/>
  <c r="K171"/>
  <c r="K169"/>
  <c r="K168"/>
  <c r="K167"/>
  <c r="K166"/>
  <c r="K165"/>
  <c r="K164"/>
  <c r="K161"/>
  <c r="K159"/>
  <c r="K158"/>
  <c r="K156"/>
  <c r="K155"/>
  <c r="K154"/>
  <c r="K153"/>
  <c r="K152"/>
  <c r="K151"/>
  <c r="K150"/>
  <c r="K149"/>
  <c r="K148"/>
  <c r="J145"/>
  <c r="I145"/>
  <c r="H145"/>
  <c r="G145"/>
  <c r="F145"/>
  <c r="E145"/>
  <c r="C145"/>
  <c r="K144"/>
  <c r="K143"/>
  <c r="K142"/>
  <c r="K141"/>
  <c r="K140"/>
  <c r="K139"/>
  <c r="K137"/>
  <c r="K136"/>
  <c r="K135"/>
  <c r="K134"/>
  <c r="K132"/>
  <c r="K131"/>
  <c r="K130"/>
  <c r="K129"/>
  <c r="K127"/>
  <c r="K126"/>
  <c r="K125"/>
  <c r="K70"/>
  <c r="K124"/>
  <c r="K122"/>
  <c r="K121"/>
  <c r="K120"/>
  <c r="J117"/>
  <c r="I117"/>
  <c r="H117"/>
  <c r="G117"/>
  <c r="F117"/>
  <c r="E117"/>
  <c r="C117"/>
  <c r="K116"/>
  <c r="K115"/>
  <c r="K113"/>
  <c r="K112"/>
  <c r="K110"/>
  <c r="K109"/>
  <c r="K107"/>
  <c r="K106"/>
  <c r="K105"/>
  <c r="K104"/>
  <c r="K103"/>
  <c r="K102"/>
  <c r="K101"/>
  <c r="K100"/>
  <c r="J97"/>
  <c r="I97"/>
  <c r="H97"/>
  <c r="G97"/>
  <c r="F97"/>
  <c r="E97"/>
  <c r="E206" s="1"/>
  <c r="C97"/>
  <c r="K96"/>
  <c r="K95"/>
  <c r="K94"/>
  <c r="K93"/>
  <c r="K92"/>
  <c r="K91"/>
  <c r="K90"/>
  <c r="K89"/>
  <c r="K87"/>
  <c r="K84"/>
  <c r="K83"/>
  <c r="K82"/>
  <c r="K81"/>
  <c r="K80"/>
  <c r="K79"/>
  <c r="K78"/>
  <c r="K77"/>
  <c r="K76"/>
  <c r="K75"/>
  <c r="K74"/>
  <c r="K73"/>
  <c r="K71"/>
  <c r="K69"/>
  <c r="K123"/>
  <c r="K68"/>
  <c r="K67"/>
  <c r="K66"/>
  <c r="K65"/>
  <c r="K64"/>
  <c r="K63"/>
  <c r="K62"/>
  <c r="K61"/>
  <c r="K60"/>
  <c r="K59"/>
  <c r="K57"/>
  <c r="K56"/>
  <c r="K55"/>
  <c r="K54"/>
  <c r="K53"/>
  <c r="K52"/>
  <c r="K51"/>
  <c r="K50"/>
  <c r="K48"/>
  <c r="K47"/>
  <c r="K85"/>
  <c r="K46"/>
  <c r="K45"/>
  <c r="K44"/>
  <c r="K43"/>
  <c r="K42"/>
  <c r="K41"/>
  <c r="K40"/>
  <c r="K39"/>
  <c r="J36"/>
  <c r="I36"/>
  <c r="H36"/>
  <c r="G36"/>
  <c r="F36"/>
  <c r="E36"/>
  <c r="C36"/>
  <c r="K35"/>
  <c r="K34"/>
  <c r="K33"/>
  <c r="K32"/>
  <c r="K31"/>
  <c r="K30"/>
  <c r="K29"/>
  <c r="K28"/>
  <c r="K27"/>
  <c r="J25"/>
  <c r="I25"/>
  <c r="H25"/>
  <c r="G25"/>
  <c r="F25"/>
  <c r="E25"/>
  <c r="C25"/>
  <c r="K24"/>
  <c r="K23"/>
  <c r="K22"/>
  <c r="K21"/>
  <c r="K20"/>
  <c r="K19"/>
  <c r="G17"/>
  <c r="G1291" s="1"/>
  <c r="E17"/>
  <c r="E1291" s="1"/>
  <c r="C17"/>
  <c r="K16"/>
  <c r="K14"/>
  <c r="K12"/>
  <c r="C10"/>
  <c r="C1291" s="1"/>
  <c r="J9"/>
  <c r="K9" s="1"/>
  <c r="J8"/>
  <c r="K8" s="1"/>
  <c r="J7"/>
  <c r="K7" s="1"/>
  <c r="C1181" i="8"/>
  <c r="K1122"/>
  <c r="K1066"/>
  <c r="G1060"/>
  <c r="K1060"/>
  <c r="F1054"/>
  <c r="F1178"/>
  <c r="K1048"/>
  <c r="K1044"/>
  <c r="E1036"/>
  <c r="K1036"/>
  <c r="K1035"/>
  <c r="K1028"/>
  <c r="K972"/>
  <c r="K916"/>
  <c r="K910"/>
  <c r="K903"/>
  <c r="K897"/>
  <c r="K893"/>
  <c r="K886"/>
  <c r="K877"/>
  <c r="K821"/>
  <c r="K765"/>
  <c r="K763"/>
  <c r="K759"/>
  <c r="K751"/>
  <c r="K745"/>
  <c r="K741"/>
  <c r="K733"/>
  <c r="K725"/>
  <c r="K669"/>
  <c r="K613"/>
  <c r="K607"/>
  <c r="K599"/>
  <c r="K593"/>
  <c r="K589"/>
  <c r="K581"/>
  <c r="K573"/>
  <c r="K460"/>
  <c r="K459"/>
  <c r="K438"/>
  <c r="K429"/>
  <c r="K421"/>
  <c r="K336"/>
  <c r="K328"/>
  <c r="K311"/>
  <c r="K309"/>
  <c r="K308"/>
  <c r="K302"/>
  <c r="K295"/>
  <c r="K289"/>
  <c r="K287"/>
  <c r="K283"/>
  <c r="K281"/>
  <c r="K279"/>
  <c r="K275"/>
  <c r="K274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7"/>
  <c r="K5"/>
  <c r="P1179"/>
  <c r="P1181"/>
  <c r="J1178"/>
  <c r="I1178"/>
  <c r="H1178"/>
  <c r="S1178"/>
  <c r="R1180"/>
  <c r="R1066"/>
  <c r="E1178"/>
  <c r="J4"/>
  <c r="K4" s="1"/>
  <c r="J3"/>
  <c r="K3" s="1"/>
  <c r="J2"/>
  <c r="K2" s="1"/>
  <c r="E82" i="6"/>
  <c r="U318" i="5"/>
  <c r="N318"/>
  <c r="O318"/>
  <c r="P318" s="1"/>
  <c r="M318"/>
  <c r="J318"/>
  <c r="K318" s="1"/>
  <c r="U317"/>
  <c r="N317"/>
  <c r="O317"/>
  <c r="P317" s="1"/>
  <c r="M317"/>
  <c r="J317"/>
  <c r="K317" s="1"/>
  <c r="U316"/>
  <c r="N316"/>
  <c r="O316" s="1"/>
  <c r="P316" s="1"/>
  <c r="M316"/>
  <c r="J316"/>
  <c r="K316" s="1"/>
  <c r="U315"/>
  <c r="N315"/>
  <c r="O315"/>
  <c r="P315" s="1"/>
  <c r="M315"/>
  <c r="J315"/>
  <c r="K315" s="1"/>
  <c r="U314"/>
  <c r="N314"/>
  <c r="O314" s="1"/>
  <c r="P314" s="1"/>
  <c r="M314"/>
  <c r="J314"/>
  <c r="K314" s="1"/>
  <c r="U313"/>
  <c r="N313"/>
  <c r="O313" s="1"/>
  <c r="P313" s="1"/>
  <c r="M313"/>
  <c r="J313"/>
  <c r="K313" s="1"/>
  <c r="U312"/>
  <c r="N312"/>
  <c r="O312"/>
  <c r="P312" s="1"/>
  <c r="M312"/>
  <c r="J312"/>
  <c r="K312" s="1"/>
  <c r="U311"/>
  <c r="N311"/>
  <c r="O311" s="1"/>
  <c r="P311" s="1"/>
  <c r="M311"/>
  <c r="J311"/>
  <c r="K311" s="1"/>
  <c r="U310"/>
  <c r="N310"/>
  <c r="O310" s="1"/>
  <c r="P310" s="1"/>
  <c r="M310"/>
  <c r="J310"/>
  <c r="K310" s="1"/>
  <c r="U309"/>
  <c r="N309"/>
  <c r="O309"/>
  <c r="P309" s="1"/>
  <c r="M309"/>
  <c r="J309"/>
  <c r="K309" s="1"/>
  <c r="U308"/>
  <c r="N308"/>
  <c r="O308" s="1"/>
  <c r="P308" s="1"/>
  <c r="M308"/>
  <c r="J308"/>
  <c r="K308" s="1"/>
  <c r="U307"/>
  <c r="N307"/>
  <c r="O307" s="1"/>
  <c r="P307" s="1"/>
  <c r="M307"/>
  <c r="J307"/>
  <c r="K307" s="1"/>
  <c r="U306"/>
  <c r="N306"/>
  <c r="O306" s="1"/>
  <c r="P306" s="1"/>
  <c r="M306"/>
  <c r="J306"/>
  <c r="K306"/>
  <c r="U305"/>
  <c r="N305"/>
  <c r="O305" s="1"/>
  <c r="P305" s="1"/>
  <c r="M305"/>
  <c r="J305"/>
  <c r="K305" s="1"/>
  <c r="U304"/>
  <c r="N304"/>
  <c r="O304"/>
  <c r="P304" s="1"/>
  <c r="M304"/>
  <c r="J304"/>
  <c r="K304" s="1"/>
  <c r="U303"/>
  <c r="N303"/>
  <c r="O303" s="1"/>
  <c r="P303" s="1"/>
  <c r="M303"/>
  <c r="J303"/>
  <c r="K303" s="1"/>
  <c r="P302"/>
  <c r="Q302" s="1"/>
  <c r="R302" s="1"/>
  <c r="U301"/>
  <c r="N301"/>
  <c r="O301"/>
  <c r="P301" s="1"/>
  <c r="M301"/>
  <c r="J301"/>
  <c r="K301" s="1"/>
  <c r="U300"/>
  <c r="N300"/>
  <c r="O300" s="1"/>
  <c r="P300" s="1"/>
  <c r="M300"/>
  <c r="J300"/>
  <c r="K300" s="1"/>
  <c r="U299"/>
  <c r="N299"/>
  <c r="O299" s="1"/>
  <c r="P299" s="1"/>
  <c r="M299"/>
  <c r="J299"/>
  <c r="K299"/>
  <c r="U298"/>
  <c r="N298"/>
  <c r="O298" s="1"/>
  <c r="P298" s="1"/>
  <c r="M298"/>
  <c r="J298"/>
  <c r="K298" s="1"/>
  <c r="U297"/>
  <c r="N297"/>
  <c r="O297" s="1"/>
  <c r="P297" s="1"/>
  <c r="M297"/>
  <c r="J297"/>
  <c r="K297"/>
  <c r="U296"/>
  <c r="N296"/>
  <c r="O296" s="1"/>
  <c r="P296" s="1"/>
  <c r="M296"/>
  <c r="J296"/>
  <c r="K296" s="1"/>
  <c r="U295"/>
  <c r="N295"/>
  <c r="O295" s="1"/>
  <c r="P295" s="1"/>
  <c r="M295"/>
  <c r="J295"/>
  <c r="K295" s="1"/>
  <c r="U294"/>
  <c r="N294"/>
  <c r="O294" s="1"/>
  <c r="P294" s="1"/>
  <c r="M294"/>
  <c r="J294"/>
  <c r="K294" s="1"/>
  <c r="U293"/>
  <c r="N293"/>
  <c r="O293"/>
  <c r="P293" s="1"/>
  <c r="M293"/>
  <c r="J293"/>
  <c r="K293" s="1"/>
  <c r="U292"/>
  <c r="N292"/>
  <c r="O292" s="1"/>
  <c r="P292" s="1"/>
  <c r="M292"/>
  <c r="J292"/>
  <c r="K292" s="1"/>
  <c r="U291"/>
  <c r="N291"/>
  <c r="O291" s="1"/>
  <c r="P291" s="1"/>
  <c r="M291"/>
  <c r="J291"/>
  <c r="K291" s="1"/>
  <c r="U290"/>
  <c r="N290"/>
  <c r="O290" s="1"/>
  <c r="P290" s="1"/>
  <c r="M290"/>
  <c r="J290"/>
  <c r="K290" s="1"/>
  <c r="P289"/>
  <c r="Q289" s="1"/>
  <c r="R289" s="1"/>
  <c r="U288"/>
  <c r="N288"/>
  <c r="O288" s="1"/>
  <c r="P288" s="1"/>
  <c r="M288"/>
  <c r="J288"/>
  <c r="K288" s="1"/>
  <c r="U287"/>
  <c r="N287"/>
  <c r="O287" s="1"/>
  <c r="P287" s="1"/>
  <c r="M287"/>
  <c r="J287"/>
  <c r="K287" s="1"/>
  <c r="U286"/>
  <c r="N286"/>
  <c r="O286"/>
  <c r="P286" s="1"/>
  <c r="M286"/>
  <c r="J286"/>
  <c r="K286" s="1"/>
  <c r="U285"/>
  <c r="N285"/>
  <c r="O285" s="1"/>
  <c r="P285" s="1"/>
  <c r="M285"/>
  <c r="J285"/>
  <c r="K285" s="1"/>
  <c r="U284"/>
  <c r="N284"/>
  <c r="O284" s="1"/>
  <c r="P284" s="1"/>
  <c r="M284"/>
  <c r="J284"/>
  <c r="K284" s="1"/>
  <c r="U283"/>
  <c r="N283"/>
  <c r="O283" s="1"/>
  <c r="P283" s="1"/>
  <c r="M283"/>
  <c r="J283"/>
  <c r="K283" s="1"/>
  <c r="U282"/>
  <c r="N282"/>
  <c r="O282" s="1"/>
  <c r="P282" s="1"/>
  <c r="M282"/>
  <c r="J282"/>
  <c r="K282" s="1"/>
  <c r="U281"/>
  <c r="N281"/>
  <c r="O281"/>
  <c r="P281" s="1"/>
  <c r="M281"/>
  <c r="J281"/>
  <c r="K281" s="1"/>
  <c r="U280"/>
  <c r="N280"/>
  <c r="O280" s="1"/>
  <c r="P280" s="1"/>
  <c r="M280"/>
  <c r="J280"/>
  <c r="K280" s="1"/>
  <c r="U279"/>
  <c r="N279"/>
  <c r="O279" s="1"/>
  <c r="P279" s="1"/>
  <c r="M279"/>
  <c r="J279"/>
  <c r="K279" s="1"/>
  <c r="U278"/>
  <c r="N278"/>
  <c r="O278" s="1"/>
  <c r="P278" s="1"/>
  <c r="M278"/>
  <c r="J278"/>
  <c r="K278" s="1"/>
  <c r="U277"/>
  <c r="N277"/>
  <c r="O277" s="1"/>
  <c r="P277" s="1"/>
  <c r="M277"/>
  <c r="J277"/>
  <c r="K277" s="1"/>
  <c r="U276"/>
  <c r="N276"/>
  <c r="O276"/>
  <c r="P276" s="1"/>
  <c r="M276"/>
  <c r="J276"/>
  <c r="K276" s="1"/>
  <c r="U275"/>
  <c r="N275"/>
  <c r="O275" s="1"/>
  <c r="P275" s="1"/>
  <c r="M275"/>
  <c r="J275"/>
  <c r="K275" s="1"/>
  <c r="U274"/>
  <c r="N274"/>
  <c r="O274" s="1"/>
  <c r="P274" s="1"/>
  <c r="M274"/>
  <c r="J274"/>
  <c r="K274" s="1"/>
  <c r="U273"/>
  <c r="N273"/>
  <c r="O273" s="1"/>
  <c r="P273" s="1"/>
  <c r="M273"/>
  <c r="J273"/>
  <c r="K273" s="1"/>
  <c r="U272"/>
  <c r="N272"/>
  <c r="O272" s="1"/>
  <c r="P272" s="1"/>
  <c r="M272"/>
  <c r="J272"/>
  <c r="K272" s="1"/>
  <c r="P271"/>
  <c r="Q271" s="1"/>
  <c r="R271" s="1"/>
  <c r="U270"/>
  <c r="N270"/>
  <c r="O270" s="1"/>
  <c r="P270" s="1"/>
  <c r="M270"/>
  <c r="J270"/>
  <c r="K270" s="1"/>
  <c r="U269"/>
  <c r="N269"/>
  <c r="O269" s="1"/>
  <c r="P269" s="1"/>
  <c r="M269"/>
  <c r="J269"/>
  <c r="K269" s="1"/>
  <c r="U268"/>
  <c r="N268"/>
  <c r="O268" s="1"/>
  <c r="P268" s="1"/>
  <c r="T268" s="1"/>
  <c r="M268"/>
  <c r="J268"/>
  <c r="K268" s="1"/>
  <c r="U267"/>
  <c r="N267"/>
  <c r="O267" s="1"/>
  <c r="P267" s="1"/>
  <c r="M267"/>
  <c r="J267"/>
  <c r="K267" s="1"/>
  <c r="U266"/>
  <c r="N266"/>
  <c r="O266"/>
  <c r="P266" s="1"/>
  <c r="T266" s="1"/>
  <c r="M266"/>
  <c r="J266"/>
  <c r="K266" s="1"/>
  <c r="U265"/>
  <c r="N265"/>
  <c r="O265" s="1"/>
  <c r="P265" s="1"/>
  <c r="M265"/>
  <c r="J265"/>
  <c r="K265" s="1"/>
  <c r="U264"/>
  <c r="N264"/>
  <c r="O264" s="1"/>
  <c r="P264" s="1"/>
  <c r="T264" s="1"/>
  <c r="M264"/>
  <c r="J264"/>
  <c r="K264" s="1"/>
  <c r="U263"/>
  <c r="N263"/>
  <c r="O263" s="1"/>
  <c r="P263" s="1"/>
  <c r="M263"/>
  <c r="J263"/>
  <c r="K263" s="1"/>
  <c r="U262"/>
  <c r="N262"/>
  <c r="O262"/>
  <c r="P262" s="1"/>
  <c r="T262" s="1"/>
  <c r="M262"/>
  <c r="J262"/>
  <c r="K262" s="1"/>
  <c r="U261"/>
  <c r="N261"/>
  <c r="O261" s="1"/>
  <c r="P261" s="1"/>
  <c r="M261"/>
  <c r="J261"/>
  <c r="K261" s="1"/>
  <c r="U260"/>
  <c r="N260"/>
  <c r="O260" s="1"/>
  <c r="P260" s="1"/>
  <c r="T260" s="1"/>
  <c r="M260"/>
  <c r="J260"/>
  <c r="K260" s="1"/>
  <c r="U259"/>
  <c r="N259"/>
  <c r="O259"/>
  <c r="P259" s="1"/>
  <c r="M259"/>
  <c r="J259"/>
  <c r="K259" s="1"/>
  <c r="U258"/>
  <c r="N258"/>
  <c r="O258" s="1"/>
  <c r="P258" s="1"/>
  <c r="T258" s="1"/>
  <c r="M258"/>
  <c r="J258"/>
  <c r="K258" s="1"/>
  <c r="P257"/>
  <c r="Q257" s="1"/>
  <c r="R257" s="1"/>
  <c r="U256"/>
  <c r="N256"/>
  <c r="O256" s="1"/>
  <c r="P256" s="1"/>
  <c r="M256"/>
  <c r="J256"/>
  <c r="K256" s="1"/>
  <c r="U255"/>
  <c r="N255"/>
  <c r="O255" s="1"/>
  <c r="P255" s="1"/>
  <c r="M255"/>
  <c r="J255"/>
  <c r="K255" s="1"/>
  <c r="U254"/>
  <c r="N254"/>
  <c r="O254"/>
  <c r="P254" s="1"/>
  <c r="M254"/>
  <c r="K254"/>
  <c r="J254"/>
  <c r="U253"/>
  <c r="N253"/>
  <c r="O253"/>
  <c r="P253" s="1"/>
  <c r="M253"/>
  <c r="J253"/>
  <c r="K253" s="1"/>
  <c r="U252"/>
  <c r="N252"/>
  <c r="O252" s="1"/>
  <c r="P252" s="1"/>
  <c r="M252"/>
  <c r="J252"/>
  <c r="K252" s="1"/>
  <c r="U251"/>
  <c r="N251"/>
  <c r="O251" s="1"/>
  <c r="P251" s="1"/>
  <c r="M251"/>
  <c r="J251"/>
  <c r="K251" s="1"/>
  <c r="U250"/>
  <c r="N250"/>
  <c r="O250" s="1"/>
  <c r="P250" s="1"/>
  <c r="M250"/>
  <c r="J250"/>
  <c r="K250" s="1"/>
  <c r="U249"/>
  <c r="N249"/>
  <c r="O249" s="1"/>
  <c r="P249" s="1"/>
  <c r="M249"/>
  <c r="J249"/>
  <c r="K249" s="1"/>
  <c r="U248"/>
  <c r="N248"/>
  <c r="O248" s="1"/>
  <c r="P248" s="1"/>
  <c r="M248"/>
  <c r="J248"/>
  <c r="K248" s="1"/>
  <c r="U247"/>
  <c r="N247"/>
  <c r="O247" s="1"/>
  <c r="P247" s="1"/>
  <c r="M247"/>
  <c r="J247"/>
  <c r="K247" s="1"/>
  <c r="U246"/>
  <c r="N246"/>
  <c r="O246" s="1"/>
  <c r="P246" s="1"/>
  <c r="M246"/>
  <c r="J246"/>
  <c r="K246" s="1"/>
  <c r="U245"/>
  <c r="N245"/>
  <c r="O245" s="1"/>
  <c r="P245" s="1"/>
  <c r="M245"/>
  <c r="J245"/>
  <c r="K245" s="1"/>
  <c r="P244"/>
  <c r="Q244" s="1"/>
  <c r="R244" s="1"/>
  <c r="U243"/>
  <c r="N243"/>
  <c r="O243" s="1"/>
  <c r="P243" s="1"/>
  <c r="M243"/>
  <c r="J243"/>
  <c r="K243" s="1"/>
  <c r="U242"/>
  <c r="N242"/>
  <c r="O242" s="1"/>
  <c r="P242" s="1"/>
  <c r="S242" s="1"/>
  <c r="M242"/>
  <c r="J242"/>
  <c r="K242" s="1"/>
  <c r="U241"/>
  <c r="N241"/>
  <c r="O241" s="1"/>
  <c r="P241" s="1"/>
  <c r="M241"/>
  <c r="J241"/>
  <c r="K241" s="1"/>
  <c r="U240"/>
  <c r="N240"/>
  <c r="O240" s="1"/>
  <c r="P240" s="1"/>
  <c r="T240" s="1"/>
  <c r="M240"/>
  <c r="J240"/>
  <c r="K240" s="1"/>
  <c r="N239"/>
  <c r="O239" s="1"/>
  <c r="P239" s="1"/>
  <c r="Q239" s="1"/>
  <c r="R239" s="1"/>
  <c r="U238"/>
  <c r="N238"/>
  <c r="O238" s="1"/>
  <c r="P238" s="1"/>
  <c r="M238"/>
  <c r="J238"/>
  <c r="K238" s="1"/>
  <c r="U237"/>
  <c r="N237"/>
  <c r="O237" s="1"/>
  <c r="P237" s="1"/>
  <c r="M237"/>
  <c r="J237"/>
  <c r="K237" s="1"/>
  <c r="U236"/>
  <c r="N236"/>
  <c r="O236" s="1"/>
  <c r="P236" s="1"/>
  <c r="M236"/>
  <c r="J236"/>
  <c r="K236" s="1"/>
  <c r="U235"/>
  <c r="N235"/>
  <c r="O235" s="1"/>
  <c r="P235" s="1"/>
  <c r="M235"/>
  <c r="J235"/>
  <c r="K235" s="1"/>
  <c r="U234"/>
  <c r="N234"/>
  <c r="O234" s="1"/>
  <c r="P234" s="1"/>
  <c r="M234"/>
  <c r="J234"/>
  <c r="K234" s="1"/>
  <c r="U233"/>
  <c r="N233"/>
  <c r="O233" s="1"/>
  <c r="P233" s="1"/>
  <c r="M233"/>
  <c r="J233"/>
  <c r="K233" s="1"/>
  <c r="U232"/>
  <c r="N232"/>
  <c r="O232" s="1"/>
  <c r="P232" s="1"/>
  <c r="M232"/>
  <c r="J232"/>
  <c r="K232" s="1"/>
  <c r="U231"/>
  <c r="N231"/>
  <c r="O231" s="1"/>
  <c r="P231" s="1"/>
  <c r="M231"/>
  <c r="J231"/>
  <c r="K231" s="1"/>
  <c r="P230"/>
  <c r="Q230" s="1"/>
  <c r="R230" s="1"/>
  <c r="P229"/>
  <c r="Q229" s="1"/>
  <c r="R229" s="1"/>
  <c r="U228"/>
  <c r="N228"/>
  <c r="O228" s="1"/>
  <c r="P228" s="1"/>
  <c r="M228"/>
  <c r="J228"/>
  <c r="K228" s="1"/>
  <c r="U227"/>
  <c r="N227"/>
  <c r="O227" s="1"/>
  <c r="P227" s="1"/>
  <c r="M227"/>
  <c r="J227"/>
  <c r="K227" s="1"/>
  <c r="N226"/>
  <c r="O226" s="1"/>
  <c r="P226" s="1"/>
  <c r="Q226" s="1"/>
  <c r="R226" s="1"/>
  <c r="U225"/>
  <c r="N225"/>
  <c r="O225" s="1"/>
  <c r="P225" s="1"/>
  <c r="M225"/>
  <c r="J225"/>
  <c r="K225" s="1"/>
  <c r="U224"/>
  <c r="N224"/>
  <c r="O224" s="1"/>
  <c r="P224" s="1"/>
  <c r="M224"/>
  <c r="J224"/>
  <c r="K224" s="1"/>
  <c r="U223"/>
  <c r="N223"/>
  <c r="O223" s="1"/>
  <c r="P223" s="1"/>
  <c r="M223"/>
  <c r="J223"/>
  <c r="K223" s="1"/>
  <c r="U222"/>
  <c r="N222"/>
  <c r="O222" s="1"/>
  <c r="P222" s="1"/>
  <c r="M222"/>
  <c r="J222"/>
  <c r="K222" s="1"/>
  <c r="U221"/>
  <c r="N221"/>
  <c r="O221" s="1"/>
  <c r="P221" s="1"/>
  <c r="M221"/>
  <c r="J221"/>
  <c r="K221" s="1"/>
  <c r="U220"/>
  <c r="N220"/>
  <c r="O220" s="1"/>
  <c r="P220" s="1"/>
  <c r="M220"/>
  <c r="J220"/>
  <c r="K220" s="1"/>
  <c r="U219"/>
  <c r="N219"/>
  <c r="O219" s="1"/>
  <c r="P219" s="1"/>
  <c r="M219"/>
  <c r="J219"/>
  <c r="K219" s="1"/>
  <c r="U218"/>
  <c r="N218"/>
  <c r="O218" s="1"/>
  <c r="P218" s="1"/>
  <c r="M218"/>
  <c r="J218"/>
  <c r="K218" s="1"/>
  <c r="U217"/>
  <c r="N217"/>
  <c r="O217" s="1"/>
  <c r="P217" s="1"/>
  <c r="M217"/>
  <c r="J217"/>
  <c r="K217" s="1"/>
  <c r="U216"/>
  <c r="N216"/>
  <c r="O216" s="1"/>
  <c r="P216" s="1"/>
  <c r="M216"/>
  <c r="J216"/>
  <c r="K216" s="1"/>
  <c r="U215"/>
  <c r="N215"/>
  <c r="O215" s="1"/>
  <c r="P215" s="1"/>
  <c r="M215"/>
  <c r="J215"/>
  <c r="K215"/>
  <c r="U214"/>
  <c r="N214"/>
  <c r="O214" s="1"/>
  <c r="P214" s="1"/>
  <c r="M214"/>
  <c r="K214"/>
  <c r="J214"/>
  <c r="P213"/>
  <c r="Q213" s="1"/>
  <c r="R213" s="1"/>
  <c r="U212"/>
  <c r="N212"/>
  <c r="O212" s="1"/>
  <c r="P212" s="1"/>
  <c r="M212"/>
  <c r="J212"/>
  <c r="K212" s="1"/>
  <c r="U211"/>
  <c r="N211"/>
  <c r="O211" s="1"/>
  <c r="P211" s="1"/>
  <c r="M211"/>
  <c r="J211"/>
  <c r="K211" s="1"/>
  <c r="U210"/>
  <c r="N210"/>
  <c r="O210" s="1"/>
  <c r="P210" s="1"/>
  <c r="M210"/>
  <c r="J210"/>
  <c r="K210" s="1"/>
  <c r="U209"/>
  <c r="N209"/>
  <c r="O209" s="1"/>
  <c r="P209" s="1"/>
  <c r="M209"/>
  <c r="J209"/>
  <c r="K209" s="1"/>
  <c r="U208"/>
  <c r="N208"/>
  <c r="O208" s="1"/>
  <c r="P208" s="1"/>
  <c r="M208"/>
  <c r="J208"/>
  <c r="K208" s="1"/>
  <c r="U207"/>
  <c r="N207"/>
  <c r="O207" s="1"/>
  <c r="P207" s="1"/>
  <c r="M207"/>
  <c r="J207"/>
  <c r="K207"/>
  <c r="U206"/>
  <c r="N206"/>
  <c r="O206" s="1"/>
  <c r="P206" s="1"/>
  <c r="M206"/>
  <c r="J206"/>
  <c r="K206" s="1"/>
  <c r="U205"/>
  <c r="N205"/>
  <c r="O205" s="1"/>
  <c r="P205" s="1"/>
  <c r="M205"/>
  <c r="J205"/>
  <c r="K205" s="1"/>
  <c r="U204"/>
  <c r="N204"/>
  <c r="O204" s="1"/>
  <c r="P204" s="1"/>
  <c r="M204"/>
  <c r="J204"/>
  <c r="K204" s="1"/>
  <c r="U203"/>
  <c r="N203"/>
  <c r="O203"/>
  <c r="P203" s="1"/>
  <c r="M203"/>
  <c r="J203"/>
  <c r="K203" s="1"/>
  <c r="U202"/>
  <c r="N202"/>
  <c r="O202" s="1"/>
  <c r="P202" s="1"/>
  <c r="M202"/>
  <c r="J202"/>
  <c r="K202" s="1"/>
  <c r="U201"/>
  <c r="N201"/>
  <c r="O201" s="1"/>
  <c r="P201" s="1"/>
  <c r="M201"/>
  <c r="J201"/>
  <c r="K201" s="1"/>
  <c r="U200"/>
  <c r="N200"/>
  <c r="O200" s="1"/>
  <c r="P200" s="1"/>
  <c r="M200"/>
  <c r="J200"/>
  <c r="K200" s="1"/>
  <c r="U199"/>
  <c r="N199"/>
  <c r="O199" s="1"/>
  <c r="P199" s="1"/>
  <c r="M199"/>
  <c r="J199"/>
  <c r="K199"/>
  <c r="U198"/>
  <c r="N198"/>
  <c r="O198" s="1"/>
  <c r="P198" s="1"/>
  <c r="M198"/>
  <c r="J198"/>
  <c r="K198" s="1"/>
  <c r="U197"/>
  <c r="N197"/>
  <c r="O197" s="1"/>
  <c r="P197" s="1"/>
  <c r="M197"/>
  <c r="J197"/>
  <c r="K197" s="1"/>
  <c r="U196"/>
  <c r="N196"/>
  <c r="O196" s="1"/>
  <c r="P196" s="1"/>
  <c r="M196"/>
  <c r="J196"/>
  <c r="K196" s="1"/>
  <c r="P195"/>
  <c r="Q195" s="1"/>
  <c r="R195" s="1"/>
  <c r="U194"/>
  <c r="N194"/>
  <c r="O194" s="1"/>
  <c r="P194" s="1"/>
  <c r="M194"/>
  <c r="J194"/>
  <c r="K194" s="1"/>
  <c r="U193"/>
  <c r="N193"/>
  <c r="O193" s="1"/>
  <c r="P193" s="1"/>
  <c r="M193"/>
  <c r="J193"/>
  <c r="K193" s="1"/>
  <c r="U192"/>
  <c r="N192"/>
  <c r="O192" s="1"/>
  <c r="P192" s="1"/>
  <c r="M192"/>
  <c r="J192"/>
  <c r="K192" s="1"/>
  <c r="U191"/>
  <c r="N191"/>
  <c r="O191" s="1"/>
  <c r="P191" s="1"/>
  <c r="M191"/>
  <c r="J191"/>
  <c r="K191" s="1"/>
  <c r="U190"/>
  <c r="N190"/>
  <c r="O190" s="1"/>
  <c r="P190" s="1"/>
  <c r="M190"/>
  <c r="J190"/>
  <c r="K190" s="1"/>
  <c r="U189"/>
  <c r="N189"/>
  <c r="O189" s="1"/>
  <c r="P189" s="1"/>
  <c r="M189"/>
  <c r="J189"/>
  <c r="K189" s="1"/>
  <c r="U188"/>
  <c r="N188"/>
  <c r="O188"/>
  <c r="P188" s="1"/>
  <c r="M188"/>
  <c r="J188"/>
  <c r="K188" s="1"/>
  <c r="U187"/>
  <c r="N187"/>
  <c r="O187" s="1"/>
  <c r="P187" s="1"/>
  <c r="M187"/>
  <c r="J187"/>
  <c r="K187" s="1"/>
  <c r="U186"/>
  <c r="N186"/>
  <c r="O186" s="1"/>
  <c r="P186" s="1"/>
  <c r="M186"/>
  <c r="J186"/>
  <c r="K186" s="1"/>
  <c r="U185"/>
  <c r="N185"/>
  <c r="O185" s="1"/>
  <c r="P185" s="1"/>
  <c r="M185"/>
  <c r="J185"/>
  <c r="K185" s="1"/>
  <c r="U184"/>
  <c r="N184"/>
  <c r="O184" s="1"/>
  <c r="P184" s="1"/>
  <c r="M184"/>
  <c r="J184"/>
  <c r="K184" s="1"/>
  <c r="U183"/>
  <c r="N183"/>
  <c r="O183" s="1"/>
  <c r="P183" s="1"/>
  <c r="S183" s="1"/>
  <c r="M183"/>
  <c r="J183"/>
  <c r="K183" s="1"/>
  <c r="U182"/>
  <c r="N182"/>
  <c r="O182" s="1"/>
  <c r="P182" s="1"/>
  <c r="M182"/>
  <c r="J182"/>
  <c r="K182" s="1"/>
  <c r="U181"/>
  <c r="N181"/>
  <c r="O181" s="1"/>
  <c r="P181" s="1"/>
  <c r="M181"/>
  <c r="J181"/>
  <c r="K181" s="1"/>
  <c r="U180"/>
  <c r="N180"/>
  <c r="O180" s="1"/>
  <c r="P180" s="1"/>
  <c r="M180"/>
  <c r="J180"/>
  <c r="K180"/>
  <c r="U179"/>
  <c r="N179"/>
  <c r="O179" s="1"/>
  <c r="P179" s="1"/>
  <c r="S179" s="1"/>
  <c r="M179"/>
  <c r="J179"/>
  <c r="K179" s="1"/>
  <c r="U178"/>
  <c r="N178"/>
  <c r="O178" s="1"/>
  <c r="P178" s="1"/>
  <c r="M178"/>
  <c r="J178"/>
  <c r="K178" s="1"/>
  <c r="P177"/>
  <c r="Q177" s="1"/>
  <c r="R177" s="1"/>
  <c r="U176"/>
  <c r="N176"/>
  <c r="O176" s="1"/>
  <c r="P176" s="1"/>
  <c r="M176"/>
  <c r="J176"/>
  <c r="K176" s="1"/>
  <c r="U175"/>
  <c r="N175"/>
  <c r="O175" s="1"/>
  <c r="P175" s="1"/>
  <c r="M175"/>
  <c r="J175"/>
  <c r="K175" s="1"/>
  <c r="U174"/>
  <c r="N174"/>
  <c r="O174" s="1"/>
  <c r="P174" s="1"/>
  <c r="M174"/>
  <c r="J174"/>
  <c r="K174" s="1"/>
  <c r="U173"/>
  <c r="N173"/>
  <c r="O173" s="1"/>
  <c r="P173" s="1"/>
  <c r="M173"/>
  <c r="J173"/>
  <c r="K173" s="1"/>
  <c r="U172"/>
  <c r="N172"/>
  <c r="O172"/>
  <c r="P172" s="1"/>
  <c r="M172"/>
  <c r="J172"/>
  <c r="K172" s="1"/>
  <c r="U171"/>
  <c r="N171"/>
  <c r="O171" s="1"/>
  <c r="P171" s="1"/>
  <c r="M171"/>
  <c r="J171"/>
  <c r="K171" s="1"/>
  <c r="U170"/>
  <c r="N170"/>
  <c r="O170" s="1"/>
  <c r="P170" s="1"/>
  <c r="M170"/>
  <c r="J170"/>
  <c r="K170" s="1"/>
  <c r="U169"/>
  <c r="N169"/>
  <c r="O169" s="1"/>
  <c r="P169" s="1"/>
  <c r="M169"/>
  <c r="J169"/>
  <c r="K169" s="1"/>
  <c r="U168"/>
  <c r="N168"/>
  <c r="O168" s="1"/>
  <c r="P168" s="1"/>
  <c r="M168"/>
  <c r="J168"/>
  <c r="K168" s="1"/>
  <c r="U167"/>
  <c r="N167"/>
  <c r="O167" s="1"/>
  <c r="P167" s="1"/>
  <c r="M167"/>
  <c r="J167"/>
  <c r="K167" s="1"/>
  <c r="U166"/>
  <c r="N166"/>
  <c r="O166" s="1"/>
  <c r="P166" s="1"/>
  <c r="M166"/>
  <c r="J166"/>
  <c r="K166" s="1"/>
  <c r="U165"/>
  <c r="N165"/>
  <c r="O165" s="1"/>
  <c r="P165" s="1"/>
  <c r="M165"/>
  <c r="J165"/>
  <c r="K165" s="1"/>
  <c r="P164"/>
  <c r="Q164" s="1"/>
  <c r="R164" s="1"/>
  <c r="P163"/>
  <c r="Q163" s="1"/>
  <c r="R163" s="1"/>
  <c r="U162"/>
  <c r="N162"/>
  <c r="O162" s="1"/>
  <c r="P162" s="1"/>
  <c r="M162"/>
  <c r="J162"/>
  <c r="K162" s="1"/>
  <c r="U161"/>
  <c r="N161"/>
  <c r="O161" s="1"/>
  <c r="P161" s="1"/>
  <c r="M161"/>
  <c r="J161"/>
  <c r="K161" s="1"/>
  <c r="N160"/>
  <c r="O160" s="1"/>
  <c r="P160" s="1"/>
  <c r="U159"/>
  <c r="N159"/>
  <c r="O159" s="1"/>
  <c r="P159" s="1"/>
  <c r="M159"/>
  <c r="J159"/>
  <c r="K159" s="1"/>
  <c r="U158"/>
  <c r="N158"/>
  <c r="O158" s="1"/>
  <c r="P158" s="1"/>
  <c r="M158"/>
  <c r="J158"/>
  <c r="K158" s="1"/>
  <c r="U157"/>
  <c r="N157"/>
  <c r="O157" s="1"/>
  <c r="P157" s="1"/>
  <c r="M157"/>
  <c r="J157"/>
  <c r="K157" s="1"/>
  <c r="U156"/>
  <c r="N156"/>
  <c r="O156" s="1"/>
  <c r="P156" s="1"/>
  <c r="M156"/>
  <c r="J156"/>
  <c r="K156"/>
  <c r="U155"/>
  <c r="N155"/>
  <c r="O155" s="1"/>
  <c r="P155" s="1"/>
  <c r="M155"/>
  <c r="J155"/>
  <c r="K155" s="1"/>
  <c r="U154"/>
  <c r="N154"/>
  <c r="O154" s="1"/>
  <c r="P154" s="1"/>
  <c r="M154"/>
  <c r="J154"/>
  <c r="K154" s="1"/>
  <c r="U153"/>
  <c r="N153"/>
  <c r="O153" s="1"/>
  <c r="P153" s="1"/>
  <c r="M153"/>
  <c r="J153"/>
  <c r="K153" s="1"/>
  <c r="U152"/>
  <c r="N152"/>
  <c r="O152" s="1"/>
  <c r="P152" s="1"/>
  <c r="M152"/>
  <c r="U151"/>
  <c r="N151"/>
  <c r="O151" s="1"/>
  <c r="P151" s="1"/>
  <c r="M151"/>
  <c r="J151"/>
  <c r="K151" s="1"/>
  <c r="U150"/>
  <c r="N150"/>
  <c r="O150" s="1"/>
  <c r="P150" s="1"/>
  <c r="M150"/>
  <c r="J150"/>
  <c r="K150" s="1"/>
  <c r="P149"/>
  <c r="Q149" s="1"/>
  <c r="R149" s="1"/>
  <c r="U148"/>
  <c r="N148"/>
  <c r="O148"/>
  <c r="P148" s="1"/>
  <c r="S148" s="1"/>
  <c r="M148"/>
  <c r="J148"/>
  <c r="K148" s="1"/>
  <c r="U147"/>
  <c r="N147"/>
  <c r="O147" s="1"/>
  <c r="P147" s="1"/>
  <c r="M147"/>
  <c r="J147"/>
  <c r="K147" s="1"/>
  <c r="U146"/>
  <c r="N146"/>
  <c r="O146" s="1"/>
  <c r="P146" s="1"/>
  <c r="M146"/>
  <c r="J146"/>
  <c r="K146" s="1"/>
  <c r="U145"/>
  <c r="N145"/>
  <c r="O145" s="1"/>
  <c r="P145" s="1"/>
  <c r="M145"/>
  <c r="J145"/>
  <c r="K145" s="1"/>
  <c r="U144"/>
  <c r="N144"/>
  <c r="O144" s="1"/>
  <c r="P144" s="1"/>
  <c r="M144"/>
  <c r="J144"/>
  <c r="K144" s="1"/>
  <c r="U143"/>
  <c r="N143"/>
  <c r="O143" s="1"/>
  <c r="P143" s="1"/>
  <c r="M143"/>
  <c r="J143"/>
  <c r="K143"/>
  <c r="U142"/>
  <c r="N142"/>
  <c r="O142" s="1"/>
  <c r="P142" s="1"/>
  <c r="M142"/>
  <c r="K142"/>
  <c r="J142"/>
  <c r="U141"/>
  <c r="N141"/>
  <c r="O141"/>
  <c r="P141" s="1"/>
  <c r="M141"/>
  <c r="J141"/>
  <c r="K141" s="1"/>
  <c r="U140"/>
  <c r="N140"/>
  <c r="O140" s="1"/>
  <c r="P140" s="1"/>
  <c r="M140"/>
  <c r="J140"/>
  <c r="K140" s="1"/>
  <c r="U139"/>
  <c r="N139"/>
  <c r="O139" s="1"/>
  <c r="P139" s="1"/>
  <c r="M139"/>
  <c r="J139"/>
  <c r="K139" s="1"/>
  <c r="U138"/>
  <c r="N138"/>
  <c r="O138" s="1"/>
  <c r="P138" s="1"/>
  <c r="M138"/>
  <c r="J138"/>
  <c r="K138" s="1"/>
  <c r="U137"/>
  <c r="N137"/>
  <c r="O137" s="1"/>
  <c r="P137" s="1"/>
  <c r="M137"/>
  <c r="J137"/>
  <c r="K137" s="1"/>
  <c r="U136"/>
  <c r="N136"/>
  <c r="O136" s="1"/>
  <c r="P136" s="1"/>
  <c r="M136"/>
  <c r="J136"/>
  <c r="K136" s="1"/>
  <c r="U135"/>
  <c r="N135"/>
  <c r="O135" s="1"/>
  <c r="P135" s="1"/>
  <c r="M135"/>
  <c r="J135"/>
  <c r="K135"/>
  <c r="U134"/>
  <c r="N134"/>
  <c r="O134" s="1"/>
  <c r="P134" s="1"/>
  <c r="Q134" s="1"/>
  <c r="M134"/>
  <c r="J134"/>
  <c r="K134" s="1"/>
  <c r="U133"/>
  <c r="N133"/>
  <c r="O133" s="1"/>
  <c r="P133" s="1"/>
  <c r="M133"/>
  <c r="J133"/>
  <c r="K133" s="1"/>
  <c r="U132"/>
  <c r="N132"/>
  <c r="O132" s="1"/>
  <c r="P132" s="1"/>
  <c r="M132"/>
  <c r="J132"/>
  <c r="K132" s="1"/>
  <c r="U131"/>
  <c r="N131"/>
  <c r="O131" s="1"/>
  <c r="P131" s="1"/>
  <c r="M131"/>
  <c r="J131"/>
  <c r="K131" s="1"/>
  <c r="U130"/>
  <c r="N130"/>
  <c r="O130" s="1"/>
  <c r="P130" s="1"/>
  <c r="M130"/>
  <c r="J130"/>
  <c r="K130" s="1"/>
  <c r="P129"/>
  <c r="Q129" s="1"/>
  <c r="R129" s="1"/>
  <c r="U128"/>
  <c r="N128"/>
  <c r="O128" s="1"/>
  <c r="P128" s="1"/>
  <c r="M128"/>
  <c r="J128"/>
  <c r="K128" s="1"/>
  <c r="U127"/>
  <c r="N127"/>
  <c r="O127" s="1"/>
  <c r="P127" s="1"/>
  <c r="M127"/>
  <c r="J127"/>
  <c r="K127" s="1"/>
  <c r="U126"/>
  <c r="N126"/>
  <c r="O126" s="1"/>
  <c r="P126" s="1"/>
  <c r="M126"/>
  <c r="J126"/>
  <c r="K126" s="1"/>
  <c r="U125"/>
  <c r="N125"/>
  <c r="O125" s="1"/>
  <c r="P125" s="1"/>
  <c r="M125"/>
  <c r="J125"/>
  <c r="K125" s="1"/>
  <c r="U124"/>
  <c r="N124"/>
  <c r="O124" s="1"/>
  <c r="P124" s="1"/>
  <c r="M124"/>
  <c r="J124"/>
  <c r="K124"/>
  <c r="U123"/>
  <c r="N123"/>
  <c r="O123" s="1"/>
  <c r="P123" s="1"/>
  <c r="M123"/>
  <c r="J123"/>
  <c r="K123" s="1"/>
  <c r="U122"/>
  <c r="N122"/>
  <c r="O122" s="1"/>
  <c r="P122" s="1"/>
  <c r="M122"/>
  <c r="J122"/>
  <c r="K122" s="1"/>
  <c r="U121"/>
  <c r="N121"/>
  <c r="O121" s="1"/>
  <c r="P121" s="1"/>
  <c r="M121"/>
  <c r="J121"/>
  <c r="K121" s="1"/>
  <c r="U120"/>
  <c r="N120"/>
  <c r="O120" s="1"/>
  <c r="P120" s="1"/>
  <c r="M120"/>
  <c r="J120"/>
  <c r="K120" s="1"/>
  <c r="U119"/>
  <c r="N119"/>
  <c r="O119" s="1"/>
  <c r="P119" s="1"/>
  <c r="M119"/>
  <c r="J119"/>
  <c r="K119" s="1"/>
  <c r="P118"/>
  <c r="Q118" s="1"/>
  <c r="R118" s="1"/>
  <c r="U117"/>
  <c r="N117"/>
  <c r="O117" s="1"/>
  <c r="P117" s="1"/>
  <c r="Q117" s="1"/>
  <c r="M117"/>
  <c r="J117"/>
  <c r="K117" s="1"/>
  <c r="U116"/>
  <c r="N116"/>
  <c r="O116" s="1"/>
  <c r="P116" s="1"/>
  <c r="Q116" s="1"/>
  <c r="M116"/>
  <c r="J116"/>
  <c r="K116" s="1"/>
  <c r="U115"/>
  <c r="N115"/>
  <c r="O115" s="1"/>
  <c r="P115" s="1"/>
  <c r="T115" s="1"/>
  <c r="M115"/>
  <c r="J115"/>
  <c r="K115" s="1"/>
  <c r="U114"/>
  <c r="N114"/>
  <c r="O114"/>
  <c r="P114" s="1"/>
  <c r="T114" s="1"/>
  <c r="M114"/>
  <c r="K114"/>
  <c r="J114"/>
  <c r="U113"/>
  <c r="N113"/>
  <c r="O113"/>
  <c r="P113" s="1"/>
  <c r="M113"/>
  <c r="J113"/>
  <c r="K113" s="1"/>
  <c r="U112"/>
  <c r="N112"/>
  <c r="O112" s="1"/>
  <c r="P112" s="1"/>
  <c r="M112"/>
  <c r="J112"/>
  <c r="K112" s="1"/>
  <c r="U111"/>
  <c r="N111"/>
  <c r="O111" s="1"/>
  <c r="P111" s="1"/>
  <c r="M111"/>
  <c r="J111"/>
  <c r="K111" s="1"/>
  <c r="U110"/>
  <c r="N110"/>
  <c r="O110" s="1"/>
  <c r="P110" s="1"/>
  <c r="M110"/>
  <c r="J110"/>
  <c r="K110" s="1"/>
  <c r="U109"/>
  <c r="N109"/>
  <c r="O109"/>
  <c r="P109" s="1"/>
  <c r="Q109" s="1"/>
  <c r="M109"/>
  <c r="J109"/>
  <c r="K109" s="1"/>
  <c r="U108"/>
  <c r="N108"/>
  <c r="O108" s="1"/>
  <c r="P108" s="1"/>
  <c r="Q108" s="1"/>
  <c r="M108"/>
  <c r="J108"/>
  <c r="K108" s="1"/>
  <c r="U107"/>
  <c r="N107"/>
  <c r="O107" s="1"/>
  <c r="P107" s="1"/>
  <c r="T107" s="1"/>
  <c r="M107"/>
  <c r="J107"/>
  <c r="K107" s="1"/>
  <c r="U106"/>
  <c r="N106"/>
  <c r="O106" s="1"/>
  <c r="P106" s="1"/>
  <c r="M106"/>
  <c r="J106"/>
  <c r="K106" s="1"/>
  <c r="P105"/>
  <c r="Q105" s="1"/>
  <c r="R105" s="1"/>
  <c r="U104"/>
  <c r="N104"/>
  <c r="O104" s="1"/>
  <c r="P104" s="1"/>
  <c r="M104"/>
  <c r="J104"/>
  <c r="K104" s="1"/>
  <c r="U103"/>
  <c r="N103"/>
  <c r="O103" s="1"/>
  <c r="P103" s="1"/>
  <c r="M103"/>
  <c r="J103"/>
  <c r="K103" s="1"/>
  <c r="U102"/>
  <c r="N102"/>
  <c r="O102" s="1"/>
  <c r="P102" s="1"/>
  <c r="M102"/>
  <c r="J102"/>
  <c r="K102" s="1"/>
  <c r="U101"/>
  <c r="N101"/>
  <c r="O101"/>
  <c r="P101" s="1"/>
  <c r="M101"/>
  <c r="J101"/>
  <c r="K101" s="1"/>
  <c r="U100"/>
  <c r="N100"/>
  <c r="O100" s="1"/>
  <c r="P100" s="1"/>
  <c r="Q100" s="1"/>
  <c r="M100"/>
  <c r="J100"/>
  <c r="K100" s="1"/>
  <c r="U99"/>
  <c r="N99"/>
  <c r="O99" s="1"/>
  <c r="P99" s="1"/>
  <c r="M99"/>
  <c r="J99"/>
  <c r="K99" s="1"/>
  <c r="U98"/>
  <c r="N98"/>
  <c r="O98" s="1"/>
  <c r="P98" s="1"/>
  <c r="T98" s="1"/>
  <c r="M98"/>
  <c r="J98"/>
  <c r="K98" s="1"/>
  <c r="U97"/>
  <c r="N97"/>
  <c r="O97" s="1"/>
  <c r="P97" s="1"/>
  <c r="T97" s="1"/>
  <c r="M97"/>
  <c r="J97"/>
  <c r="K97" s="1"/>
  <c r="U96"/>
  <c r="N96"/>
  <c r="O96" s="1"/>
  <c r="P96" s="1"/>
  <c r="M96"/>
  <c r="J96"/>
  <c r="K96" s="1"/>
  <c r="U95"/>
  <c r="N95"/>
  <c r="O95" s="1"/>
  <c r="P95" s="1"/>
  <c r="M95"/>
  <c r="J95"/>
  <c r="K95" s="1"/>
  <c r="U94"/>
  <c r="N94"/>
  <c r="O94" s="1"/>
  <c r="P94" s="1"/>
  <c r="Q94" s="1"/>
  <c r="M94"/>
  <c r="J94"/>
  <c r="K94" s="1"/>
  <c r="U93"/>
  <c r="N93"/>
  <c r="O93" s="1"/>
  <c r="P93" s="1"/>
  <c r="M93"/>
  <c r="J93"/>
  <c r="K93" s="1"/>
  <c r="U92"/>
  <c r="N92"/>
  <c r="O92" s="1"/>
  <c r="P92" s="1"/>
  <c r="T92" s="1"/>
  <c r="M92"/>
  <c r="J92"/>
  <c r="K92" s="1"/>
  <c r="U91"/>
  <c r="N91"/>
  <c r="O91" s="1"/>
  <c r="P91" s="1"/>
  <c r="Q91" s="1"/>
  <c r="M91"/>
  <c r="J91"/>
  <c r="K91" s="1"/>
  <c r="U90"/>
  <c r="N90"/>
  <c r="O90" s="1"/>
  <c r="P90" s="1"/>
  <c r="M90"/>
  <c r="J90"/>
  <c r="K90" s="1"/>
  <c r="P89"/>
  <c r="Q89" s="1"/>
  <c r="R89" s="1"/>
  <c r="N88"/>
  <c r="O88" s="1"/>
  <c r="P88" s="1"/>
  <c r="M88"/>
  <c r="J88"/>
  <c r="K88" s="1"/>
  <c r="N87"/>
  <c r="O87" s="1"/>
  <c r="P87" s="1"/>
  <c r="M87"/>
  <c r="J87"/>
  <c r="K87" s="1"/>
  <c r="U86"/>
  <c r="N86"/>
  <c r="O86" s="1"/>
  <c r="P86" s="1"/>
  <c r="M86"/>
  <c r="J86"/>
  <c r="K86" s="1"/>
  <c r="U85"/>
  <c r="N85"/>
  <c r="O85" s="1"/>
  <c r="P85" s="1"/>
  <c r="M85"/>
  <c r="J85"/>
  <c r="K85" s="1"/>
  <c r="P84"/>
  <c r="Q84" s="1"/>
  <c r="R84" s="1"/>
  <c r="N83"/>
  <c r="O83" s="1"/>
  <c r="P83" s="1"/>
  <c r="Q83" s="1"/>
  <c r="M83"/>
  <c r="J83"/>
  <c r="K83" s="1"/>
  <c r="N82"/>
  <c r="O82" s="1"/>
  <c r="P82" s="1"/>
  <c r="M82"/>
  <c r="J82"/>
  <c r="K82" s="1"/>
  <c r="N81"/>
  <c r="O81" s="1"/>
  <c r="P81" s="1"/>
  <c r="M81"/>
  <c r="J81"/>
  <c r="K81" s="1"/>
  <c r="N80"/>
  <c r="O80" s="1"/>
  <c r="P80" s="1"/>
  <c r="M80"/>
  <c r="J80"/>
  <c r="K80" s="1"/>
  <c r="N79"/>
  <c r="O79" s="1"/>
  <c r="P79" s="1"/>
  <c r="Q79" s="1"/>
  <c r="R79" s="1"/>
  <c r="M79"/>
  <c r="J79"/>
  <c r="K79" s="1"/>
  <c r="N78"/>
  <c r="O78" s="1"/>
  <c r="P78" s="1"/>
  <c r="T78" s="1"/>
  <c r="M78"/>
  <c r="J78"/>
  <c r="K78" s="1"/>
  <c r="N77"/>
  <c r="O77" s="1"/>
  <c r="P77" s="1"/>
  <c r="M77"/>
  <c r="J77"/>
  <c r="K77" s="1"/>
  <c r="N76"/>
  <c r="O76" s="1"/>
  <c r="P76" s="1"/>
  <c r="M76"/>
  <c r="J76"/>
  <c r="K76" s="1"/>
  <c r="N75"/>
  <c r="O75" s="1"/>
  <c r="P75" s="1"/>
  <c r="M75"/>
  <c r="J75"/>
  <c r="K75" s="1"/>
  <c r="P74"/>
  <c r="Q74" s="1"/>
  <c r="R74" s="1"/>
  <c r="U73"/>
  <c r="N73"/>
  <c r="O73" s="1"/>
  <c r="P73" s="1"/>
  <c r="S73" s="1"/>
  <c r="M73"/>
  <c r="J73"/>
  <c r="K73" s="1"/>
  <c r="U72"/>
  <c r="N72"/>
  <c r="O72" s="1"/>
  <c r="P72" s="1"/>
  <c r="M72"/>
  <c r="J72"/>
  <c r="K72" s="1"/>
  <c r="U71"/>
  <c r="N71"/>
  <c r="O71" s="1"/>
  <c r="P71" s="1"/>
  <c r="M71"/>
  <c r="J71"/>
  <c r="K71" s="1"/>
  <c r="U70"/>
  <c r="N70"/>
  <c r="O70" s="1"/>
  <c r="P70" s="1"/>
  <c r="M70"/>
  <c r="J70"/>
  <c r="K70" s="1"/>
  <c r="U69"/>
  <c r="N69"/>
  <c r="O69" s="1"/>
  <c r="P69" s="1"/>
  <c r="M69"/>
  <c r="J69"/>
  <c r="K69" s="1"/>
  <c r="U68"/>
  <c r="N68"/>
  <c r="O68" s="1"/>
  <c r="P68" s="1"/>
  <c r="M68"/>
  <c r="J68"/>
  <c r="K68" s="1"/>
  <c r="U67"/>
  <c r="N67"/>
  <c r="O67" s="1"/>
  <c r="P67" s="1"/>
  <c r="M67"/>
  <c r="J67"/>
  <c r="K67" s="1"/>
  <c r="P66"/>
  <c r="Q66" s="1"/>
  <c r="R66" s="1"/>
  <c r="U65"/>
  <c r="N65"/>
  <c r="O65" s="1"/>
  <c r="P65" s="1"/>
  <c r="M65"/>
  <c r="J65"/>
  <c r="K65" s="1"/>
  <c r="U64"/>
  <c r="N64"/>
  <c r="O64" s="1"/>
  <c r="P64" s="1"/>
  <c r="M64"/>
  <c r="J64"/>
  <c r="K64" s="1"/>
  <c r="U63"/>
  <c r="N63"/>
  <c r="O63" s="1"/>
  <c r="P63" s="1"/>
  <c r="M63"/>
  <c r="J63"/>
  <c r="K63" s="1"/>
  <c r="N62"/>
  <c r="O62" s="1"/>
  <c r="P62" s="1"/>
  <c r="M62"/>
  <c r="J62"/>
  <c r="K62" s="1"/>
  <c r="N61"/>
  <c r="O61" s="1"/>
  <c r="P61" s="1"/>
  <c r="M61"/>
  <c r="J61"/>
  <c r="K61" s="1"/>
  <c r="U60"/>
  <c r="N60"/>
  <c r="O60" s="1"/>
  <c r="P60" s="1"/>
  <c r="M60"/>
  <c r="J60"/>
  <c r="K60" s="1"/>
  <c r="U59"/>
  <c r="N59"/>
  <c r="O59" s="1"/>
  <c r="P59" s="1"/>
  <c r="M59"/>
  <c r="J59"/>
  <c r="K59" s="1"/>
  <c r="P58"/>
  <c r="Q58" s="1"/>
  <c r="R58" s="1"/>
  <c r="U57"/>
  <c r="N57"/>
  <c r="O57" s="1"/>
  <c r="P57" s="1"/>
  <c r="M57"/>
  <c r="J57"/>
  <c r="K57" s="1"/>
  <c r="U56"/>
  <c r="N56"/>
  <c r="O56"/>
  <c r="P56" s="1"/>
  <c r="M56"/>
  <c r="J56"/>
  <c r="K56" s="1"/>
  <c r="U55"/>
  <c r="N55"/>
  <c r="O55" s="1"/>
  <c r="P55" s="1"/>
  <c r="M55"/>
  <c r="J55"/>
  <c r="K55" s="1"/>
  <c r="U54"/>
  <c r="N54"/>
  <c r="O54" s="1"/>
  <c r="P54" s="1"/>
  <c r="M54"/>
  <c r="J54"/>
  <c r="K54" s="1"/>
  <c r="U53"/>
  <c r="N53"/>
  <c r="O53" s="1"/>
  <c r="P53" s="1"/>
  <c r="M53"/>
  <c r="J53"/>
  <c r="K53" s="1"/>
  <c r="U52"/>
  <c r="N52"/>
  <c r="O52" s="1"/>
  <c r="P52" s="1"/>
  <c r="M52"/>
  <c r="J52"/>
  <c r="K52" s="1"/>
  <c r="U51"/>
  <c r="N51"/>
  <c r="O51" s="1"/>
  <c r="P51" s="1"/>
  <c r="M51"/>
  <c r="J51"/>
  <c r="K51" s="1"/>
  <c r="U50"/>
  <c r="N50"/>
  <c r="O50" s="1"/>
  <c r="P50" s="1"/>
  <c r="M50"/>
  <c r="J50"/>
  <c r="K50" s="1"/>
  <c r="U49"/>
  <c r="N49"/>
  <c r="O49" s="1"/>
  <c r="P49" s="1"/>
  <c r="M49"/>
  <c r="J49"/>
  <c r="K49" s="1"/>
  <c r="U48"/>
  <c r="N48"/>
  <c r="O48" s="1"/>
  <c r="P48" s="1"/>
  <c r="M48"/>
  <c r="J48"/>
  <c r="K48" s="1"/>
  <c r="U47"/>
  <c r="N47"/>
  <c r="O47" s="1"/>
  <c r="P47" s="1"/>
  <c r="M47"/>
  <c r="J47"/>
  <c r="K47" s="1"/>
  <c r="U46"/>
  <c r="N46"/>
  <c r="O46" s="1"/>
  <c r="P46" s="1"/>
  <c r="M46"/>
  <c r="J46"/>
  <c r="K46" s="1"/>
  <c r="U45"/>
  <c r="N45"/>
  <c r="O45" s="1"/>
  <c r="P45" s="1"/>
  <c r="M45"/>
  <c r="J45"/>
  <c r="K45"/>
  <c r="U44"/>
  <c r="N44"/>
  <c r="O44" s="1"/>
  <c r="P44" s="1"/>
  <c r="M44"/>
  <c r="J44"/>
  <c r="K44" s="1"/>
  <c r="U43"/>
  <c r="N43"/>
  <c r="O43" s="1"/>
  <c r="P43" s="1"/>
  <c r="M43"/>
  <c r="J43"/>
  <c r="K43" s="1"/>
  <c r="U42"/>
  <c r="N42"/>
  <c r="O42" s="1"/>
  <c r="P42" s="1"/>
  <c r="M42"/>
  <c r="J42"/>
  <c r="K42" s="1"/>
  <c r="U41"/>
  <c r="N41"/>
  <c r="O41" s="1"/>
  <c r="P41" s="1"/>
  <c r="M41"/>
  <c r="J41"/>
  <c r="K41" s="1"/>
  <c r="U40"/>
  <c r="N40"/>
  <c r="O40" s="1"/>
  <c r="P40" s="1"/>
  <c r="M40"/>
  <c r="J40"/>
  <c r="K40" s="1"/>
  <c r="U39"/>
  <c r="N39"/>
  <c r="O39" s="1"/>
  <c r="P39" s="1"/>
  <c r="M39"/>
  <c r="J39"/>
  <c r="K39" s="1"/>
  <c r="U38"/>
  <c r="N38"/>
  <c r="O38" s="1"/>
  <c r="P38" s="1"/>
  <c r="M38"/>
  <c r="J38"/>
  <c r="K38"/>
  <c r="U37"/>
  <c r="N37"/>
  <c r="O37" s="1"/>
  <c r="P37" s="1"/>
  <c r="M37"/>
  <c r="J37"/>
  <c r="K37" s="1"/>
  <c r="U36"/>
  <c r="N36"/>
  <c r="O36" s="1"/>
  <c r="P36" s="1"/>
  <c r="M36"/>
  <c r="J36"/>
  <c r="K36" s="1"/>
  <c r="U35"/>
  <c r="N35"/>
  <c r="O35" s="1"/>
  <c r="P35" s="1"/>
  <c r="M35"/>
  <c r="J35"/>
  <c r="K35" s="1"/>
  <c r="U34"/>
  <c r="N34"/>
  <c r="O34" s="1"/>
  <c r="P34" s="1"/>
  <c r="M34"/>
  <c r="J34"/>
  <c r="K34" s="1"/>
  <c r="U33"/>
  <c r="N33"/>
  <c r="O33" s="1"/>
  <c r="P33" s="1"/>
  <c r="M33"/>
  <c r="J33"/>
  <c r="K33" s="1"/>
  <c r="U32"/>
  <c r="N32"/>
  <c r="O32" s="1"/>
  <c r="P32" s="1"/>
  <c r="M32"/>
  <c r="J32"/>
  <c r="K32" s="1"/>
  <c r="U31"/>
  <c r="N31"/>
  <c r="O31" s="1"/>
  <c r="P31" s="1"/>
  <c r="M31"/>
  <c r="J31"/>
  <c r="K31" s="1"/>
  <c r="U30"/>
  <c r="N30"/>
  <c r="O30" s="1"/>
  <c r="P30" s="1"/>
  <c r="M30"/>
  <c r="J30"/>
  <c r="K30" s="1"/>
  <c r="U29"/>
  <c r="N29"/>
  <c r="O29"/>
  <c r="P29" s="1"/>
  <c r="M29"/>
  <c r="J29"/>
  <c r="K29" s="1"/>
  <c r="U28"/>
  <c r="N28"/>
  <c r="O28" s="1"/>
  <c r="P28" s="1"/>
  <c r="M28"/>
  <c r="J28"/>
  <c r="K28" s="1"/>
  <c r="U27"/>
  <c r="N27"/>
  <c r="O27" s="1"/>
  <c r="P27" s="1"/>
  <c r="M27"/>
  <c r="J27"/>
  <c r="K27" s="1"/>
  <c r="U26"/>
  <c r="N26"/>
  <c r="O26" s="1"/>
  <c r="P26" s="1"/>
  <c r="M26"/>
  <c r="J26"/>
  <c r="K26" s="1"/>
  <c r="U25"/>
  <c r="N25"/>
  <c r="O25" s="1"/>
  <c r="P25" s="1"/>
  <c r="M25"/>
  <c r="J25"/>
  <c r="K25" s="1"/>
  <c r="U24"/>
  <c r="N24"/>
  <c r="O24" s="1"/>
  <c r="P24" s="1"/>
  <c r="M24"/>
  <c r="J24"/>
  <c r="K24" s="1"/>
  <c r="P23"/>
  <c r="Q23" s="1"/>
  <c r="R23" s="1"/>
  <c r="U22"/>
  <c r="N22"/>
  <c r="O22" s="1"/>
  <c r="P22" s="1"/>
  <c r="M22"/>
  <c r="J22"/>
  <c r="K22" s="1"/>
  <c r="U21"/>
  <c r="N21"/>
  <c r="O21" s="1"/>
  <c r="P21" s="1"/>
  <c r="M21"/>
  <c r="J21"/>
  <c r="K21" s="1"/>
  <c r="U20"/>
  <c r="N20"/>
  <c r="O20" s="1"/>
  <c r="P20" s="1"/>
  <c r="M20"/>
  <c r="J20"/>
  <c r="K20" s="1"/>
  <c r="U19"/>
  <c r="N19"/>
  <c r="O19" s="1"/>
  <c r="P19" s="1"/>
  <c r="M19"/>
  <c r="J19"/>
  <c r="K19" s="1"/>
  <c r="P18"/>
  <c r="Q18" s="1"/>
  <c r="R18" s="1"/>
  <c r="U17"/>
  <c r="N17"/>
  <c r="O17" s="1"/>
  <c r="P17" s="1"/>
  <c r="Q17" s="1"/>
  <c r="R17" s="1"/>
  <c r="T17" s="1"/>
  <c r="M17"/>
  <c r="J17"/>
  <c r="K17" s="1"/>
  <c r="U16"/>
  <c r="N16"/>
  <c r="O16" s="1"/>
  <c r="P16" s="1"/>
  <c r="Q16" s="1"/>
  <c r="R16" s="1"/>
  <c r="T16" s="1"/>
  <c r="M16"/>
  <c r="J16"/>
  <c r="K16" s="1"/>
  <c r="U15"/>
  <c r="N15"/>
  <c r="O15" s="1"/>
  <c r="P15" s="1"/>
  <c r="Q15" s="1"/>
  <c r="R15" s="1"/>
  <c r="T15" s="1"/>
  <c r="M15"/>
  <c r="J15"/>
  <c r="K15" s="1"/>
  <c r="U14"/>
  <c r="N14"/>
  <c r="O14" s="1"/>
  <c r="P14" s="1"/>
  <c r="Q14" s="1"/>
  <c r="R14" s="1"/>
  <c r="T14" s="1"/>
  <c r="M14"/>
  <c r="J14"/>
  <c r="K14" s="1"/>
  <c r="U13"/>
  <c r="N13"/>
  <c r="O13" s="1"/>
  <c r="P13" s="1"/>
  <c r="Q13" s="1"/>
  <c r="R13" s="1"/>
  <c r="T13" s="1"/>
  <c r="M13"/>
  <c r="J13"/>
  <c r="K13" s="1"/>
  <c r="P12"/>
  <c r="Q12" s="1"/>
  <c r="R12" s="1"/>
  <c r="T12" s="1"/>
  <c r="U11"/>
  <c r="N11"/>
  <c r="O11" s="1"/>
  <c r="P11" s="1"/>
  <c r="Q11" s="1"/>
  <c r="R11" s="1"/>
  <c r="T11" s="1"/>
  <c r="M11"/>
  <c r="J11"/>
  <c r="K11" s="1"/>
  <c r="U10"/>
  <c r="N10"/>
  <c r="O10" s="1"/>
  <c r="P10" s="1"/>
  <c r="Q10" s="1"/>
  <c r="R10" s="1"/>
  <c r="T10" s="1"/>
  <c r="M10"/>
  <c r="J10"/>
  <c r="K10" s="1"/>
  <c r="U9"/>
  <c r="N9"/>
  <c r="O9" s="1"/>
  <c r="P9" s="1"/>
  <c r="Q9" s="1"/>
  <c r="R9" s="1"/>
  <c r="T9" s="1"/>
  <c r="M9"/>
  <c r="J9"/>
  <c r="K9" s="1"/>
  <c r="U8"/>
  <c r="N8"/>
  <c r="O8" s="1"/>
  <c r="P8" s="1"/>
  <c r="Q8" s="1"/>
  <c r="R8" s="1"/>
  <c r="T8" s="1"/>
  <c r="M8"/>
  <c r="J8"/>
  <c r="K8" s="1"/>
  <c r="P7"/>
  <c r="Q7" s="1"/>
  <c r="R7" s="1"/>
  <c r="T7" s="1"/>
  <c r="U6"/>
  <c r="N6"/>
  <c r="O6" s="1"/>
  <c r="P6" s="1"/>
  <c r="M6"/>
  <c r="J6"/>
  <c r="K6" s="1"/>
  <c r="P1292" i="1"/>
  <c r="C98"/>
  <c r="K97"/>
  <c r="K96"/>
  <c r="J1290"/>
  <c r="I1290"/>
  <c r="H1290"/>
  <c r="C1290"/>
  <c r="K1289"/>
  <c r="K1230"/>
  <c r="K1168"/>
  <c r="G1160"/>
  <c r="G1290" s="1"/>
  <c r="F1154"/>
  <c r="K1154" s="1"/>
  <c r="K1148"/>
  <c r="K1143"/>
  <c r="E1138"/>
  <c r="E1290" s="1"/>
  <c r="K1134"/>
  <c r="J1131"/>
  <c r="I1131"/>
  <c r="H1131"/>
  <c r="G1131"/>
  <c r="F1131"/>
  <c r="E1131"/>
  <c r="C1131"/>
  <c r="K1071"/>
  <c r="K1009"/>
  <c r="K1001"/>
  <c r="K994"/>
  <c r="K988"/>
  <c r="K983"/>
  <c r="K979"/>
  <c r="K974"/>
  <c r="J971"/>
  <c r="I971"/>
  <c r="H971"/>
  <c r="G971"/>
  <c r="F971"/>
  <c r="E971"/>
  <c r="C971"/>
  <c r="K911"/>
  <c r="K849"/>
  <c r="K841"/>
  <c r="K833"/>
  <c r="K827"/>
  <c r="K822"/>
  <c r="K817"/>
  <c r="K813"/>
  <c r="J810"/>
  <c r="I810"/>
  <c r="H810"/>
  <c r="G810"/>
  <c r="F810"/>
  <c r="E810"/>
  <c r="C810"/>
  <c r="K750"/>
  <c r="K688"/>
  <c r="K680"/>
  <c r="K672"/>
  <c r="K666"/>
  <c r="K661"/>
  <c r="K656"/>
  <c r="K652"/>
  <c r="J649"/>
  <c r="I649"/>
  <c r="H649"/>
  <c r="G649"/>
  <c r="F649"/>
  <c r="E649"/>
  <c r="C649"/>
  <c r="K524"/>
  <c r="K523"/>
  <c r="K501"/>
  <c r="K495"/>
  <c r="K491"/>
  <c r="K649" s="1"/>
  <c r="J488"/>
  <c r="I488"/>
  <c r="H488"/>
  <c r="G488"/>
  <c r="F488"/>
  <c r="E488"/>
  <c r="C488"/>
  <c r="K424"/>
  <c r="K423"/>
  <c r="K422"/>
  <c r="K393"/>
  <c r="K385"/>
  <c r="K368"/>
  <c r="K366"/>
  <c r="K358"/>
  <c r="K350"/>
  <c r="K344"/>
  <c r="K341"/>
  <c r="K336"/>
  <c r="K335"/>
  <c r="J327"/>
  <c r="I327"/>
  <c r="H327"/>
  <c r="G327"/>
  <c r="F327"/>
  <c r="E327"/>
  <c r="C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299"/>
  <c r="K298"/>
  <c r="K297"/>
  <c r="K296"/>
  <c r="K295"/>
  <c r="K293"/>
  <c r="K292"/>
  <c r="K291"/>
  <c r="K290"/>
  <c r="K289"/>
  <c r="K288"/>
  <c r="K286"/>
  <c r="K285"/>
  <c r="K284"/>
  <c r="K283"/>
  <c r="K282"/>
  <c r="K281"/>
  <c r="K280"/>
  <c r="K278"/>
  <c r="K277"/>
  <c r="K276"/>
  <c r="K275"/>
  <c r="K274"/>
  <c r="J271"/>
  <c r="I271"/>
  <c r="H271"/>
  <c r="G271"/>
  <c r="F271"/>
  <c r="E271"/>
  <c r="C271"/>
  <c r="K270"/>
  <c r="K269"/>
  <c r="K268"/>
  <c r="K267"/>
  <c r="K266"/>
  <c r="K265"/>
  <c r="K264"/>
  <c r="K263"/>
  <c r="K262"/>
  <c r="K261"/>
  <c r="K259"/>
  <c r="K258"/>
  <c r="K257"/>
  <c r="K256"/>
  <c r="K255"/>
  <c r="K254"/>
  <c r="K253"/>
  <c r="K252"/>
  <c r="K251"/>
  <c r="K250"/>
  <c r="K249"/>
  <c r="K247"/>
  <c r="K246"/>
  <c r="K245"/>
  <c r="K244"/>
  <c r="K243"/>
  <c r="K242"/>
  <c r="K241"/>
  <c r="K240"/>
  <c r="K239"/>
  <c r="K238"/>
  <c r="K237"/>
  <c r="K235"/>
  <c r="K234"/>
  <c r="K233"/>
  <c r="K232"/>
  <c r="K231"/>
  <c r="K230"/>
  <c r="K229"/>
  <c r="K228"/>
  <c r="K227"/>
  <c r="K226"/>
  <c r="K225"/>
  <c r="K223"/>
  <c r="K222"/>
  <c r="K221"/>
  <c r="K220"/>
  <c r="K219"/>
  <c r="K218"/>
  <c r="K217"/>
  <c r="K215"/>
  <c r="K214"/>
  <c r="K213"/>
  <c r="K212"/>
  <c r="K211"/>
  <c r="K210"/>
  <c r="J207"/>
  <c r="I207"/>
  <c r="H207"/>
  <c r="G207"/>
  <c r="F207"/>
  <c r="E207"/>
  <c r="C207"/>
  <c r="K206"/>
  <c r="K205"/>
  <c r="K204"/>
  <c r="K203"/>
  <c r="K202"/>
  <c r="K201"/>
  <c r="K199"/>
  <c r="K198"/>
  <c r="K197"/>
  <c r="K196"/>
  <c r="K195"/>
  <c r="K194"/>
  <c r="K193"/>
  <c r="K192"/>
  <c r="K190"/>
  <c r="K189"/>
  <c r="K188"/>
  <c r="K187"/>
  <c r="K186"/>
  <c r="K185"/>
  <c r="K184"/>
  <c r="K182"/>
  <c r="K181"/>
  <c r="K180"/>
  <c r="K179"/>
  <c r="K178"/>
  <c r="K177"/>
  <c r="J174"/>
  <c r="I174"/>
  <c r="H174"/>
  <c r="G174"/>
  <c r="F174"/>
  <c r="E174"/>
  <c r="C174"/>
  <c r="K173"/>
  <c r="K172"/>
  <c r="K171"/>
  <c r="K170"/>
  <c r="K169"/>
  <c r="K167"/>
  <c r="K166"/>
  <c r="K165"/>
  <c r="K164"/>
  <c r="K163"/>
  <c r="K161"/>
  <c r="K160"/>
  <c r="K159"/>
  <c r="K158"/>
  <c r="K157"/>
  <c r="K155"/>
  <c r="K154"/>
  <c r="K153"/>
  <c r="K152"/>
  <c r="K150"/>
  <c r="K149"/>
  <c r="J146"/>
  <c r="I146"/>
  <c r="H146"/>
  <c r="G146"/>
  <c r="F146"/>
  <c r="E146"/>
  <c r="C146"/>
  <c r="K145"/>
  <c r="K144"/>
  <c r="K143"/>
  <c r="K142"/>
  <c r="K141"/>
  <c r="K140"/>
  <c r="K138"/>
  <c r="K137"/>
  <c r="K136"/>
  <c r="K135"/>
  <c r="K134"/>
  <c r="K132"/>
  <c r="K131"/>
  <c r="K130"/>
  <c r="K129"/>
  <c r="K128"/>
  <c r="K127"/>
  <c r="K125"/>
  <c r="K124"/>
  <c r="K123"/>
  <c r="K122"/>
  <c r="K121"/>
  <c r="J118"/>
  <c r="I118"/>
  <c r="H118"/>
  <c r="G118"/>
  <c r="F118"/>
  <c r="E118"/>
  <c r="C118"/>
  <c r="K117"/>
  <c r="K116"/>
  <c r="K115"/>
  <c r="K114"/>
  <c r="K112"/>
  <c r="K111"/>
  <c r="K110"/>
  <c r="K108"/>
  <c r="K107"/>
  <c r="K106"/>
  <c r="K104"/>
  <c r="K103"/>
  <c r="K102"/>
  <c r="K101"/>
  <c r="J98"/>
  <c r="I98"/>
  <c r="H98"/>
  <c r="G98"/>
  <c r="F98"/>
  <c r="E98"/>
  <c r="K95"/>
  <c r="K94"/>
  <c r="K93"/>
  <c r="K92"/>
  <c r="K91"/>
  <c r="K90"/>
  <c r="K89"/>
  <c r="K88"/>
  <c r="K86"/>
  <c r="K85"/>
  <c r="K84"/>
  <c r="K83"/>
  <c r="K82"/>
  <c r="K81"/>
  <c r="K80"/>
  <c r="K79"/>
  <c r="K78"/>
  <c r="K77"/>
  <c r="K76"/>
  <c r="K74"/>
  <c r="K73"/>
  <c r="K72"/>
  <c r="K71"/>
  <c r="K70"/>
  <c r="K69"/>
  <c r="K68"/>
  <c r="K67"/>
  <c r="K66"/>
  <c r="K65"/>
  <c r="K64"/>
  <c r="K63"/>
  <c r="K62"/>
  <c r="K60"/>
  <c r="K59"/>
  <c r="K58"/>
  <c r="K57"/>
  <c r="K56"/>
  <c r="K55"/>
  <c r="K54"/>
  <c r="K53"/>
  <c r="K51"/>
  <c r="K50"/>
  <c r="K49"/>
  <c r="K48"/>
  <c r="K47"/>
  <c r="K46"/>
  <c r="K45"/>
  <c r="K44"/>
  <c r="K43"/>
  <c r="K42"/>
  <c r="K41"/>
  <c r="J38"/>
  <c r="I38"/>
  <c r="H38"/>
  <c r="G38"/>
  <c r="F38"/>
  <c r="E38"/>
  <c r="C38"/>
  <c r="K37"/>
  <c r="K36"/>
  <c r="K35"/>
  <c r="K34"/>
  <c r="K33"/>
  <c r="K32"/>
  <c r="K31"/>
  <c r="J29"/>
  <c r="I29"/>
  <c r="H29"/>
  <c r="G29"/>
  <c r="F29"/>
  <c r="E29"/>
  <c r="C29"/>
  <c r="K28"/>
  <c r="K27"/>
  <c r="K26"/>
  <c r="K25"/>
  <c r="G23"/>
  <c r="E23"/>
  <c r="C23"/>
  <c r="K22"/>
  <c r="K19"/>
  <c r="I17"/>
  <c r="H17"/>
  <c r="G17"/>
  <c r="F17"/>
  <c r="E17"/>
  <c r="C17"/>
  <c r="C1291" s="1"/>
  <c r="K16"/>
  <c r="K15"/>
  <c r="K14"/>
  <c r="K13"/>
  <c r="K12"/>
  <c r="K11"/>
  <c r="K10"/>
  <c r="J9"/>
  <c r="K9" s="1"/>
  <c r="J8"/>
  <c r="K8" s="1"/>
  <c r="J7"/>
  <c r="K7"/>
  <c r="T91" i="5"/>
  <c r="R91"/>
  <c r="T93"/>
  <c r="Q93"/>
  <c r="R93"/>
  <c r="T95"/>
  <c r="Q95"/>
  <c r="R95" s="1"/>
  <c r="Q97"/>
  <c r="R97" s="1"/>
  <c r="T99"/>
  <c r="Q99"/>
  <c r="R99"/>
  <c r="T101"/>
  <c r="Q101"/>
  <c r="R101" s="1"/>
  <c r="T103"/>
  <c r="Q103"/>
  <c r="R103" s="1"/>
  <c r="Q107"/>
  <c r="R107" s="1"/>
  <c r="T109"/>
  <c r="R109"/>
  <c r="T111"/>
  <c r="Q111"/>
  <c r="R111" s="1"/>
  <c r="T113"/>
  <c r="Q113"/>
  <c r="R113"/>
  <c r="Q115"/>
  <c r="R115"/>
  <c r="T117"/>
  <c r="R117"/>
  <c r="T120"/>
  <c r="Q120"/>
  <c r="R120" s="1"/>
  <c r="T122"/>
  <c r="Q122"/>
  <c r="R122" s="1"/>
  <c r="T124"/>
  <c r="Q124"/>
  <c r="R124" s="1"/>
  <c r="T126"/>
  <c r="Q126"/>
  <c r="R126" s="1"/>
  <c r="T128"/>
  <c r="Q128"/>
  <c r="R128" s="1"/>
  <c r="S132"/>
  <c r="Q132"/>
  <c r="R132" s="1"/>
  <c r="T134"/>
  <c r="R134"/>
  <c r="T136"/>
  <c r="Q136"/>
  <c r="R136" s="1"/>
  <c r="T138"/>
  <c r="Q138"/>
  <c r="R138" s="1"/>
  <c r="T140"/>
  <c r="Q140"/>
  <c r="R140" s="1"/>
  <c r="T142"/>
  <c r="Q142"/>
  <c r="R142" s="1"/>
  <c r="T144"/>
  <c r="Q144"/>
  <c r="R144" s="1"/>
  <c r="T146"/>
  <c r="Q146"/>
  <c r="R146" s="1"/>
  <c r="T151"/>
  <c r="Q151"/>
  <c r="R151" s="1"/>
  <c r="T155"/>
  <c r="Q155"/>
  <c r="R155" s="1"/>
  <c r="T166"/>
  <c r="Q166"/>
  <c r="R166" s="1"/>
  <c r="T170"/>
  <c r="Q170"/>
  <c r="R170" s="1"/>
  <c r="T174"/>
  <c r="Q174"/>
  <c r="R174" s="1"/>
  <c r="T186"/>
  <c r="Q186"/>
  <c r="R186" s="1"/>
  <c r="Q73"/>
  <c r="R73" s="1"/>
  <c r="Q78"/>
  <c r="R78" s="1"/>
  <c r="T79"/>
  <c r="T80"/>
  <c r="Q80"/>
  <c r="R80" s="1"/>
  <c r="T83"/>
  <c r="R83"/>
  <c r="T90"/>
  <c r="Q90"/>
  <c r="R90" s="1"/>
  <c r="Q92"/>
  <c r="R92" s="1"/>
  <c r="T94"/>
  <c r="R94"/>
  <c r="Q98"/>
  <c r="R98" s="1"/>
  <c r="T100"/>
  <c r="R100"/>
  <c r="T102"/>
  <c r="Q102"/>
  <c r="R102" s="1"/>
  <c r="T104"/>
  <c r="Q104"/>
  <c r="R104" s="1"/>
  <c r="T108"/>
  <c r="R108"/>
  <c r="T110"/>
  <c r="Q110"/>
  <c r="R110" s="1"/>
  <c r="T112"/>
  <c r="Q112"/>
  <c r="R112" s="1"/>
  <c r="Q114"/>
  <c r="R114" s="1"/>
  <c r="T116"/>
  <c r="R116"/>
  <c r="T119"/>
  <c r="Q119"/>
  <c r="R119" s="1"/>
  <c r="T121"/>
  <c r="Q121"/>
  <c r="R121" s="1"/>
  <c r="T123"/>
  <c r="Q123"/>
  <c r="R123" s="1"/>
  <c r="T125"/>
  <c r="Q125"/>
  <c r="R125" s="1"/>
  <c r="S127"/>
  <c r="Q127"/>
  <c r="R127" s="1"/>
  <c r="S131"/>
  <c r="Q131"/>
  <c r="R131" s="1"/>
  <c r="T133"/>
  <c r="Q133"/>
  <c r="R133" s="1"/>
  <c r="T135"/>
  <c r="Q135"/>
  <c r="R135" s="1"/>
  <c r="T139"/>
  <c r="Q139"/>
  <c r="R139" s="1"/>
  <c r="T141"/>
  <c r="Q141"/>
  <c r="R141"/>
  <c r="T143"/>
  <c r="Q143"/>
  <c r="R143" s="1"/>
  <c r="S147"/>
  <c r="Q147"/>
  <c r="R147" s="1"/>
  <c r="S172"/>
  <c r="Q172"/>
  <c r="R172" s="1"/>
  <c r="T188"/>
  <c r="Q188"/>
  <c r="R188" s="1"/>
  <c r="T190"/>
  <c r="Q190"/>
  <c r="R190" s="1"/>
  <c r="T191"/>
  <c r="Q191"/>
  <c r="R191" s="1"/>
  <c r="S193"/>
  <c r="Q193"/>
  <c r="R193" s="1"/>
  <c r="S196"/>
  <c r="Q196"/>
  <c r="R196" s="1"/>
  <c r="S198"/>
  <c r="Q198"/>
  <c r="R198" s="1"/>
  <c r="S200"/>
  <c r="Q200"/>
  <c r="R200" s="1"/>
  <c r="T204"/>
  <c r="Q204"/>
  <c r="R204" s="1"/>
  <c r="T206"/>
  <c r="Q206"/>
  <c r="R206" s="1"/>
  <c r="T210"/>
  <c r="Q210"/>
  <c r="R210" s="1"/>
  <c r="S212"/>
  <c r="Q212"/>
  <c r="R212" s="1"/>
  <c r="T214"/>
  <c r="Q214"/>
  <c r="R214" s="1"/>
  <c r="T216"/>
  <c r="Q216"/>
  <c r="R216"/>
  <c r="T218"/>
  <c r="Q218"/>
  <c r="R218" s="1"/>
  <c r="T220"/>
  <c r="Q220"/>
  <c r="R220" s="1"/>
  <c r="T222"/>
  <c r="Q222"/>
  <c r="R222" s="1"/>
  <c r="T224"/>
  <c r="Q224"/>
  <c r="R224" s="1"/>
  <c r="S228"/>
  <c r="Q228"/>
  <c r="R228" s="1"/>
  <c r="T231"/>
  <c r="Q231"/>
  <c r="R231" s="1"/>
  <c r="T234"/>
  <c r="Q234"/>
  <c r="R234" s="1"/>
  <c r="T238"/>
  <c r="Q238"/>
  <c r="R238" s="1"/>
  <c r="T249"/>
  <c r="Q249"/>
  <c r="R249" s="1"/>
  <c r="T253"/>
  <c r="Q253"/>
  <c r="R253" s="1"/>
  <c r="Q148"/>
  <c r="R148" s="1"/>
  <c r="Q179"/>
  <c r="R179" s="1"/>
  <c r="Q183"/>
  <c r="T152"/>
  <c r="Q152"/>
  <c r="R152" s="1"/>
  <c r="T156"/>
  <c r="Q156"/>
  <c r="R156" s="1"/>
  <c r="T158"/>
  <c r="Q158"/>
  <c r="R158" s="1"/>
  <c r="S161"/>
  <c r="Q161"/>
  <c r="R161" s="1"/>
  <c r="T165"/>
  <c r="Q165"/>
  <c r="R165" s="1"/>
  <c r="T167"/>
  <c r="Q167"/>
  <c r="R167" s="1"/>
  <c r="T169"/>
  <c r="Q169"/>
  <c r="R169" s="1"/>
  <c r="T171"/>
  <c r="Q171"/>
  <c r="R171" s="1"/>
  <c r="S173"/>
  <c r="Q173"/>
  <c r="R173" s="1"/>
  <c r="T175"/>
  <c r="Q175"/>
  <c r="R175" s="1"/>
  <c r="T185"/>
  <c r="Q185"/>
  <c r="R185"/>
  <c r="T187"/>
  <c r="Q187"/>
  <c r="R187" s="1"/>
  <c r="T189"/>
  <c r="Q189"/>
  <c r="R189" s="1"/>
  <c r="T192"/>
  <c r="Q192"/>
  <c r="R192" s="1"/>
  <c r="S197"/>
  <c r="Q197"/>
  <c r="R197" s="1"/>
  <c r="Q199"/>
  <c r="S199"/>
  <c r="S201"/>
  <c r="Q201"/>
  <c r="R201" s="1"/>
  <c r="T203"/>
  <c r="Q203"/>
  <c r="R203" s="1"/>
  <c r="T205"/>
  <c r="Q205"/>
  <c r="R205" s="1"/>
  <c r="T207"/>
  <c r="Q207"/>
  <c r="R207" s="1"/>
  <c r="T209"/>
  <c r="Q209"/>
  <c r="R209" s="1"/>
  <c r="S211"/>
  <c r="Q211"/>
  <c r="R211" s="1"/>
  <c r="T215"/>
  <c r="Q215"/>
  <c r="R215" s="1"/>
  <c r="T219"/>
  <c r="Q219"/>
  <c r="R219" s="1"/>
  <c r="T223"/>
  <c r="Q223"/>
  <c r="R223"/>
  <c r="T225"/>
  <c r="Q225"/>
  <c r="R225" s="1"/>
  <c r="S227"/>
  <c r="Q227"/>
  <c r="R227" s="1"/>
  <c r="T232"/>
  <c r="Q232"/>
  <c r="R232" s="1"/>
  <c r="T236"/>
  <c r="Q236"/>
  <c r="R236" s="1"/>
  <c r="T251"/>
  <c r="Q251"/>
  <c r="R251" s="1"/>
  <c r="T275"/>
  <c r="Q275"/>
  <c r="R275" s="1"/>
  <c r="T276"/>
  <c r="Q276"/>
  <c r="R276" s="1"/>
  <c r="S286"/>
  <c r="Q286"/>
  <c r="R286" s="1"/>
  <c r="T291"/>
  <c r="Q291"/>
  <c r="R291"/>
  <c r="T293"/>
  <c r="Q293"/>
  <c r="R293" s="1"/>
  <c r="T295"/>
  <c r="Q295"/>
  <c r="R295" s="1"/>
  <c r="S297"/>
  <c r="Q297"/>
  <c r="R297" s="1"/>
  <c r="T299"/>
  <c r="Q299"/>
  <c r="R299" s="1"/>
  <c r="T301"/>
  <c r="Q301"/>
  <c r="R301" s="1"/>
  <c r="T303"/>
  <c r="Q303"/>
  <c r="R303" s="1"/>
  <c r="T305"/>
  <c r="Q305"/>
  <c r="R305" s="1"/>
  <c r="T309"/>
  <c r="Q309"/>
  <c r="R309" s="1"/>
  <c r="T311"/>
  <c r="Q311"/>
  <c r="R311" s="1"/>
  <c r="T313"/>
  <c r="Q313"/>
  <c r="R313" s="1"/>
  <c r="T315"/>
  <c r="Q315"/>
  <c r="R315" s="1"/>
  <c r="S317"/>
  <c r="Q317"/>
  <c r="R317" s="1"/>
  <c r="Q240"/>
  <c r="R240" s="1"/>
  <c r="Q242"/>
  <c r="R242" s="1"/>
  <c r="Q258"/>
  <c r="R258" s="1"/>
  <c r="Q260"/>
  <c r="R260" s="1"/>
  <c r="Q262"/>
  <c r="R262" s="1"/>
  <c r="Q264"/>
  <c r="R264" s="1"/>
  <c r="Q266"/>
  <c r="R266" s="1"/>
  <c r="Q268"/>
  <c r="R268" s="1"/>
  <c r="T235"/>
  <c r="Q235"/>
  <c r="R235" s="1"/>
  <c r="T248"/>
  <c r="Q248"/>
  <c r="R248" s="1"/>
  <c r="T250"/>
  <c r="Q250"/>
  <c r="R250" s="1"/>
  <c r="T252"/>
  <c r="Q252"/>
  <c r="R252" s="1"/>
  <c r="S254"/>
  <c r="Q254"/>
  <c r="R254" s="1"/>
  <c r="T256"/>
  <c r="Q256"/>
  <c r="R256" s="1"/>
  <c r="S272"/>
  <c r="Q272"/>
  <c r="R272" s="1"/>
  <c r="T279"/>
  <c r="Q279"/>
  <c r="R279"/>
  <c r="T281"/>
  <c r="Q281"/>
  <c r="R281" s="1"/>
  <c r="T283"/>
  <c r="Q283"/>
  <c r="R283" s="1"/>
  <c r="S287"/>
  <c r="Q287"/>
  <c r="R287" s="1"/>
  <c r="S290"/>
  <c r="Q290"/>
  <c r="R290" s="1"/>
  <c r="T292"/>
  <c r="Q292"/>
  <c r="R292" s="1"/>
  <c r="T294"/>
  <c r="Q294"/>
  <c r="R294" s="1"/>
  <c r="T296"/>
  <c r="Q296"/>
  <c r="R296" s="1"/>
  <c r="S298"/>
  <c r="Q298"/>
  <c r="R298" s="1"/>
  <c r="T300"/>
  <c r="Q300"/>
  <c r="R300" s="1"/>
  <c r="T304"/>
  <c r="Q304"/>
  <c r="R304" s="1"/>
  <c r="T306"/>
  <c r="Q306"/>
  <c r="R306" s="1"/>
  <c r="T308"/>
  <c r="Q308"/>
  <c r="R308" s="1"/>
  <c r="T312"/>
  <c r="Q312"/>
  <c r="R312" s="1"/>
  <c r="T316"/>
  <c r="Q316"/>
  <c r="R316" s="1"/>
  <c r="S318"/>
  <c r="Q318"/>
  <c r="R318" s="1"/>
  <c r="Q160"/>
  <c r="R160" s="1"/>
  <c r="T160"/>
  <c r="Q241"/>
  <c r="R241" s="1"/>
  <c r="T241"/>
  <c r="Q180"/>
  <c r="R180" s="1"/>
  <c r="S180"/>
  <c r="Q259"/>
  <c r="R259" s="1"/>
  <c r="T259"/>
  <c r="Q261"/>
  <c r="R261" s="1"/>
  <c r="T261"/>
  <c r="Q263"/>
  <c r="R263" s="1"/>
  <c r="T263"/>
  <c r="Q265"/>
  <c r="R265" s="1"/>
  <c r="T265"/>
  <c r="Q267"/>
  <c r="R267" s="1"/>
  <c r="T267"/>
  <c r="Q269"/>
  <c r="R269" s="1"/>
  <c r="S269"/>
  <c r="G1178" i="8"/>
  <c r="K1054"/>
  <c r="K1178" s="1"/>
  <c r="K1142" i="10"/>
  <c r="K1162"/>
  <c r="F206"/>
  <c r="J206"/>
  <c r="G1290"/>
  <c r="K97"/>
  <c r="K145"/>
  <c r="K488"/>
  <c r="K1131"/>
  <c r="K17"/>
  <c r="K1291" s="1"/>
  <c r="K117"/>
  <c r="K270"/>
  <c r="J1106" i="7"/>
  <c r="Q75" i="5" l="1"/>
  <c r="R75" s="1"/>
  <c r="T75"/>
  <c r="Q77"/>
  <c r="R77" s="1"/>
  <c r="T77"/>
  <c r="Q81"/>
  <c r="R81" s="1"/>
  <c r="T81"/>
  <c r="Q85"/>
  <c r="R85" s="1"/>
  <c r="T85"/>
  <c r="T86"/>
  <c r="Q86"/>
  <c r="R86" s="1"/>
  <c r="S150"/>
  <c r="Q150"/>
  <c r="R150" s="1"/>
  <c r="Q159"/>
  <c r="R159" s="1"/>
  <c r="T159"/>
  <c r="Q182"/>
  <c r="R182" s="1"/>
  <c r="S182"/>
  <c r="Q221"/>
  <c r="R221" s="1"/>
  <c r="T221"/>
  <c r="S270"/>
  <c r="Q270"/>
  <c r="R270" s="1"/>
  <c r="Q278"/>
  <c r="R278" s="1"/>
  <c r="T278"/>
  <c r="T307"/>
  <c r="Q307"/>
  <c r="R307" s="1"/>
  <c r="T82"/>
  <c r="Q82"/>
  <c r="R82" s="1"/>
  <c r="T96"/>
  <c r="Q96"/>
  <c r="T106"/>
  <c r="Q106"/>
  <c r="R106" s="1"/>
  <c r="T153"/>
  <c r="Q153"/>
  <c r="R153" s="1"/>
  <c r="S162"/>
  <c r="Q162"/>
  <c r="R162" s="1"/>
  <c r="S194"/>
  <c r="Q194"/>
  <c r="R194" s="1"/>
  <c r="T233"/>
  <c r="Q233"/>
  <c r="R233" s="1"/>
  <c r="T247"/>
  <c r="Q247"/>
  <c r="R247" s="1"/>
  <c r="Q273"/>
  <c r="R273" s="1"/>
  <c r="T273"/>
  <c r="Q284"/>
  <c r="R284" s="1"/>
  <c r="T284"/>
  <c r="K36" i="10"/>
  <c r="H206"/>
  <c r="J17" i="1"/>
  <c r="J1291" s="1"/>
  <c r="E1291"/>
  <c r="G1291"/>
  <c r="I1291"/>
  <c r="K23"/>
  <c r="K29"/>
  <c r="K118"/>
  <c r="K174"/>
  <c r="K271"/>
  <c r="Q87" i="5"/>
  <c r="R87" s="1"/>
  <c r="T87"/>
  <c r="Q137"/>
  <c r="R137" s="1"/>
  <c r="T137"/>
  <c r="Q154"/>
  <c r="R154" s="1"/>
  <c r="T154"/>
  <c r="Q168"/>
  <c r="R168" s="1"/>
  <c r="T168"/>
  <c r="Q178"/>
  <c r="R178" s="1"/>
  <c r="S178"/>
  <c r="T184"/>
  <c r="Q184"/>
  <c r="R184" s="1"/>
  <c r="S202"/>
  <c r="Q202"/>
  <c r="R202" s="1"/>
  <c r="Q237"/>
  <c r="R237" s="1"/>
  <c r="T237"/>
  <c r="Q243"/>
  <c r="R243" s="1"/>
  <c r="S243"/>
  <c r="Q274"/>
  <c r="R274" s="1"/>
  <c r="T274"/>
  <c r="T280"/>
  <c r="Q280"/>
  <c r="R280" s="1"/>
  <c r="T285"/>
  <c r="Q285"/>
  <c r="R285" s="1"/>
  <c r="Q314"/>
  <c r="R314" s="1"/>
  <c r="T314"/>
  <c r="T68"/>
  <c r="Q68"/>
  <c r="R68" s="1"/>
  <c r="Q130"/>
  <c r="R130" s="1"/>
  <c r="S130"/>
  <c r="T145"/>
  <c r="Q145"/>
  <c r="R145" s="1"/>
  <c r="Q157"/>
  <c r="R157" s="1"/>
  <c r="T157"/>
  <c r="Q176"/>
  <c r="R176" s="1"/>
  <c r="T176"/>
  <c r="S181"/>
  <c r="Q181"/>
  <c r="R181" s="1"/>
  <c r="T208"/>
  <c r="Q208"/>
  <c r="R208" s="1"/>
  <c r="Q217"/>
  <c r="R217" s="1"/>
  <c r="T217"/>
  <c r="T245"/>
  <c r="Q245"/>
  <c r="R245" s="1"/>
  <c r="Q246"/>
  <c r="R246" s="1"/>
  <c r="T246"/>
  <c r="Q255"/>
  <c r="R255" s="1"/>
  <c r="S255"/>
  <c r="Q277"/>
  <c r="R277" s="1"/>
  <c r="T277"/>
  <c r="T282"/>
  <c r="Q282"/>
  <c r="R282" s="1"/>
  <c r="Q288"/>
  <c r="R288" s="1"/>
  <c r="T288"/>
  <c r="Q310"/>
  <c r="R310" s="1"/>
  <c r="T310"/>
  <c r="K1160" i="1"/>
  <c r="K327"/>
  <c r="K488"/>
  <c r="K971"/>
  <c r="K1131"/>
  <c r="K173" i="10"/>
  <c r="K206" s="1"/>
  <c r="K327"/>
  <c r="K1290"/>
  <c r="H1291" i="1"/>
  <c r="K38"/>
  <c r="K98"/>
  <c r="K146"/>
  <c r="K207"/>
  <c r="K810"/>
  <c r="K25" i="10"/>
  <c r="G206"/>
  <c r="I206"/>
  <c r="K810"/>
  <c r="Q19" i="5"/>
  <c r="R19" s="1"/>
  <c r="T19"/>
  <c r="Q20"/>
  <c r="R20" s="1"/>
  <c r="T20"/>
  <c r="Q22"/>
  <c r="R22" s="1"/>
  <c r="T22"/>
  <c r="S24"/>
  <c r="Q24"/>
  <c r="R24" s="1"/>
  <c r="Q26"/>
  <c r="R26" s="1"/>
  <c r="T26"/>
  <c r="Q27"/>
  <c r="R27" s="1"/>
  <c r="T27"/>
  <c r="T28"/>
  <c r="Q28"/>
  <c r="R28" s="1"/>
  <c r="T30"/>
  <c r="Q30"/>
  <c r="R30" s="1"/>
  <c r="T31"/>
  <c r="Q31"/>
  <c r="R31" s="1"/>
  <c r="T32"/>
  <c r="Q32"/>
  <c r="R32" s="1"/>
  <c r="Q34"/>
  <c r="R34" s="1"/>
  <c r="T34"/>
  <c r="T35"/>
  <c r="Q35"/>
  <c r="R35" s="1"/>
  <c r="Q36"/>
  <c r="R36" s="1"/>
  <c r="T36"/>
  <c r="Q38"/>
  <c r="R38" s="1"/>
  <c r="T38"/>
  <c r="Q39"/>
  <c r="R39" s="1"/>
  <c r="T39"/>
  <c r="T40"/>
  <c r="Q40"/>
  <c r="R40" s="1"/>
  <c r="Q42"/>
  <c r="R42" s="1"/>
  <c r="T42"/>
  <c r="Q43"/>
  <c r="R43" s="1"/>
  <c r="T43"/>
  <c r="Q45"/>
  <c r="R45" s="1"/>
  <c r="T45"/>
  <c r="T47"/>
  <c r="Q47"/>
  <c r="R47" s="1"/>
  <c r="Q48"/>
  <c r="R48" s="1"/>
  <c r="T48"/>
  <c r="T50"/>
  <c r="Q50"/>
  <c r="R50" s="1"/>
  <c r="Q51"/>
  <c r="R51" s="1"/>
  <c r="T51"/>
  <c r="T52"/>
  <c r="Q52"/>
  <c r="R52" s="1"/>
  <c r="Q54"/>
  <c r="R54" s="1"/>
  <c r="T54"/>
  <c r="T55"/>
  <c r="Q55"/>
  <c r="R55" s="1"/>
  <c r="T57"/>
  <c r="Q57"/>
  <c r="R57" s="1"/>
  <c r="Q60"/>
  <c r="R60" s="1"/>
  <c r="T60"/>
  <c r="Q61"/>
  <c r="R61" s="1"/>
  <c r="T61"/>
  <c r="Q64"/>
  <c r="R64" s="1"/>
  <c r="T64"/>
  <c r="Q65"/>
  <c r="R65" s="1"/>
  <c r="T65"/>
  <c r="T70"/>
  <c r="Q70"/>
  <c r="R70" s="1"/>
  <c r="Q71"/>
  <c r="R71" s="1"/>
  <c r="T71"/>
  <c r="T76"/>
  <c r="Q76"/>
  <c r="R76" s="1"/>
  <c r="T88"/>
  <c r="Q88"/>
  <c r="Q6"/>
  <c r="R6" s="1"/>
  <c r="P319"/>
  <c r="T21"/>
  <c r="Q21"/>
  <c r="R21" s="1"/>
  <c r="S25"/>
  <c r="Q25"/>
  <c r="R25" s="1"/>
  <c r="Q29"/>
  <c r="R29" s="1"/>
  <c r="T29"/>
  <c r="Q33"/>
  <c r="R33" s="1"/>
  <c r="T33"/>
  <c r="T37"/>
  <c r="Q37"/>
  <c r="R37" s="1"/>
  <c r="T41"/>
  <c r="Q41"/>
  <c r="R41" s="1"/>
  <c r="T44"/>
  <c r="Q44"/>
  <c r="R44" s="1"/>
  <c r="T46"/>
  <c r="Q46"/>
  <c r="R46" s="1"/>
  <c r="T49"/>
  <c r="Q49"/>
  <c r="R49" s="1"/>
  <c r="Q53"/>
  <c r="R53" s="1"/>
  <c r="T53"/>
  <c r="T56"/>
  <c r="Q56"/>
  <c r="R56" s="1"/>
  <c r="Q59"/>
  <c r="R59" s="1"/>
  <c r="T59"/>
  <c r="T62"/>
  <c r="Q62"/>
  <c r="R62" s="1"/>
  <c r="T63"/>
  <c r="Q63"/>
  <c r="R63" s="1"/>
  <c r="Q67"/>
  <c r="R67" s="1"/>
  <c r="T67"/>
  <c r="T69"/>
  <c r="Q69"/>
  <c r="R69" s="1"/>
  <c r="S72"/>
  <c r="Q72"/>
  <c r="R72" s="1"/>
  <c r="K17" i="1"/>
  <c r="F1290"/>
  <c r="F1291" s="1"/>
  <c r="K1138"/>
  <c r="K1290" s="1"/>
  <c r="R319" i="5" l="1"/>
  <c r="D324" s="1"/>
  <c r="F324" s="1"/>
  <c r="T6"/>
  <c r="K1291" i="1"/>
  <c r="S319" i="5"/>
  <c r="D325" s="1"/>
  <c r="F325" s="1"/>
  <c r="F326" l="1"/>
  <c r="K10" i="10"/>
  <c r="I10"/>
  <c r="J10"/>
  <c r="H10"/>
  <c r="G10"/>
  <c r="E10"/>
  <c r="F10"/>
</calcChain>
</file>

<file path=xl/sharedStrings.xml><?xml version="1.0" encoding="utf-8"?>
<sst xmlns="http://schemas.openxmlformats.org/spreadsheetml/2006/main" count="26588" uniqueCount="1945">
  <si>
    <t>แบบ พรก. 3</t>
  </si>
  <si>
    <t>รายละเอียดผู้ครองตำแหน่งปัจจุบัน ตาม "ร่าง" กรอบอัตรากำลังพนักงานราชการ รอบที่ 3 (ปีงบประมาณ พ.ศ. 2556-2559)</t>
  </si>
  <si>
    <t>ส่วนราชการ กรมทรัพยากรน้ำบาดาล</t>
  </si>
  <si>
    <t>สำนัก/กองกลุ่ม/ฝ่าย (กรุณาใส่ชื่อเต็ม)</t>
  </si>
  <si>
    <t>ตำแหน่งที่ใช้งาน/ภารกิจ</t>
  </si>
  <si>
    <t>ลำดับความสำคัญ*</t>
  </si>
  <si>
    <t>จำแนกตามกลุ่มงาน (คน)</t>
  </si>
  <si>
    <t>เลขที่ตำแหน่ง</t>
  </si>
  <si>
    <t>ผู้ดำรงตำแหน่ง</t>
  </si>
  <si>
    <t>ปฏิบัติงานจริง</t>
  </si>
  <si>
    <t>หมายเหตุ</t>
  </si>
  <si>
    <t>ชื่อตำแหน่ง</t>
  </si>
  <si>
    <t>จำนวนตำแหน่ง**</t>
  </si>
  <si>
    <t>บริการ</t>
  </si>
  <si>
    <t>เทคนิค</t>
  </si>
  <si>
    <t>บริหารทั่วไป</t>
  </si>
  <si>
    <t>วิชาชีพเฉพาะ</t>
  </si>
  <si>
    <t>เชี่ยวชาญเฉพาะ</t>
  </si>
  <si>
    <t>เชี่ยวชาญพิเศษ</t>
  </si>
  <si>
    <t>รวม**</t>
  </si>
  <si>
    <t>ราชการบริหารส่วนกลาง</t>
  </si>
  <si>
    <t>ผู้เชี่ยวชาญพิเศษด้านสำรวจและประเมินศักยภาพน้ำบาดาล</t>
  </si>
  <si>
    <t>ผู้เชี่ยวชาญพิเศษด้านพัฒนาน้ำบาดาล</t>
  </si>
  <si>
    <t>ผู้เชี่ยวชาญพิเศษด้านอนุรักษ์และฟื้นฟูทรัพยากรน้ำบาดาล</t>
  </si>
  <si>
    <t>นักวิชาการทรัพยากรน้ำบาดาล</t>
  </si>
  <si>
    <t>เจ้าพนักงานธุรการ</t>
  </si>
  <si>
    <t>นักวิเคราะห์นโยบายและแผน</t>
  </si>
  <si>
    <t xml:space="preserve"> </t>
  </si>
  <si>
    <t>รวม</t>
  </si>
  <si>
    <t>กลุ่มพัฒนาระบบบริหาร</t>
  </si>
  <si>
    <t>นางสาวกฤตยา ทัพวงษ์</t>
  </si>
  <si>
    <t>นายสมคิด ถุงเงิน</t>
  </si>
  <si>
    <t>นางสาวพัชราภรณ์ โอชติน</t>
  </si>
  <si>
    <t>นางสาววิชุตา เหลี่ยมเคลือบ</t>
  </si>
  <si>
    <t>กลุ่มตรวจสอบภายใน</t>
  </si>
  <si>
    <t>นักวิชาการตรวจสอบภายใน</t>
  </si>
  <si>
    <t>นายพรชัย อนุวรชัย</t>
  </si>
  <si>
    <t>นางสาวสุภาวดี สำลี</t>
  </si>
  <si>
    <t>นางพเยาว์ ชูบุญราษฎร์</t>
  </si>
  <si>
    <t>เจ้าพนักงานธุรการ / เจ้าพนักงานการเงินและบัญชี</t>
  </si>
  <si>
    <t>นางสาวกิติมา พึ่งรื่นรมย์</t>
  </si>
  <si>
    <t>กลุ่มนิติการ</t>
  </si>
  <si>
    <t>นิติกร</t>
  </si>
  <si>
    <t>นายอับดุลเราะห์มัน สุหลง</t>
  </si>
  <si>
    <t>นางสาวแวนวิร์ยา  แสงรูจีย์</t>
  </si>
  <si>
    <t>นายนรเศรษฐ แสงอุทัย</t>
  </si>
  <si>
    <t>นายสมชาย สุนทรเพราะ</t>
  </si>
  <si>
    <t>นางวิภาวี ขาวดี</t>
  </si>
  <si>
    <t>สำนักบริหารกลาง</t>
  </si>
  <si>
    <t>ฝ่ายบริหารทั่วไป</t>
  </si>
  <si>
    <t>นักจัดการงานทั่วไป</t>
  </si>
  <si>
    <t>นางสาวลัคนาพร ขุนพิพิธ</t>
  </si>
  <si>
    <t>ว่าที่ร้อยตรีหญิงสมใจ จั่วนาน</t>
  </si>
  <si>
    <t>นางสาวรัตนวดี วงษา</t>
  </si>
  <si>
    <t>คณะทำงาน อทธ.</t>
  </si>
  <si>
    <t>นางทัศวรรณ สมสมัย</t>
  </si>
  <si>
    <t>คณะทำงาน สบก.</t>
  </si>
  <si>
    <t>นางสาวมัลลิกา ปราศจากศัตรู</t>
  </si>
  <si>
    <t>นางกรกมล มัชฌิมาภิโร</t>
  </si>
  <si>
    <t>สค.</t>
  </si>
  <si>
    <t>นางสาวสุรินทรา หัดขุนทด</t>
  </si>
  <si>
    <t>ตสน.</t>
  </si>
  <si>
    <t>นางสาวขวัญฤทัย คนชม</t>
  </si>
  <si>
    <t>พนักงานบริการ</t>
  </si>
  <si>
    <t>ส่วนประชาสัมพันธ์และเผยแพร่</t>
  </si>
  <si>
    <t>นายช่างเทคนิค</t>
  </si>
  <si>
    <t>นายเอกธงชัย ขาวสอาด</t>
  </si>
  <si>
    <t>นายพงษ์พัฒน์ บัวทิน</t>
  </si>
  <si>
    <t>สพ.</t>
  </si>
  <si>
    <t>นักประชาสัมพันธ์</t>
  </si>
  <si>
    <t>นายสุพิทยา มัฐผา</t>
  </si>
  <si>
    <t>ส่วนบริหารทรัพยากรบุคคล</t>
  </si>
  <si>
    <t>นักทรัพยากรบุคคล</t>
  </si>
  <si>
    <t>นางเพ็ญวดี พนาเวชกุล</t>
  </si>
  <si>
    <t>นายศรัณวิชญ์ พึ่งภักดิ์ชินเกษม</t>
  </si>
  <si>
    <t>นายนิรวิทธ์ ฦาชา</t>
  </si>
  <si>
    <t>นางสาวภัทรกันย์ สาระอ่อน</t>
  </si>
  <si>
    <t>นางสาวธชชธรรม์ หมอนทอง</t>
  </si>
  <si>
    <t>นายกฤษณพงษ์ ทาวรัตน์</t>
  </si>
  <si>
    <t>นางสาวภาวิดา สายโอภาศ</t>
  </si>
  <si>
    <t>นายตรีนัยน์ นพรัตน์</t>
  </si>
  <si>
    <t>นางสาวสุวภัทร  เสือจิตร</t>
  </si>
  <si>
    <t>นางสาวชุลีกร  พิมพ์ประสานต์</t>
  </si>
  <si>
    <t>ส่วนคลัง</t>
  </si>
  <si>
    <t>เจ้าพนักงานการเงินและบัญชี</t>
  </si>
  <si>
    <t>นายชัยวุฒิ หัสดิพันธ์</t>
  </si>
  <si>
    <t>นางสาวเดือนเพ็ญ สายทอง</t>
  </si>
  <si>
    <t>นางสาวสราลี ยลพันธ์</t>
  </si>
  <si>
    <t>นักวิชาการเงินและบัญชี</t>
  </si>
  <si>
    <t>นายสุทธิรักษ์ เนียมสมบุญ</t>
  </si>
  <si>
    <t>นางสาวปริชาติ์ สามกำปัง</t>
  </si>
  <si>
    <t>นางสาวรัชนีกร อินทะจักร</t>
  </si>
  <si>
    <t>นางสาวอุไรวรรณ เมืองพุฒธา</t>
  </si>
  <si>
    <t>นางสาววรรณธิดา ตันเจริญ</t>
  </si>
  <si>
    <t>นางสาวเนาวรัตน์ รัตนพฤกษา</t>
  </si>
  <si>
    <t>นางนนทิยา เดชอุดม</t>
  </si>
  <si>
    <t>ส่วนพัสดุ</t>
  </si>
  <si>
    <t>นางสาวหทัยทิพย์ บัวผัน</t>
  </si>
  <si>
    <t>นักวิชาการพัสดุ</t>
  </si>
  <si>
    <t>นางสาวฉวีวรรณ บูชาธรรม</t>
  </si>
  <si>
    <t>นางสาววรรณิศา สายแก้ว</t>
  </si>
  <si>
    <t>เจ้าพนักงานพัสดุ</t>
  </si>
  <si>
    <t>กองแผนงาน</t>
  </si>
  <si>
    <t>งานธุรการ</t>
  </si>
  <si>
    <t>นางสาวณัฏมล แย้มเสียงเย็น</t>
  </si>
  <si>
    <t>เจ้าหน้าที่บันทึกข้อมูล</t>
  </si>
  <si>
    <t>นายปรเมศร์ ปั้นม่วง</t>
  </si>
  <si>
    <t>ฝ่ายแผนงานและงบประมาณ</t>
  </si>
  <si>
    <t>นางสาวสุรีรัตน์ ชมสุดา</t>
  </si>
  <si>
    <t>นางสาวนฤมล ใจอินทร์</t>
  </si>
  <si>
    <t>นายพิสุทธิ์  ด้วงโต</t>
  </si>
  <si>
    <t>ฝ่ายติดตามและประเมินผล</t>
  </si>
  <si>
    <t>นายเฉลิมพล พรมคำแดง</t>
  </si>
  <si>
    <t>นักธรณีวิทยา</t>
  </si>
  <si>
    <t>นางปุณฑริกา ศศิรุจิวัฒน์</t>
  </si>
  <si>
    <t>ฝ่ายวิเทศสัมพันธ์</t>
  </si>
  <si>
    <t>นางสาวสุภาวดี อู่มั่น</t>
  </si>
  <si>
    <t>ศูนย์เทคโนโลยีสารสนเทศทรัพยากรน้ำบาดาล</t>
  </si>
  <si>
    <t>นางสาวศิริพร  สืบเสระ</t>
  </si>
  <si>
    <t>นางสุวิมล จิตรารัชต์</t>
  </si>
  <si>
    <t>กลุ่มระบบข้อมูลทรัพยากรน้ำบาดาล</t>
  </si>
  <si>
    <t>นายอนุภัทร สุระสาย</t>
  </si>
  <si>
    <t>กวน.</t>
  </si>
  <si>
    <t>นักวิชาการคอมพิวเตอร์</t>
  </si>
  <si>
    <t>กลุ่มระบบสารสนเทศ</t>
  </si>
  <si>
    <t>เจ้าหน้าที่ระบบงานคอมพิวเตอร์</t>
  </si>
  <si>
    <t>นายกิจจา สมศักดิ์</t>
  </si>
  <si>
    <t>นายพงษ์สทร วงค์เพชร์</t>
  </si>
  <si>
    <t>นางสาวธิราพร ศรีรัตน์</t>
  </si>
  <si>
    <t>กลุ่มระบบคอมพิวเตอร์และการสื่อสาร</t>
  </si>
  <si>
    <t>เจ้าหน้าที่เทคนิค</t>
  </si>
  <si>
    <t>นายปัญญา แอมกองแก้ว</t>
  </si>
  <si>
    <t>นายอัศวิน อนุเดช</t>
  </si>
  <si>
    <t>สำนักควบคุมกิจการน้ำบาดาล</t>
  </si>
  <si>
    <t>นางสาวภัทราภรณ์  ถวิลหวัง</t>
  </si>
  <si>
    <t>ส่วนแผนงานและประเมินผล</t>
  </si>
  <si>
    <t>นางสาวประทุมพร นาริยะ</t>
  </si>
  <si>
    <t>นางสาวภัควลัญช์ญา ภูริณัฐวรวิบูล</t>
  </si>
  <si>
    <t>ส่วนจัดการและควบคุมกิจการน้ำบาดาล</t>
  </si>
  <si>
    <t>นางสาววันเพ็ญ  บุตรโคตร</t>
  </si>
  <si>
    <t>นายจิตติพงศ์  อุทิตะสาร</t>
  </si>
  <si>
    <t>นายสุรเชษฐ กลอยโมรา</t>
  </si>
  <si>
    <t>ส่วนปฏิบัติการด้านเทคนิคและฝึกอบรม</t>
  </si>
  <si>
    <t>นางสาวกาญจนา เขียวไสว</t>
  </si>
  <si>
    <t>นางสาวไกรสิรี เดชอุดม</t>
  </si>
  <si>
    <t>นางสาวพิมชนก  ทดทน</t>
  </si>
  <si>
    <t>ส่วนบริหารกองทุนพัฒนาน้ำบาดาล</t>
  </si>
  <si>
    <t>นางสาวมนัญชยา  นาคแสงทอง</t>
  </si>
  <si>
    <t>สำนักพัฒนาน้ำบาดาล</t>
  </si>
  <si>
    <t>นางอภิญญา สมบุตร</t>
  </si>
  <si>
    <t>นางสาวนารี  ตันทะศิลป์</t>
  </si>
  <si>
    <t>กลุ่มพัฒนาและจัดทำมาตรฐาน</t>
  </si>
  <si>
    <t>วิศวกร</t>
  </si>
  <si>
    <t>กลุ่มวิศวกรรมน้ำบาดาล</t>
  </si>
  <si>
    <t>นางสาวชวนพิศ ทรัพย์ปัญญาเลิศ</t>
  </si>
  <si>
    <t>นายอนุศักดิ์  ประสมสิน</t>
  </si>
  <si>
    <t>นายเกียรติพงศ์  อินมา</t>
  </si>
  <si>
    <t>นายธานินทร์ อาแว</t>
  </si>
  <si>
    <t>ส่วนส่งเสริมและถ่ายทอดเทคโนโลยี</t>
  </si>
  <si>
    <t>เจ้าหน้าที่วิเคราะห์นโยบายและแผน</t>
  </si>
  <si>
    <t>นางสาวธัญนันท์ จำจด</t>
  </si>
  <si>
    <t>สำนักสำรวจและประเมินศักยภาพน้ำบาดาล</t>
  </si>
  <si>
    <t>นายกษิดิศ ริมใหม่</t>
  </si>
  <si>
    <t>นางสาวปานทิพย์ ชาววังเย็น</t>
  </si>
  <si>
    <t>นางสาวอภิญญา ยอดสอน</t>
  </si>
  <si>
    <t>นางสาวสมพร หมีหริ่ง</t>
  </si>
  <si>
    <t>นางสาวพชร  ตั้งทวีสุโข</t>
  </si>
  <si>
    <t>นางนิตยา  รักพันธ์</t>
  </si>
  <si>
    <t>กลุ่มพัฒนางานสำรวจและประเมินศักยภาพน้ำบาดาล</t>
  </si>
  <si>
    <t>นายอรรคภพ ศรีรักษ์</t>
  </si>
  <si>
    <t>นายปิยมิตร งามเมือง</t>
  </si>
  <si>
    <t>นายปริสุทธิ ฉิมพาลี</t>
  </si>
  <si>
    <t>ส่วนสำรวจและประเมินศักยภาพน้ำบาดาลที่ 1</t>
  </si>
  <si>
    <t>เจ้าหน้าที่แผนที่ภาพถ่าย</t>
  </si>
  <si>
    <t>นายช่างอิเลคทรอนิค</t>
  </si>
  <si>
    <t>นายอภิเดช บุญเนาว์</t>
  </si>
  <si>
    <t>นางสาวจารุวรรณ ชอุ่ม</t>
  </si>
  <si>
    <t>นายณรงค์ฤทธิ์ บุญชัยวงศ์</t>
  </si>
  <si>
    <t>ส่วนสำรวจและประเมินศักยภาพน้ำบาดาลที่ 2</t>
  </si>
  <si>
    <t>นางสาวอรุณี เชื้อวิเศษ</t>
  </si>
  <si>
    <t>นางสาวแสงเดือน เรืองเศรษฐกิจ</t>
  </si>
  <si>
    <t>นายรณกร ใจมั่น</t>
  </si>
  <si>
    <t>ส่วนสำรวจและประเมินศักยภาพน้ำบาดาลที่ 3</t>
  </si>
  <si>
    <t>นางสาวทิพวารี ศรีทองดี</t>
  </si>
  <si>
    <t>ส่วนสำรวจและประเมินศักยภาพน้ำบาดาลที่ 4</t>
  </si>
  <si>
    <t>สำนักอนุรักษ์และฟื้นฟูทรัพยากรน้ำบาดาล</t>
  </si>
  <si>
    <t>นางสาววิไลพร สมศักดิ์</t>
  </si>
  <si>
    <t>นายบัญญัติ นพรัตน์</t>
  </si>
  <si>
    <t>นางสาวอุษา ขวัญรอด</t>
  </si>
  <si>
    <t>นางอรอุมา อนุเดช</t>
  </si>
  <si>
    <t>กลุ่มวิจัยและพัฒนางานอนุรักษ์ทรัพยากรน้ำบาดาล</t>
  </si>
  <si>
    <t>นายภูมิภัทร กล้าหาญ</t>
  </si>
  <si>
    <t>นางสาวณัฐธิดา สามหงษ์</t>
  </si>
  <si>
    <t>นางสาวรัสรินทร์ ศิริภัทรภูรีนนท์</t>
  </si>
  <si>
    <t>นางสุนีนาถ พึ่งสาย</t>
  </si>
  <si>
    <t>นายณัฐวุฒิ ชันแสง</t>
  </si>
  <si>
    <t>นายวิศรุต กลิ่นขจร</t>
  </si>
  <si>
    <t>ส่วนเฝ้าระวังทรัพยากรน้ำบาดาล</t>
  </si>
  <si>
    <t>นายช่างสำรวจ</t>
  </si>
  <si>
    <t>นายธนารักษ์ สอนศรี</t>
  </si>
  <si>
    <t>นายธงชัย รัตนภักดี</t>
  </si>
  <si>
    <t>นางสาวขวัญ ดอนซุยแป</t>
  </si>
  <si>
    <t>ส่วนฟื้นฟูทรัพยากรน้ำบาดาล</t>
  </si>
  <si>
    <t>ส่วนวิเคราะห์น้ำบาดาล</t>
  </si>
  <si>
    <t>นางพวงแก้ว  ทรัพย์ประเสริฐ</t>
  </si>
  <si>
    <t>นางสาวแววดาว จันทะรี</t>
  </si>
  <si>
    <t>นักวิทยาศาสตร์</t>
  </si>
  <si>
    <t>นางสาวภาวินี คงสอน</t>
  </si>
  <si>
    <t>นายอนุกูล  วิเขตกิจ</t>
  </si>
  <si>
    <t>นายศุภกร นิวาสะวัต</t>
  </si>
  <si>
    <t>นายสุภัฏพงศ์  เลขะธรรม</t>
  </si>
  <si>
    <t>นางสาวดารารัตน์  สอนพันธ์</t>
  </si>
  <si>
    <t>นางสาวนวลนภา  วิลาดลัด</t>
  </si>
  <si>
    <t>พนักงานห้องทดลอง</t>
  </si>
  <si>
    <t>นางวาสิณี  ขันธแก้ว</t>
  </si>
  <si>
    <t>นายนิรุธ  ซื่อดี</t>
  </si>
  <si>
    <t>นายธนาวุฒิ  ทองเจริญวงศ์</t>
  </si>
  <si>
    <r>
      <t>พนักงานห้องทดลอง/</t>
    </r>
    <r>
      <rPr>
        <u/>
        <sz val="14"/>
        <rFont val="TH SarabunPSK"/>
        <family val="2"/>
      </rPr>
      <t>เจ้าพนักงานธุรการ</t>
    </r>
  </si>
  <si>
    <t>นางสาววรรณระวี  สุขโหมด</t>
  </si>
  <si>
    <t>สอฟ.</t>
  </si>
  <si>
    <t>สำนักทรัพยากรน้ำบาดาลเขต 1 ลำปาง</t>
  </si>
  <si>
    <t>เจ้าพนักงานการเงินและบัญชี (6)</t>
  </si>
  <si>
    <t>นางพิชามญชุ์  จามะลี</t>
  </si>
  <si>
    <t>เขต 1</t>
  </si>
  <si>
    <t>นางสาวกรรณิการ์  มาปิงเรือน</t>
  </si>
  <si>
    <t>นางสาวเกตณ์สิริมา  วัฒนสิริธนโชติ</t>
  </si>
  <si>
    <t>นางสาวสุภาพร พลแก้ว</t>
  </si>
  <si>
    <t>เขต 7</t>
  </si>
  <si>
    <t>เจ้าพนักงานธุรการ (2)</t>
  </si>
  <si>
    <t xml:space="preserve">เจ้าพนักงานธุรการ </t>
  </si>
  <si>
    <t>กลุ่มวิชาการน้ำบาดาล</t>
  </si>
  <si>
    <t>นักธรณีวิทยา (4)</t>
  </si>
  <si>
    <t>นายวีระศักดิ์ การิน</t>
  </si>
  <si>
    <t>นางสาวศิริลักษณ์  สงวนศิลป์</t>
  </si>
  <si>
    <t>ส่วนบริหารจัดการน้ำบาดาล</t>
  </si>
  <si>
    <t>นางสาวณัฐพร  จันทะพงษ์</t>
  </si>
  <si>
    <t>นางวิมลณัฐ  ไชยลังกา</t>
  </si>
  <si>
    <t>นางกันธิยา  สุวัชราพันธ์</t>
  </si>
  <si>
    <t>นายธีรกานต์ อินต๊ะยศ</t>
  </si>
  <si>
    <t>นางสาวจิราภรณ์ คำกมล</t>
  </si>
  <si>
    <t>เจ้าพนักงานทรัพยากรน้ำบาดาล (8)</t>
  </si>
  <si>
    <t>เจ้าพนักงานทรัพยากรน้ำบาดาล</t>
  </si>
  <si>
    <t>นายณรงค์ แสนตา</t>
  </si>
  <si>
    <t>สคบ.</t>
  </si>
  <si>
    <t>นักวิชาการทรัพยากรน้ำบาดาล (6)</t>
  </si>
  <si>
    <t>นางณิชนันทน์  เสาร์แก้ว</t>
  </si>
  <si>
    <t>นางสาวกัญญาณัฐ  เจิมจวง</t>
  </si>
  <si>
    <t>นางสาวสุรีรัตน์  ถนอมวงค์</t>
  </si>
  <si>
    <t>นางสาวพิมใจ  สารพิมพ์</t>
  </si>
  <si>
    <t>นางสาววิภาวดี  ตาลธิ</t>
  </si>
  <si>
    <t>ศูนย์พัฒนาน้ำบาดาล</t>
  </si>
  <si>
    <t>ลำปาง</t>
  </si>
  <si>
    <t>วิศวกร (2)</t>
  </si>
  <si>
    <t>นายสามารถ วิริยะ</t>
  </si>
  <si>
    <t>นายช่างเทคนิค (17)</t>
  </si>
  <si>
    <t>นายเกรียงไกร ล้านกันทา</t>
  </si>
  <si>
    <t>นายศิริพล ยิ้มดี</t>
  </si>
  <si>
    <t>นายช่างเครื่องกล (8)</t>
  </si>
  <si>
    <t>นายสังเวียน กฤษวัฒนานนท์</t>
  </si>
  <si>
    <t>นายช่างเครื่องกล</t>
  </si>
  <si>
    <t>นายอรรถพงศ์ อุดมเมธากุล</t>
  </si>
  <si>
    <t>ช่างเจาะบ่อบาดาล (29)</t>
  </si>
  <si>
    <t>นายนพดล กันทะสาร</t>
  </si>
  <si>
    <t>ช่างเจาะบ่อบาดาล</t>
  </si>
  <si>
    <t>นายชัยพัทธ์ เชื้อเขียว</t>
  </si>
  <si>
    <t>กำแพงเพชร</t>
  </si>
  <si>
    <t>นายบัญชา ลังกาเปีย</t>
  </si>
  <si>
    <t>นายศิรวิชญ์  ศรีสุวรรณ</t>
  </si>
  <si>
    <t>นายวทัญญู มะลิขาว</t>
  </si>
  <si>
    <t>นายคณเดช  หน่อเทพ</t>
  </si>
  <si>
    <t>นายจีรณะ น้อยรอด</t>
  </si>
  <si>
    <t>นายนิคม ล้นเหลือ</t>
  </si>
  <si>
    <t>สำนักทรัพยากรน้ำบาดาลเขต 2 สุพรรณบุรี</t>
  </si>
  <si>
    <t>เจ้าพนักงานการเงินและบัญชี (4)</t>
  </si>
  <si>
    <t>นางสาวนาตยา  คงดี</t>
  </si>
  <si>
    <t>เขต 2</t>
  </si>
  <si>
    <t>นางสาวสุจินดา  วันชะเอม</t>
  </si>
  <si>
    <t>เขต 8</t>
  </si>
  <si>
    <t>นางสาวพรพรหม  รักษาศิลป์</t>
  </si>
  <si>
    <t>นางสาวอุบล  ไล้ทอง</t>
  </si>
  <si>
    <t>เจ้าพนักงานธุรการ (4)</t>
  </si>
  <si>
    <t>นางสาวจิราพร แซ่จู</t>
  </si>
  <si>
    <t>นายอนวัช  ตันติรถานนท์</t>
  </si>
  <si>
    <t>นางสาวเอื้อมฟ้า  นามโพธิ์</t>
  </si>
  <si>
    <t>นางอภิญญา แก้วดี</t>
  </si>
  <si>
    <t>นางสาววิไลภรณ์  ศรีสุคนธรัตน์</t>
  </si>
  <si>
    <t>สุพรรณบุรี</t>
  </si>
  <si>
    <t>นางสาวประเสริฐบัว เอียวประเสริฐ</t>
  </si>
  <si>
    <t>ว่าที่ร้อยตรีปรีดี  คำดี</t>
  </si>
  <si>
    <t>นายรัตนกาล  โคตะโน</t>
  </si>
  <si>
    <t>นายธาตรี  เดชอุ่ม</t>
  </si>
  <si>
    <t>นายพรรษา  รอดตัว</t>
  </si>
  <si>
    <t>นายสมบูรณ์  ดอกตาลยงค์</t>
  </si>
  <si>
    <t>นายดนตรี พลเภรี</t>
  </si>
  <si>
    <t>ราชบุรี</t>
  </si>
  <si>
    <t>นายยุทธพล  ชูเก็น</t>
  </si>
  <si>
    <t>นายนพดล  ทิพย์เนตร</t>
  </si>
  <si>
    <t>นายพงษ์พัฒน์  หลำหนู</t>
  </si>
  <si>
    <t>นายสุจิน ศรีแปลก</t>
  </si>
  <si>
    <t>นายชูเกียรติ  จอน้อย</t>
  </si>
  <si>
    <t>นายสุรเชษฐ์ ช้อยบัวงาม</t>
  </si>
  <si>
    <t>นายนารเรศ  บุญช่วย</t>
  </si>
  <si>
    <t>นายมาโนช  วีระเชื้อ</t>
  </si>
  <si>
    <t>นางไพริน  ไชยสมาน</t>
  </si>
  <si>
    <t>สำนักทรัพยากรน้ำบาดาลเขต 3 สระบุรี</t>
  </si>
  <si>
    <t>นางสาวกรรณิการ์  ดิ่งกลาง</t>
  </si>
  <si>
    <t>เขต 9</t>
  </si>
  <si>
    <t>นางสาวดวงใจ  ศิลปขันธ์</t>
  </si>
  <si>
    <t>นางสาวปานชีวา  ปารัว</t>
  </si>
  <si>
    <t>เขต 3</t>
  </si>
  <si>
    <t>นางสาวณัชชา กองอุนนท์</t>
  </si>
  <si>
    <t>นางสาวเพ็ญลดา  บุญสงกา</t>
  </si>
  <si>
    <t>นางสาวสิริกัลยา  ชินกลาง</t>
  </si>
  <si>
    <r>
      <t>เจ้าพนักงานการเงินและบัญชี (6)/</t>
    </r>
    <r>
      <rPr>
        <u/>
        <sz val="14"/>
        <rFont val="TH SarabunPSK"/>
        <family val="2"/>
      </rPr>
      <t>เจ้าพนักงานพัสดุ</t>
    </r>
  </si>
  <si>
    <t>นางพรชนก อดทน</t>
  </si>
  <si>
    <t>นางสาวพิชญา  ทิพย์ชัย</t>
  </si>
  <si>
    <t>นายปราโมทย์  บุญนิวัฒน์</t>
  </si>
  <si>
    <t>นางปรัชญา  ช้างเนียม</t>
  </si>
  <si>
    <t>นางสาวกมลา  บูชาญาติ</t>
  </si>
  <si>
    <t>สระบุรี</t>
  </si>
  <si>
    <t>นายปรัชญา  คงบาล</t>
  </si>
  <si>
    <t>นายอิศราวุธ  วงษ์มณี</t>
  </si>
  <si>
    <t>นายธนาชัย อินตาพวง</t>
  </si>
  <si>
    <t>นายรุ่งศักดิ์  บุญสวน</t>
  </si>
  <si>
    <t>นายชาติพยัคฆ์  ไชยหงษ์</t>
  </si>
  <si>
    <t>นายนิรันดร์  ตาลงาม</t>
  </si>
  <si>
    <t>นายเกษฎา  กุลบุตร</t>
  </si>
  <si>
    <t>นายชัยมงคล  ศรีหวัง</t>
  </si>
  <si>
    <t>นางสาวสุทิสา  สนธิสง่า</t>
  </si>
  <si>
    <t>ระยอง</t>
  </si>
  <si>
    <t>นายศิวัช  ดวงศร</t>
  </si>
  <si>
    <t>นายพงศ์พันธุ์  ชูทรัพย์</t>
  </si>
  <si>
    <t>นายไพศาล  พลบุญ</t>
  </si>
  <si>
    <t>นายปิยะวัฒน์  เพียรปรุ</t>
  </si>
  <si>
    <t>นายพรชัย  วังสันต์</t>
  </si>
  <si>
    <t>นายวัลลภ  แสงเงิน</t>
  </si>
  <si>
    <t>นางสยุมพร  ศีลสมบูรณ์</t>
  </si>
  <si>
    <t>นางสาวพันธิตรา  บุญเรือง</t>
  </si>
  <si>
    <t>สำนักทรัพยากรน้ำบาดาลเขต 4 ขอนแก่น</t>
  </si>
  <si>
    <t>นางสาวสุชีรา  ศรอินทร์</t>
  </si>
  <si>
    <t>เขต 4</t>
  </si>
  <si>
    <t>นางสาวสุคนธ์ทิพย์  ยิ้มย่อง</t>
  </si>
  <si>
    <t>นางสาววิภาพร  จันทรเสนา</t>
  </si>
  <si>
    <t>เขต 10</t>
  </si>
  <si>
    <t>นางสาวเจริญศรี  มันทะรา</t>
  </si>
  <si>
    <t>นางสาวศุภนันท์  บุญอากาศ</t>
  </si>
  <si>
    <t>นางสาวกนกวรรณ ยะพรม</t>
  </si>
  <si>
    <t>นางสุดารัตน์  สงวนแก้ว</t>
  </si>
  <si>
    <t>นางสาวพลอยไพลิน  ยิ้มย่อง</t>
  </si>
  <si>
    <t>นางยาวลักษณ์  แสงเขียว</t>
  </si>
  <si>
    <t>นายวิรชาติ  เก่งกว่าสิงห์</t>
  </si>
  <si>
    <t>นายยุทธนา  ยิ้มย่อง</t>
  </si>
  <si>
    <t>นายสิริวัฑฒ  วัฒนลักษณ์</t>
  </si>
  <si>
    <r>
      <t>นักวิชาการทรัพยากรน้ำบาดาล /</t>
    </r>
    <r>
      <rPr>
        <u/>
        <sz val="14"/>
        <rFont val="TH SarabunPSK"/>
        <family val="2"/>
      </rPr>
      <t xml:space="preserve"> เจ้าพนักงานพัสดุ</t>
    </r>
  </si>
  <si>
    <t>นางสาวพูนทรัพย์  ไทยวรยุทธทร</t>
  </si>
  <si>
    <t>ขอนแก่น</t>
  </si>
  <si>
    <t>นางสาวฐาณิญา  ตันติเสวี</t>
  </si>
  <si>
    <t>นายชัยยศ  คำนา</t>
  </si>
  <si>
    <t>นายพัชรวัฒน์  อารยะไชยวณิช</t>
  </si>
  <si>
    <t>นายชาตรี  ไกรรอด</t>
  </si>
  <si>
    <t>อุดรธานี</t>
  </si>
  <si>
    <t>นายสมัคร  แสนศรี</t>
  </si>
  <si>
    <t>นายธงไชย  พรหมโสภา</t>
  </si>
  <si>
    <t>นายอนุพงษ์  แสนดวง</t>
  </si>
  <si>
    <t>นายอิทธิพล  อุ่นสวาด</t>
  </si>
  <si>
    <t>นายธนา เข็มพิลา</t>
  </si>
  <si>
    <t>นายชากฤช  นาคคชฤทธิ์</t>
  </si>
  <si>
    <t>นายอภิวัฒน์  อินตาจัด</t>
  </si>
  <si>
    <t>นายทศพล  ดาบพิมพ์ศรี</t>
  </si>
  <si>
    <t>นายประเสริฐ  ศิริดล</t>
  </si>
  <si>
    <t>สำนักทรัพยากรน้ำบาดาลเขต 5 นครราชสีมา</t>
  </si>
  <si>
    <t>เจ้าพนักงานการเงินและบัญชี (5)</t>
  </si>
  <si>
    <t>นางสาวชนันท์ธิพัฒน์  อินพัน</t>
  </si>
  <si>
    <t>นางสาวกิตติยา  ภาพันธ์</t>
  </si>
  <si>
    <t>เจ้าพนักงานธุรการ (3)</t>
  </si>
  <si>
    <t>นางมาริน  ทิพย์เนตร</t>
  </si>
  <si>
    <t>เขต 11</t>
  </si>
  <si>
    <t>นางพัชรินทร์ หุนกระโทก</t>
  </si>
  <si>
    <t>เขต 5</t>
  </si>
  <si>
    <t>นางสาวพลอยนพรัตน์ เหาะสูงเนิน</t>
  </si>
  <si>
    <t>เจ้าพนักงานทรัพยากรน้ำบาดาล (7)</t>
  </si>
  <si>
    <t>นางกฤศณา  บำรุงชัย</t>
  </si>
  <si>
    <t>นางสาวดาระณี แก้วยศ</t>
  </si>
  <si>
    <t>นางสาววรรณธนี  ศรีสุคนธรัตน์</t>
  </si>
  <si>
    <t>นางสาวมาวิตรี ยามา</t>
  </si>
  <si>
    <t>นครราชสีมา</t>
  </si>
  <si>
    <t>นายสมาน ใสบาล</t>
  </si>
  <si>
    <t>นายโกศล  ละอองทอง</t>
  </si>
  <si>
    <t>นายสำฤทธิ์ เสทียนรัมย์</t>
  </si>
  <si>
    <t>นายภพธรรม  แสงชัยภูมิ</t>
  </si>
  <si>
    <t>นายศิริเดช  ศิริปรุ</t>
  </si>
  <si>
    <t>นายพฤฒิ แก้วจันทร์</t>
  </si>
  <si>
    <t>อุบลราชธานี</t>
  </si>
  <si>
    <t>นายเมธี  บุญเริ่ม</t>
  </si>
  <si>
    <t>นายธนัช ปิ่นทอง</t>
  </si>
  <si>
    <t>นายธเนษฐ  คูรัตนศิริ</t>
  </si>
  <si>
    <t>นายกิตติชัย  ประทุมชาติ</t>
  </si>
  <si>
    <t>นายธวัชชัย  สืบสร้อย</t>
  </si>
  <si>
    <t>นายหนุ่ม  โกสีนาม</t>
  </si>
  <si>
    <t>นายยุทธพร  ไชยธงรัตน์</t>
  </si>
  <si>
    <t>นายทนงศักดิ์  ไชยสงคราม</t>
  </si>
  <si>
    <t>นางสาวจิฏารินทร์  ประทุมชาติ</t>
  </si>
  <si>
    <t>สำนักทรัพยากรน้ำบาดาลเขต 6 ตรัง</t>
  </si>
  <si>
    <t>นายอนุสรณ์  เทพขวัญ</t>
  </si>
  <si>
    <t>เขต 6</t>
  </si>
  <si>
    <t>นางกมลพรรณ  เศียรอุ่น</t>
  </si>
  <si>
    <t>นางสาวศศิกานต์  สายสหัส</t>
  </si>
  <si>
    <t>เขต 12</t>
  </si>
  <si>
    <r>
      <t>เจ้าพนักงานธุรการ/</t>
    </r>
    <r>
      <rPr>
        <u/>
        <sz val="14"/>
        <rFont val="TH SarabunPSK"/>
        <family val="2"/>
      </rPr>
      <t>เจ้าพนักงานการเงินและบัญชี</t>
    </r>
  </si>
  <si>
    <t xml:space="preserve"> กพร.</t>
  </si>
  <si>
    <t>วิกานดา  หมั่นเรียน</t>
  </si>
  <si>
    <t>นายสมยศ รัดบ้านด่าน</t>
  </si>
  <si>
    <t>นางสาวศุภษร เหลืองสุวรรณ</t>
  </si>
  <si>
    <t>นายธเนศร์  เกษระกำ</t>
  </si>
  <si>
    <t>นางสาววิชุตา  หวังแห</t>
  </si>
  <si>
    <t>นางสาวกมลกิจ  จิตรามาศ</t>
  </si>
  <si>
    <t>นางมลธิรา  คำปล้อง</t>
  </si>
  <si>
    <t>นายกิตตินันต์  ทองบริสุทธิ์</t>
  </si>
  <si>
    <t>เจ้าพนักงานทรัพยากรน้ำบาดาล (6)</t>
  </si>
  <si>
    <t>นายศรัณย์  เซ่งตระกูล</t>
  </si>
  <si>
    <t xml:space="preserve">เจ้าพนักงานทรัพยากรน้ำบาดาล </t>
  </si>
  <si>
    <t>นางประภาศรี  พัทสระ</t>
  </si>
  <si>
    <t>นางสาวพรพิรา  ดอเลาะ</t>
  </si>
  <si>
    <t>นางสาวสุนันทา  ทองโอ่</t>
  </si>
  <si>
    <t>นางพรทิพย์  แก้วใหม่</t>
  </si>
  <si>
    <t>นายสูเปียน  จราแว</t>
  </si>
  <si>
    <t>นางสาวกชนันท์  วิลาดลัด</t>
  </si>
  <si>
    <t>นางจันทร์เพ็ญ  ไพเมือง</t>
  </si>
  <si>
    <t>นายเจษฎา  ปานสีใหม</t>
  </si>
  <si>
    <t>ตรัง</t>
  </si>
  <si>
    <t>นายศุภชัย  ศุกรวัติ</t>
  </si>
  <si>
    <t>นายจิรกิตต์  แก้วสวัสดี</t>
  </si>
  <si>
    <t>นายกิตติพล  หนูดำ</t>
  </si>
  <si>
    <t>นายล้อมพงศ์  เกิดชูสกุล</t>
  </si>
  <si>
    <t>นายสุธา  จันทร์ประเสริฐ</t>
  </si>
  <si>
    <t>นายจิระศักดิ์  พ่วงพี</t>
  </si>
  <si>
    <t>นายนิกร  กลับกล่อม</t>
  </si>
  <si>
    <t>นายธีระพงษ์  ลาวเพชร</t>
  </si>
  <si>
    <t>สงขลา</t>
  </si>
  <si>
    <t>นายอนุสรณ์  รุจิยาปนนท์</t>
  </si>
  <si>
    <t>นายกวี  เพชรแสวง</t>
  </si>
  <si>
    <t>นายธนากร  ทองสาย</t>
  </si>
  <si>
    <t>นายพงษ์ชัย  เสริมสกุลชาติ</t>
  </si>
  <si>
    <t>นายสุรศักดิ์  เหมือนกู้</t>
  </si>
  <si>
    <t>นายนิรัตน์  รอดแก้ว</t>
  </si>
  <si>
    <t>รวม ทั้งหมด</t>
  </si>
  <si>
    <t>ปรับจากส่วนกลาง</t>
  </si>
  <si>
    <t>นางพรชนก  อดทน</t>
  </si>
  <si>
    <t>ลำดับที่</t>
  </si>
  <si>
    <t>ประเภท</t>
  </si>
  <si>
    <t>ตำแหน่ง</t>
  </si>
  <si>
    <t>ชื่อ - สกุล</t>
  </si>
  <si>
    <t>ตำแหน่งเลขที่</t>
  </si>
  <si>
    <t>วันที่</t>
  </si>
  <si>
    <t>คส/ลว</t>
  </si>
  <si>
    <t>ปีงบประมาณ พ.ศ. 2559</t>
  </si>
  <si>
    <t>เข้า</t>
  </si>
  <si>
    <t>578/58 ลว 12 พ.ย. 58</t>
  </si>
  <si>
    <t>ออก</t>
  </si>
  <si>
    <t>นางสาวพชร ตั้งทวีสุโข</t>
  </si>
  <si>
    <t>447/58 ลว 30 ก.ย. 58</t>
  </si>
  <si>
    <t>นายธานินทร์  อาแว</t>
  </si>
  <si>
    <t>สังกัด</t>
  </si>
  <si>
    <t>สพ/สบก</t>
  </si>
  <si>
    <t>สสป.</t>
  </si>
  <si>
    <t>สพบ.</t>
  </si>
  <si>
    <t>448/58 ลว 1 ต.ค. 58</t>
  </si>
  <si>
    <t>สบก</t>
  </si>
  <si>
    <t>669/58 ลว 24 ธ.ค. 58</t>
  </si>
  <si>
    <t>เสียชีวิต</t>
  </si>
  <si>
    <t xml:space="preserve"> - </t>
  </si>
  <si>
    <t>สรุปความเคลื่อนไหวของอัตรากำลัง (พรก)</t>
  </si>
  <si>
    <t>ด</t>
  </si>
  <si>
    <t>สบก.</t>
  </si>
  <si>
    <t>นางสาวเดือนเพ็ญ สายทอง (ลาออก)</t>
  </si>
  <si>
    <t>สทบ. เขต 3</t>
  </si>
  <si>
    <t>44/59 ลว.22 ม.ค. 59</t>
  </si>
  <si>
    <t>22/59 ลว.13 ม.ค. 59</t>
  </si>
  <si>
    <t>1/59 ลว.5 ม.ค. 59</t>
  </si>
  <si>
    <t>สทบ. เขต 12</t>
  </si>
  <si>
    <t>102/59 ลว.11 ก.พ. 59</t>
  </si>
  <si>
    <t>อัตรา</t>
  </si>
  <si>
    <t>ที่มีคนครอง</t>
  </si>
  <si>
    <t>บัญชีรายชื่อพนักงานราชการ</t>
  </si>
  <si>
    <t>ณ วันที่ 1 กันยายน 2558</t>
  </si>
  <si>
    <t>ชื่อ - นามสกุล</t>
  </si>
  <si>
    <t>เลขประจำตัวประชาชน</t>
  </si>
  <si>
    <t>ตำแหน่ง/สังกัด</t>
  </si>
  <si>
    <t>กลุ่มงาน</t>
  </si>
  <si>
    <t>เลขที่
ตำแหน่ง</t>
  </si>
  <si>
    <t>ค่าตอบแทนปัจจุบัน</t>
  </si>
  <si>
    <t>คะแนนประเมิน</t>
  </si>
  <si>
    <t>ร้อยละ
ที่ได้เลื่อน</t>
  </si>
  <si>
    <t>จำนวนเงิน
ที่ได้เลื่อน</t>
  </si>
  <si>
    <t>จำนวนเงินที่ได้เลื่อน(ปัดเศษ)</t>
  </si>
  <si>
    <t xml:space="preserve">ค่าตอบแทน
</t>
  </si>
  <si>
    <t>ค่าตอบแทน
เต็มขั้น</t>
  </si>
  <si>
    <t>จำนวนเงินที่ปรับ</t>
  </si>
  <si>
    <t>จำนวนเงินที่ปรับ(ปัดเศษ)</t>
  </si>
  <si>
    <t>ให้ได้รับค่าตอบแทน</t>
  </si>
  <si>
    <t>*4% ต.ค.58</t>
  </si>
  <si>
    <t>ค่าตอบแทน ต.ค.58-ก.ย.59</t>
  </si>
  <si>
    <t>เงินเพิ่มการครองชีพชั่วคราว</t>
  </si>
  <si>
    <t>รวมค่าตอบแทน (1 ธ.ค. 57)</t>
  </si>
  <si>
    <t>ระดับการ
ประเมิน</t>
  </si>
  <si>
    <t>นางสาวรัตนวดี  วงษา</t>
  </si>
  <si>
    <t>นางสาววิชุตา  เหลี่ยมเคลือบ</t>
  </si>
  <si>
    <t>3620100583325</t>
  </si>
  <si>
    <t>1101400025211</t>
  </si>
  <si>
    <t>นายสมคิด  ถุงเงิน</t>
  </si>
  <si>
    <t>3101701008592</t>
  </si>
  <si>
    <t>3809900227228</t>
  </si>
  <si>
    <t>นางสาวกิติมา  พึ่งรื่นรมย์</t>
  </si>
  <si>
    <t>3100905294843</t>
  </si>
  <si>
    <t>นายพรชัย  อนุวรชัย</t>
  </si>
  <si>
    <t>3909800522251</t>
  </si>
  <si>
    <t>นางสาวสุภาวดี  สำลี</t>
  </si>
  <si>
    <t>3820600061270</t>
  </si>
  <si>
    <t>1309900116963</t>
  </si>
  <si>
    <t>นางพเยาว์  ชูบุญราษฎร์</t>
  </si>
  <si>
    <t>3150600622430</t>
  </si>
  <si>
    <t>นายอับดุลเราะห์มัน  สุหลง</t>
  </si>
  <si>
    <t>1940100010229</t>
  </si>
  <si>
    <t>นายนรเศรษฐ  แสงอุทัย</t>
  </si>
  <si>
    <t>1909800020942</t>
  </si>
  <si>
    <t>นายสมชาย  สุนทรเพราะ</t>
  </si>
  <si>
    <t>3411400788090</t>
  </si>
  <si>
    <t>นางวิภาวี  ขาวดี</t>
  </si>
  <si>
    <t>3649800015131</t>
  </si>
  <si>
    <t>นางบุญตา อนุเดช</t>
  </si>
  <si>
    <t>3140200352443</t>
  </si>
  <si>
    <t>คนงาน</t>
  </si>
  <si>
    <t>นายชัยวุฒิ  หัสดิพันธ์</t>
  </si>
  <si>
    <t>5120600018504</t>
  </si>
  <si>
    <t>1269900059782</t>
  </si>
  <si>
    <t>1101470021886</t>
  </si>
  <si>
    <t>นายพงษ์พัฒน์  บัวทิน</t>
  </si>
  <si>
    <t>1409900474842</t>
  </si>
  <si>
    <t>เทคนิคทั่วไป</t>
  </si>
  <si>
    <t>นางสาวสราลี  ยลพันธ์</t>
  </si>
  <si>
    <t>1499900104166</t>
  </si>
  <si>
    <t>นายเอกธงชัย  ขาวสอาด</t>
  </si>
  <si>
    <t>3100500693441</t>
  </si>
  <si>
    <t>นางอภิญญา  สมบุตร</t>
  </si>
  <si>
    <t>3809800121151</t>
  </si>
  <si>
    <t xml:space="preserve">นางสาวนารี  ตันทะศิลป์ </t>
  </si>
  <si>
    <t>1700400143846</t>
  </si>
  <si>
    <t>นางสาวมัลลิกา  ปราศจากศัตรู</t>
  </si>
  <si>
    <t>5100200034154</t>
  </si>
  <si>
    <t>นางสาวลัคนาพร  ขุนพิพิธ</t>
  </si>
  <si>
    <t>1100600177561</t>
  </si>
  <si>
    <t>ว่าที่ร้อยตรีหญิงสมใจ  จั่วนาน</t>
  </si>
  <si>
    <t>1800300042681</t>
  </si>
  <si>
    <t>3341200233613</t>
  </si>
  <si>
    <t>1709900129646</t>
  </si>
  <si>
    <t>นางกรกมล  มัชฌิมาภิโร</t>
  </si>
  <si>
    <t>3319900086718</t>
  </si>
  <si>
    <t>3100501441577</t>
  </si>
  <si>
    <t>3930100069459</t>
  </si>
  <si>
    <t>นายศรัณวิชญ์  พึ่งภักดิ์ชินเกษม</t>
  </si>
  <si>
    <t>1101800117369</t>
  </si>
  <si>
    <t>นายนิรวิทธ์  ฦาชา</t>
  </si>
  <si>
    <t>3540100344151</t>
  </si>
  <si>
    <t>นางสาวภัทรกันย์  สาระอ่อน</t>
  </si>
  <si>
    <t>1101400295065</t>
  </si>
  <si>
    <t>1101401130621</t>
  </si>
  <si>
    <t>นายกฤษณพงศ์ ทาวรัตน์</t>
  </si>
  <si>
    <t>1459900028966</t>
  </si>
  <si>
    <t>นางสาวภาวิดา  สายโอภาศ</t>
  </si>
  <si>
    <t>1639900092344</t>
  </si>
  <si>
    <t>นายตรีนัยน์  นพรัตน์</t>
  </si>
  <si>
    <t>1100500606649</t>
  </si>
  <si>
    <t>3100501044447</t>
  </si>
  <si>
    <t>3300900365112</t>
  </si>
  <si>
    <t>นางสาวรัชนีกร  อินทะจักร</t>
  </si>
  <si>
    <t>1529900027578</t>
  </si>
  <si>
    <t>3100203664294</t>
  </si>
  <si>
    <t>นางสาววรรณิศา  สายแก้ว</t>
  </si>
  <si>
    <t>1330500086414</t>
  </si>
  <si>
    <t>นางอุไรวรรณ เมืองพุฒธา</t>
  </si>
  <si>
    <t>3101700578425</t>
  </si>
  <si>
    <t>นางสาววรรณธิดา  ตันเจริญ</t>
  </si>
  <si>
    <t>3102200828644</t>
  </si>
  <si>
    <t>3610300133781</t>
  </si>
  <si>
    <t>1101400923678</t>
  </si>
  <si>
    <t>นางนนทิยา  เดชอุดม</t>
  </si>
  <si>
    <t>3100905772761</t>
  </si>
  <si>
    <t>นางสาวสุภาวดี  อู่มั่น</t>
  </si>
  <si>
    <t>3101000383826</t>
  </si>
  <si>
    <t>3101900466507</t>
  </si>
  <si>
    <t>นางสาวนฤมล  ใจอินทร์</t>
  </si>
  <si>
    <t>5501100022879</t>
  </si>
  <si>
    <t>ดีมาก</t>
  </si>
  <si>
    <t>นายเฉลิมพล  พรมดำแดง</t>
  </si>
  <si>
    <t>3520100187951</t>
  </si>
  <si>
    <t>นางปุณฑริกา  ศศิรุจิวัฒน์</t>
  </si>
  <si>
    <t>3101900323641</t>
  </si>
  <si>
    <t>นางสาวณัฏมล  แย้มเสียงเย็น</t>
  </si>
  <si>
    <t>3102002168931</t>
  </si>
  <si>
    <t>นายปรเมศร์  ปั้นม่วง</t>
  </si>
  <si>
    <t>2510400011087</t>
  </si>
  <si>
    <t>3720400260487</t>
  </si>
  <si>
    <t>3102400113746</t>
  </si>
  <si>
    <t>เจ้าหน้าที่ระบบคอมพิวเตอร์</t>
  </si>
  <si>
    <t>นายพงษ์สทร วงค์เพชร</t>
  </si>
  <si>
    <t>3150300022241</t>
  </si>
  <si>
    <t>3770600237441</t>
  </si>
  <si>
    <t xml:space="preserve">นางสาวศิริพร  สืบเสระ </t>
  </si>
  <si>
    <t>1102001653121</t>
  </si>
  <si>
    <t>1100700106780</t>
  </si>
  <si>
    <t>1101400073267</t>
  </si>
  <si>
    <t>3669700027197</t>
  </si>
  <si>
    <t>ดีเด่น</t>
  </si>
  <si>
    <t>นางสาวกาญจนา  เขียวไสว</t>
  </si>
  <si>
    <t>5720100002246</t>
  </si>
  <si>
    <t>นางสาวประทุมพร  นาริยะ</t>
  </si>
  <si>
    <t>3570700630813</t>
  </si>
  <si>
    <t>1130600003067</t>
  </si>
  <si>
    <t>นายสุรเชษฐ  กลอยโมรา</t>
  </si>
  <si>
    <t>3100600267532</t>
  </si>
  <si>
    <t>3240900023514</t>
  </si>
  <si>
    <t>นายณรงค์  แสนตา</t>
  </si>
  <si>
    <t>3630600147516</t>
  </si>
  <si>
    <t>3749800097323</t>
  </si>
  <si>
    <t>นางสาวไกรสิรี  เดชอุดม</t>
  </si>
  <si>
    <t>3341601272865</t>
  </si>
  <si>
    <t>นางสาวธัญนันท์  จำจด</t>
  </si>
  <si>
    <t>3250800283832</t>
  </si>
  <si>
    <t xml:space="preserve">นายเกียรติพงศ์  อินมา </t>
  </si>
  <si>
    <t>1549900115094</t>
  </si>
  <si>
    <t>3100201924831</t>
  </si>
  <si>
    <t>3959800098387</t>
  </si>
  <si>
    <t>ลาออก</t>
  </si>
  <si>
    <t>นางสาวอภิญญา  ยอดสอน</t>
  </si>
  <si>
    <t>3540200062751</t>
  </si>
  <si>
    <t>1579900232848</t>
  </si>
  <si>
    <t>1401600097833</t>
  </si>
  <si>
    <t>นายอรรคภพ  ศรีรักษ์</t>
  </si>
  <si>
    <t>1101500130998</t>
  </si>
  <si>
    <t>นางสาวอรุณี  เชื้อวิเศษ</t>
  </si>
  <si>
    <t>3361300015707</t>
  </si>
  <si>
    <t>นางสาวสมพร  หมีหริ่ง</t>
  </si>
  <si>
    <t>3180500113266</t>
  </si>
  <si>
    <t>3110400260909</t>
  </si>
  <si>
    <t>นายอภิเดช  บุญเนาว์</t>
  </si>
  <si>
    <t>3360101430525</t>
  </si>
  <si>
    <t>นายช่างอิเล็กทรอนิกส์</t>
  </si>
  <si>
    <t>นายปิยมิตร  งามเมือง</t>
  </si>
  <si>
    <t>3510200382730</t>
  </si>
  <si>
    <t>นายปริสุทธิ  ฉิมพาลี</t>
  </si>
  <si>
    <t>3730101311298</t>
  </si>
  <si>
    <t>นางสาวจารุวรรณ ชะอุ่ม</t>
  </si>
  <si>
    <t>1102000946167</t>
  </si>
  <si>
    <t>นางสาวแสงเดือน  เรืองเศรษฐกิจ</t>
  </si>
  <si>
    <t>3609800032702</t>
  </si>
  <si>
    <t>1579900123291</t>
  </si>
  <si>
    <t>นางสาวปานทิพย์  ชาววังเย็น</t>
  </si>
  <si>
    <t>3720700115259</t>
  </si>
  <si>
    <t>3100502263494</t>
  </si>
  <si>
    <t>1350100090350</t>
  </si>
  <si>
    <t>1509900482712</t>
  </si>
  <si>
    <t>5411600014183</t>
  </si>
  <si>
    <t>3101402305404</t>
  </si>
  <si>
    <t>3530100340083</t>
  </si>
  <si>
    <t>3100904357523</t>
  </si>
  <si>
    <t>3341501681267</t>
  </si>
  <si>
    <t>นายธงชัย  รัตนภักดี</t>
  </si>
  <si>
    <t>3450500604810</t>
  </si>
  <si>
    <t>นายณัฐวุฒิ  ชันแสง</t>
  </si>
  <si>
    <t>3102200135681</t>
  </si>
  <si>
    <t>นายวิศรุต  กลิ่นขจร</t>
  </si>
  <si>
    <t>1179900048714</t>
  </si>
  <si>
    <t>3102200154317</t>
  </si>
  <si>
    <t>3100501394561</t>
  </si>
  <si>
    <t>กองวิเคราะห์น้ำบาดาล</t>
  </si>
  <si>
    <t>นางสาวภาวิณี  คงสอน</t>
  </si>
  <si>
    <t>1260100051771</t>
  </si>
  <si>
    <t>1619900109930</t>
  </si>
  <si>
    <t>นายศุภกร  นิวาสะวัต</t>
  </si>
  <si>
    <t>1959900095898</t>
  </si>
  <si>
    <t>3801400427808</t>
  </si>
  <si>
    <t>นางสาวดารารัตน์ สอนพันธ์</t>
  </si>
  <si>
    <t>1710200052669</t>
  </si>
  <si>
    <t>1809900193530</t>
  </si>
  <si>
    <t>นางสาวแววดาว  จันทะรี</t>
  </si>
  <si>
    <t>3650900373295</t>
  </si>
  <si>
    <t>3700100627216</t>
  </si>
  <si>
    <t>5201400069424</t>
  </si>
  <si>
    <t>1341600094380</t>
  </si>
  <si>
    <t>สำนักทรัพยากรน้ำบาดาล เขต 1 (ลำปาง)</t>
  </si>
  <si>
    <t>นายสุทธิพันธ์  เด่นแก้ว</t>
  </si>
  <si>
    <t>3520300531184</t>
  </si>
  <si>
    <t>นางสาวณิชาภา  บัวละภา</t>
  </si>
  <si>
    <t>3529900247965</t>
  </si>
  <si>
    <t>นางนงคราญ  หาญฤทธิ์</t>
  </si>
  <si>
    <t>3521000377725</t>
  </si>
  <si>
    <t>3520300435134</t>
  </si>
  <si>
    <t>3520300433468</t>
  </si>
  <si>
    <t>5570200033596</t>
  </si>
  <si>
    <t>3510600309932</t>
  </si>
  <si>
    <t>5520300021794</t>
  </si>
  <si>
    <t>5411190006691</t>
  </si>
  <si>
    <t>3430200400241</t>
  </si>
  <si>
    <t>3539900046579</t>
  </si>
  <si>
    <t>3510101165625</t>
  </si>
  <si>
    <t>นายสามารถ  วิริยะ</t>
  </si>
  <si>
    <t>3501300198206</t>
  </si>
  <si>
    <t>นายเกรียงไกร  ล้านกันทา</t>
  </si>
  <si>
    <t>5521090004890</t>
  </si>
  <si>
    <t>นายศิริพล  ยิ้มดี</t>
  </si>
  <si>
    <t>3309900720751</t>
  </si>
  <si>
    <t>นายสังเวียน  กฤษวัฒนานนท์</t>
  </si>
  <si>
    <t>3521300020717</t>
  </si>
  <si>
    <t xml:space="preserve">นายช่างเครื่องกล </t>
  </si>
  <si>
    <t>นายอรรถพงศ์  อุดม</t>
  </si>
  <si>
    <t>3630100636453</t>
  </si>
  <si>
    <t xml:space="preserve">นายนพดล  กันทะสาร </t>
  </si>
  <si>
    <t>3570100656013</t>
  </si>
  <si>
    <t xml:space="preserve">ช่างเจาะบ่อบาดาล </t>
  </si>
  <si>
    <t>นายชัยพัทธ์  เชื้อเขียว</t>
  </si>
  <si>
    <t>1100800162495</t>
  </si>
  <si>
    <t>สำนักทรัพยากรน้ำบาดาล เขต 2 (สุพรรณบุรี)</t>
  </si>
  <si>
    <t>นางสาวสกุณา  พรประสิทธิ์แสง</t>
  </si>
  <si>
    <t>3720100038202</t>
  </si>
  <si>
    <t>1102001014101</t>
  </si>
  <si>
    <t>นางอภิญญา  แก้วดี</t>
  </si>
  <si>
    <t>3160500156542</t>
  </si>
  <si>
    <t>3160101037884</t>
  </si>
  <si>
    <t>นางสาวจิราพร  แซ่จู</t>
  </si>
  <si>
    <t>1909800347658</t>
  </si>
  <si>
    <t>1739900156112</t>
  </si>
  <si>
    <t>นางสาวประเสริฐบัว  เอี้ยวประเสริฐ</t>
  </si>
  <si>
    <t>1150600100771</t>
  </si>
  <si>
    <t xml:space="preserve">นายช่างเทคนิค </t>
  </si>
  <si>
    <t>3720100106704</t>
  </si>
  <si>
    <t>3409900379625</t>
  </si>
  <si>
    <t>3720500126206</t>
  </si>
  <si>
    <t xml:space="preserve">นายพรรษา  รอดตัว </t>
  </si>
  <si>
    <t>5180100036198</t>
  </si>
  <si>
    <t>3720500005123</t>
  </si>
  <si>
    <t>นายดนตรี  พลเภรี</t>
  </si>
  <si>
    <t>สำนักทรัพยากรน้ำบาดาล เขต 3 (สระบุรี)</t>
  </si>
  <si>
    <t>3190600354010</t>
  </si>
  <si>
    <t>1450200021847</t>
  </si>
  <si>
    <t>3801200457886</t>
  </si>
  <si>
    <t>3199900005132</t>
  </si>
  <si>
    <t>นายธนาชัย  อินตาพวง</t>
  </si>
  <si>
    <t>3190500004289</t>
  </si>
  <si>
    <t>1451100125285</t>
  </si>
  <si>
    <t>3650500342473</t>
  </si>
  <si>
    <t xml:space="preserve">นายเกษฎา  กุลบุตร </t>
  </si>
  <si>
    <t>3350800309610</t>
  </si>
  <si>
    <t>1679900219913</t>
  </si>
  <si>
    <t>3100201715175</t>
  </si>
  <si>
    <t>3540700303642</t>
  </si>
  <si>
    <t>3199900019087</t>
  </si>
  <si>
    <t>สำนักทรัพยากรน้ำบาดาล เขต 4 (ขอนแก่น)</t>
  </si>
  <si>
    <t>นางยุวรี  ปานกระโทก</t>
  </si>
  <si>
    <t>5401699001429</t>
  </si>
  <si>
    <t>นางอำไพ  เอกาพันธ์</t>
  </si>
  <si>
    <t>3409900379510</t>
  </si>
  <si>
    <t>นางม่านแก้ว  สุริยะ</t>
  </si>
  <si>
    <t>3470800563540</t>
  </si>
  <si>
    <t>นางวัชรีย์พร  คงเจริญ</t>
  </si>
  <si>
    <t>3409900379480</t>
  </si>
  <si>
    <t>นางสุทธิ์ธิดา  จำปาวงศ์</t>
  </si>
  <si>
    <t>3400100890173</t>
  </si>
  <si>
    <t>นายทองหล่อ  ซื่อดี</t>
  </si>
  <si>
    <t>3400100552871</t>
  </si>
  <si>
    <t>เกษียณ58</t>
  </si>
  <si>
    <t>3409900379170</t>
  </si>
  <si>
    <t>3400700718835</t>
  </si>
  <si>
    <t>3401700303284</t>
  </si>
  <si>
    <t>3400700718843</t>
  </si>
  <si>
    <t>3450600377360</t>
  </si>
  <si>
    <t>3409900379439</t>
  </si>
  <si>
    <t>3400100824201</t>
  </si>
  <si>
    <t>3400400068428</t>
  </si>
  <si>
    <t>3400100552901</t>
  </si>
  <si>
    <t xml:space="preserve">นายชาตรี  ไกรรอด </t>
  </si>
  <si>
    <t>1220400093410</t>
  </si>
  <si>
    <t>1409900621268</t>
  </si>
  <si>
    <t>สำนักทรัพยากรน้ำบาดาล เขต 5 (นครราชสีมา)</t>
  </si>
  <si>
    <t>นางวงเดือน  กฤษหมื่นไว</t>
  </si>
  <si>
    <t>3300900120853</t>
  </si>
  <si>
    <t>นางสาววันเพ็ญ  สิทธิวงศ์</t>
  </si>
  <si>
    <t>3300300129361</t>
  </si>
  <si>
    <t>นางสาวรัศมี  บัวโคกสูง</t>
  </si>
  <si>
    <t>3300100068423</t>
  </si>
  <si>
    <t>นายกว้าง  แสนศรี</t>
  </si>
  <si>
    <t>3301600420631</t>
  </si>
  <si>
    <t>นางสาวดวงทิพย์  บัวใจบุญ</t>
  </si>
  <si>
    <t>3300101939304</t>
  </si>
  <si>
    <t>นางมัทนา  เติมลาภ</t>
  </si>
  <si>
    <t>3300100370880</t>
  </si>
  <si>
    <t>นางสมจริง  อังกระโทก</t>
  </si>
  <si>
    <t>3300101253402</t>
  </si>
  <si>
    <t>3160101037876</t>
  </si>
  <si>
    <t>3301700075928</t>
  </si>
  <si>
    <t>3360100010603</t>
  </si>
  <si>
    <t>นางสาวดาระณี  แก้วยศ</t>
  </si>
  <si>
    <t>5451100018821</t>
  </si>
  <si>
    <t>นางพัชรินทร์  หุนกระโทก</t>
  </si>
  <si>
    <t>3310500099954</t>
  </si>
  <si>
    <t>นายสมาน  ใสบาล</t>
  </si>
  <si>
    <t>3501000040094</t>
  </si>
  <si>
    <t>3310700876385</t>
  </si>
  <si>
    <t>นายสำฤทธิ์  เสทียนรัมย์</t>
  </si>
  <si>
    <t>3311000915630</t>
  </si>
  <si>
    <t xml:space="preserve">นายศิริเดช  ศิริปรุ </t>
  </si>
  <si>
    <t>1300600016728</t>
  </si>
  <si>
    <t>นายพฤฒิ  แก้วจันทร์</t>
  </si>
  <si>
    <t>1749900242213</t>
  </si>
  <si>
    <t>สำนักทรัพยากรน้ำบาดาล เขต 6 (ตรัง)</t>
  </si>
  <si>
    <t>3809900161383</t>
  </si>
  <si>
    <t>3320700791347</t>
  </si>
  <si>
    <t>3800800167661</t>
  </si>
  <si>
    <t>3800900677896</t>
  </si>
  <si>
    <t>3930500729600</t>
  </si>
  <si>
    <t>394020061917 5</t>
  </si>
  <si>
    <t>นายสมยศ  รัดบ้านด่าน</t>
  </si>
  <si>
    <t>1640600083601</t>
  </si>
  <si>
    <t>3940200532169</t>
  </si>
  <si>
    <t>นายจิรกิตต์  แก้วสวัสดิ์</t>
  </si>
  <si>
    <t>1920400139715</t>
  </si>
  <si>
    <t>1930800037146</t>
  </si>
  <si>
    <t>นายล้อมพงศ์  เกิดชูกุล</t>
  </si>
  <si>
    <t>1840600052321</t>
  </si>
  <si>
    <t>2841500017263</t>
  </si>
  <si>
    <t>เขต 6 (ตรัง)</t>
  </si>
  <si>
    <t xml:space="preserve">นายนิกร  กลับกล่อม </t>
  </si>
  <si>
    <t>3801300281488</t>
  </si>
  <si>
    <t>3920700174555</t>
  </si>
  <si>
    <t>สำนักทรัพยากรน้ำบาดาล เขต 7 (กำแพงเพชร)</t>
  </si>
  <si>
    <t>3650100627560</t>
  </si>
  <si>
    <t>3630200216545</t>
  </si>
  <si>
    <t>2560100012215</t>
  </si>
  <si>
    <t>นางสาวสุภาพร  พลแก้ว</t>
  </si>
  <si>
    <t>3620600255661</t>
  </si>
  <si>
    <t>นางสาวจิราภรณ์  คำกมล</t>
  </si>
  <si>
    <t>3620100179567</t>
  </si>
  <si>
    <t>นายวีระศักดิ์  การิน</t>
  </si>
  <si>
    <t>1571100068736</t>
  </si>
  <si>
    <t>1509900495971</t>
  </si>
  <si>
    <t>นายบัญชา  ลังกาเปี้ย</t>
  </si>
  <si>
    <t>1529900058317</t>
  </si>
  <si>
    <t>นายสิรวิชญ์  ศรีสุวรรณ</t>
  </si>
  <si>
    <t>นายวทัญญู  มะลิขาว</t>
  </si>
  <si>
    <t>1659900091615</t>
  </si>
  <si>
    <t>1539900024340</t>
  </si>
  <si>
    <t xml:space="preserve">นายจีรณะ  น้อยรอด </t>
  </si>
  <si>
    <t>1660500121845</t>
  </si>
  <si>
    <t>นายนิคม  ล้นเหลือ</t>
  </si>
  <si>
    <t>5640500007913</t>
  </si>
  <si>
    <t>สำนักทรัพยากรน้ำบาดาล เขต 8 (ราชบุรี)</t>
  </si>
  <si>
    <t>5700790025625</t>
  </si>
  <si>
    <t>4770100004144</t>
  </si>
  <si>
    <t>1309700022353</t>
  </si>
  <si>
    <t>3930500100809</t>
  </si>
  <si>
    <t>3610700363806</t>
  </si>
  <si>
    <t>3750200050590</t>
  </si>
  <si>
    <t>1700300036444</t>
  </si>
  <si>
    <t>1269900107639</t>
  </si>
  <si>
    <t>นายสุรเชษฐ์  ช้อยบัวงาม</t>
  </si>
  <si>
    <t>1729900209232</t>
  </si>
  <si>
    <t>1700400139334</t>
  </si>
  <si>
    <t>3700701038363</t>
  </si>
  <si>
    <t>นายสุจิน  ศรีแปลก</t>
  </si>
  <si>
    <t>1709900185082</t>
  </si>
  <si>
    <t>สำนักทรัพยากรน้ำบาดาล เขต 9 (ระยอง)</t>
  </si>
  <si>
    <t>3190900405582</t>
  </si>
  <si>
    <t>3330700020740</t>
  </si>
  <si>
    <t>1309900731226</t>
  </si>
  <si>
    <t>3200900242356</t>
  </si>
  <si>
    <t>3650100566781</t>
  </si>
  <si>
    <t>3300600250875</t>
  </si>
  <si>
    <t>1489900140031</t>
  </si>
  <si>
    <t>3510100588702</t>
  </si>
  <si>
    <t>5101400055199</t>
  </si>
  <si>
    <t>1670600137816</t>
  </si>
  <si>
    <t>5300100071773</t>
  </si>
  <si>
    <t xml:space="preserve">นายพรชัย  วังสันต์ </t>
  </si>
  <si>
    <t>3251200507960</t>
  </si>
  <si>
    <t>3220300388759</t>
  </si>
  <si>
    <t>สำนักทรัพยากรน้ำบาดาล เขต 10 (อุดรธานี)</t>
  </si>
  <si>
    <t>นายประสิทธิ์  ศรีแสง</t>
  </si>
  <si>
    <t>3431000240291</t>
  </si>
  <si>
    <t>3340100031619</t>
  </si>
  <si>
    <t>1400700144786</t>
  </si>
  <si>
    <t>1410400004423</t>
  </si>
  <si>
    <t>นางเยาวลักษณ์  แสงเขียว</t>
  </si>
  <si>
    <t>3480600329411</t>
  </si>
  <si>
    <t>3361300200091</t>
  </si>
  <si>
    <t>1320500091361</t>
  </si>
  <si>
    <t>1509900698812</t>
  </si>
  <si>
    <t>1301600057352</t>
  </si>
  <si>
    <t>3400200069307</t>
  </si>
  <si>
    <t>1470800107441</t>
  </si>
  <si>
    <t>1460500128523</t>
  </si>
  <si>
    <t>1479900017166</t>
  </si>
  <si>
    <t>3480200277198</t>
  </si>
  <si>
    <t xml:space="preserve">นายทศพล  ดาบพิมพ์ศรี </t>
  </si>
  <si>
    <t>3470300227354</t>
  </si>
  <si>
    <t>3410100323252</t>
  </si>
  <si>
    <t>นายธนา  เข็มพิลา</t>
  </si>
  <si>
    <t>3309900936649</t>
  </si>
  <si>
    <t>สำนักทรัพยากรน้ำบาดาล เขต 11 (อุบลราชธานี)</t>
  </si>
  <si>
    <t>นายศักดิ์อุบล  ศรีขาว</t>
  </si>
  <si>
    <t>3340400588066</t>
  </si>
  <si>
    <t>1101400798334</t>
  </si>
  <si>
    <t>3341500108415</t>
  </si>
  <si>
    <t>1309900394718</t>
  </si>
  <si>
    <t>3341500759521</t>
  </si>
  <si>
    <t>1341600082284</t>
  </si>
  <si>
    <t>3341200100290</t>
  </si>
  <si>
    <t xml:space="preserve">นายหนุ่ม  โกสีนาม </t>
  </si>
  <si>
    <t>5320500036479</t>
  </si>
  <si>
    <t>3341500748490</t>
  </si>
  <si>
    <t>นายธนัท  ปิ่นทอง</t>
  </si>
  <si>
    <t>3900100355371</t>
  </si>
  <si>
    <t>1709900188731</t>
  </si>
  <si>
    <t>3341600123092</t>
  </si>
  <si>
    <t>สำนักทรัพยากรน้ำบาดาล เขต 12 (สงขลา)</t>
  </si>
  <si>
    <t>3809900194290</t>
  </si>
  <si>
    <t>1900300024410</t>
  </si>
  <si>
    <t>3809900398162</t>
  </si>
  <si>
    <t>3869900059431</t>
  </si>
  <si>
    <t>3969900026094</t>
  </si>
  <si>
    <t>1900100086900</t>
  </si>
  <si>
    <t>3900100297265</t>
  </si>
  <si>
    <t>3959900450082</t>
  </si>
  <si>
    <t>3900200231363</t>
  </si>
  <si>
    <t>5961199003282</t>
  </si>
  <si>
    <t>3321100097891</t>
  </si>
  <si>
    <t>1930900010231</t>
  </si>
  <si>
    <t>3900100250269</t>
  </si>
  <si>
    <t xml:space="preserve">นายสุรศักดิ์  เหมือนกู้ </t>
  </si>
  <si>
    <t>1939900153197</t>
  </si>
  <si>
    <t>1930300118279</t>
  </si>
  <si>
    <t>ปีงบประมาณ 2559</t>
  </si>
  <si>
    <t>งบประมาณ / เดือน</t>
  </si>
  <si>
    <t>เดือน</t>
  </si>
  <si>
    <t>งบประมาณ / ปี</t>
  </si>
  <si>
    <t>พนักงานราชการ</t>
  </si>
  <si>
    <t>ค่าตอบแทน</t>
  </si>
  <si>
    <t>กรอบอัตรากำลัง ปีงบประมาณ พ.ศ. 2560 - 2563</t>
  </si>
  <si>
    <t>ภารกิจ</t>
  </si>
  <si>
    <t>กรอบ</t>
  </si>
  <si>
    <t>สำนัก/กอง</t>
  </si>
  <si>
    <t>ส่วน/ฝ่าย</t>
  </si>
  <si>
    <t>ประเภทภารกิจ</t>
  </si>
  <si>
    <t>ประเภทกรอบอัตรากำลัง</t>
  </si>
  <si>
    <t>สถานะของตำแหน่ง</t>
  </si>
  <si>
    <t>อัตราค่าจ้าง</t>
  </si>
  <si>
    <t>ปฏิบัติงาน</t>
  </si>
  <si>
    <t>งาน</t>
  </si>
  <si>
    <t>ผู้ครองตำแหน่ง</t>
  </si>
  <si>
    <t>กลุ่มงานเชี่ยวชาญพิเศษ (ระดับทั่วไป)</t>
  </si>
  <si>
    <t>ภารกิจสนับสนุน</t>
  </si>
  <si>
    <t>รอบ 3</t>
  </si>
  <si>
    <t>0 - 104,000</t>
  </si>
  <si>
    <t>ส่วนกลาง</t>
  </si>
  <si>
    <t>9,530 - 31,770</t>
  </si>
  <si>
    <t>กลุ่มงานบริหารทั่วไป</t>
  </si>
  <si>
    <t>กรอบอัตรากำลัง 4 ปี</t>
  </si>
  <si>
    <t>ตำแหน่งที่มีคนครอง</t>
  </si>
  <si>
    <t>ภารกิจหลัก</t>
  </si>
  <si>
    <t>6,100 - 18,500</t>
  </si>
  <si>
    <t>เจ้าหน้าที่บริหารงานทั่วไป</t>
  </si>
  <si>
    <t>กลุ่มงานบริการ</t>
  </si>
  <si>
    <t>กลุ่มงานเทคนิค</t>
  </si>
  <si>
    <t>7,010 - 22,820</t>
  </si>
  <si>
    <t>ส่วนการคลัง</t>
  </si>
  <si>
    <t>สำนักทรัพยากรน้ำบาดาลเขต 1 (ลำปาง)</t>
  </si>
  <si>
    <t>สำนักทรัพยากรน้ำบาดาล เขต 2</t>
  </si>
  <si>
    <t>ศูนย์พัฒนาน้ำบาดาลสุพรรณบุรี</t>
  </si>
  <si>
    <t>สำนักทรัพยากรน้ำบาดาล เขต 4</t>
  </si>
  <si>
    <t>ศูนย์พัฒนาน้ำบาดาลอุดรธานี</t>
  </si>
  <si>
    <t>สำนักทรัพยากรน้ำบาดาล เขต 1</t>
  </si>
  <si>
    <t>ศูนย์พัฒนาน้ำบาดาลลำปาง</t>
  </si>
  <si>
    <t>ศูนย์พัฒนาน้ำบาดาลราชบุรี</t>
  </si>
  <si>
    <t>สำนักทรัพยากรน้ำบาดาล เขต 3</t>
  </si>
  <si>
    <t>ศูนย์พัฒนาน้ำบาดาลสระบุรี</t>
  </si>
  <si>
    <t>ส่วนกลาง(ปฏิบัติงานในส่วนภูมิภาค)</t>
  </si>
  <si>
    <t>ศูนย์พัฒนาน้ำบาดาลขอนแก่น</t>
  </si>
  <si>
    <t>สำนักทรัพยากรน้ำบาดาลเขต 2 (สุพรรณบุรี)</t>
  </si>
  <si>
    <t>ศูนย์พัฒนาน้ำบาดาลกำแพงเพชร</t>
  </si>
  <si>
    <t>ศูนย์พัฒนาน้ำบาดาลระยอง</t>
  </si>
  <si>
    <t>สำนักทรัพยากรน้ำบาดาล เขต 5</t>
  </si>
  <si>
    <t>ศูนย์พัฒนาน้ำบาดาลนครราชสีมา</t>
  </si>
  <si>
    <t>สำนักทรัพยากรน้ำบาดาลเขต 3 (สระบุรี)</t>
  </si>
  <si>
    <t>สำนักทรัพยากรน้ำบาดาล เขต 6</t>
  </si>
  <si>
    <t>ศูนย์พัฒนาน้ำบาดาลสงขลา</t>
  </si>
  <si>
    <t>ศูนย์พัฒนาน้ำบาดาลตรัง</t>
  </si>
  <si>
    <t>สำนักทรัพยากรน้ำบาดาลเขต 4 (ขอนแก่น)</t>
  </si>
  <si>
    <t>สำนักทรัพยากรน้ำบาดาลเขต 5 (นครราชสีมา)</t>
  </si>
  <si>
    <t>สำนักทรัพยากรน้ำบาดาลเขต 6 (ตรัง)</t>
  </si>
  <si>
    <t>ศูนย์พัฒนาน้ำบาดาลอุบลราชธานี</t>
  </si>
  <si>
    <t>กลุ่มวิจัยและพัฒนางานอนุรักษ์</t>
  </si>
  <si>
    <t>9,530 - 40,790</t>
  </si>
  <si>
    <t>กลุ่มงานวิชาชีพเฉพาะ</t>
  </si>
  <si>
    <t>6,100 - 31,770</t>
  </si>
  <si>
    <t>ศูนย์ทรัพยากรน้ำบาดาลภาค 1</t>
  </si>
  <si>
    <t>ศูนย์ทรัพยากรน้ำบาดาลภาค 2</t>
  </si>
  <si>
    <t>ศูนย์ทรัพยากรน้ำบาดาลภาค 3</t>
  </si>
  <si>
    <t>7,010 - 22,850</t>
  </si>
  <si>
    <t>ศูนย์ทรัพยากรน้ำบาดาลภาค 5</t>
  </si>
  <si>
    <t>7,010 - 18,500</t>
  </si>
  <si>
    <t>ศูนย์ทรัพยากรน้ำบาดาลภาค 7</t>
  </si>
  <si>
    <t>ศูนย์ทรัพยากรน้ำบาดาลภาค 8</t>
  </si>
  <si>
    <t>7,010 - 22,860</t>
  </si>
  <si>
    <t>ศูนย์ทรัพยากรน้ำบาดาลภาค 9</t>
  </si>
  <si>
    <t>ศูนย์ทรัพยากรน้ำบาดาลภาค 11</t>
  </si>
  <si>
    <t>7,010 - 22,680</t>
  </si>
  <si>
    <t>ภารกิจรอง</t>
  </si>
  <si>
    <t>ส่วนวิศวกรรมน้ำบาดาล</t>
  </si>
  <si>
    <t>เจ้าหน้าที่ตรวจสอบภายใน</t>
  </si>
  <si>
    <t>สำนักงานเลขานุการกรม</t>
  </si>
  <si>
    <t>ฝ่ายช่วยอำนวยการและประสานราชการ</t>
  </si>
  <si>
    <t>บุคลากร</t>
  </si>
  <si>
    <t>นักพัฒนาทรัพยากรบุคคล</t>
  </si>
  <si>
    <t>ฝ่ายการเจ้าหน้าที่</t>
  </si>
  <si>
    <t>กรอบอัตรากำลังตามมติ ครม. 5 ต.ค. 47 (กลุ่ม 2)</t>
  </si>
  <si>
    <t>นักวิชาการแผนที่ภาพถ่าย</t>
  </si>
  <si>
    <t>154/59 ลว.10 มี.ค. 59</t>
  </si>
  <si>
    <t>นางสาวนัฏฐา  เจริญผล</t>
  </si>
  <si>
    <t>นางรุ่งนภา  จำเนียรกิจ</t>
  </si>
  <si>
    <t>ศทส.</t>
  </si>
  <si>
    <t>นางสาวทัศนีย์  พันธ์ดี</t>
  </si>
  <si>
    <t>นางสาวรุ่งนภา สุวรรณพรม</t>
  </si>
  <si>
    <t>นายณัฐพล  โพธิ์ฉลวย</t>
  </si>
  <si>
    <t>สทบ. เขต 7</t>
  </si>
  <si>
    <t>210/59 ลว.7 เม.ย. 59</t>
  </si>
  <si>
    <t>สค/สบก</t>
  </si>
  <si>
    <t>กนต.</t>
  </si>
  <si>
    <t>กผ.</t>
  </si>
  <si>
    <t xml:space="preserve">หมายเหตุ </t>
  </si>
  <si>
    <t>ตำแหน่งคนงาน 18 คน</t>
  </si>
  <si>
    <t>190/59 ลว. 31 มี.ค. 59</t>
  </si>
  <si>
    <t>รายละเอียดผู้ครองตำแหน่งปัจจุบัน ตาม "ร่าง" กรอบอัตรากำลังพนักงานราชการ รอบที่ 4 (ปีงบประมาณ พ.ศ. 2560-2563)</t>
  </si>
  <si>
    <r>
      <rPr>
        <sz val="14"/>
        <color indexed="8"/>
        <rFont val="TH SarabunPSK"/>
        <family val="2"/>
      </rPr>
      <t>นักวิชาการทรัพยากรน้ำบาดาล</t>
    </r>
    <r>
      <rPr>
        <sz val="14"/>
        <color indexed="60"/>
        <rFont val="TH SarabunPSK"/>
        <family val="2"/>
      </rPr>
      <t xml:space="preserve">/ </t>
    </r>
    <r>
      <rPr>
        <u/>
        <sz val="14"/>
        <color indexed="60"/>
        <rFont val="TH SarabunPSK"/>
        <family val="2"/>
      </rPr>
      <t>นักวิชาการตรวจสอบภายใน</t>
    </r>
  </si>
  <si>
    <r>
      <t xml:space="preserve">นักวิเคราะห์นโยบายและแผน/ </t>
    </r>
    <r>
      <rPr>
        <u/>
        <sz val="14"/>
        <color indexed="10"/>
        <rFont val="TH SarabunPSK"/>
        <family val="2"/>
      </rPr>
      <t>นิติกร</t>
    </r>
  </si>
  <si>
    <r>
      <t xml:space="preserve">นักวิชาการทรัพยากรน้ำบาดาล / </t>
    </r>
    <r>
      <rPr>
        <u/>
        <sz val="14"/>
        <color indexed="60"/>
        <rFont val="TH SarabunPSK"/>
        <family val="2"/>
      </rPr>
      <t>นักจัดการงานทั่วไป</t>
    </r>
  </si>
  <si>
    <r>
      <t xml:space="preserve">นักวิชาการเงินและบัญชี/ </t>
    </r>
    <r>
      <rPr>
        <u/>
        <sz val="14"/>
        <color indexed="60"/>
        <rFont val="TH SarabunPSK"/>
        <family val="2"/>
      </rPr>
      <t>นักจัดการงานทั่วไป</t>
    </r>
  </si>
  <si>
    <r>
      <t xml:space="preserve">เจ้าพนักงานการเงินและบัญชี/ </t>
    </r>
    <r>
      <rPr>
        <u/>
        <sz val="14"/>
        <color indexed="60"/>
        <rFont val="TH SarabunPSK"/>
        <family val="2"/>
      </rPr>
      <t>เจ้าพนักงานธุรการ</t>
    </r>
  </si>
  <si>
    <r>
      <rPr>
        <sz val="14"/>
        <color indexed="8"/>
        <rFont val="TH SarabunPSK"/>
        <family val="2"/>
      </rPr>
      <t>พนักงานบริการ</t>
    </r>
    <r>
      <rPr>
        <sz val="14"/>
        <color indexed="60"/>
        <rFont val="TH SarabunPSK"/>
        <family val="2"/>
      </rPr>
      <t xml:space="preserve">/ </t>
    </r>
    <r>
      <rPr>
        <u/>
        <sz val="14"/>
        <color indexed="60"/>
        <rFont val="TH SarabunPSK"/>
        <family val="2"/>
      </rPr>
      <t>เจ้าพนักงานการเงินและบัญชี</t>
    </r>
  </si>
  <si>
    <r>
      <rPr>
        <sz val="14"/>
        <rFont val="TH SarabunPSK"/>
        <family val="2"/>
      </rPr>
      <t xml:space="preserve">นักวิชาการพัสดุ </t>
    </r>
    <r>
      <rPr>
        <u/>
        <sz val="14"/>
        <color indexed="60"/>
        <rFont val="TH SarabunPSK"/>
        <family val="2"/>
      </rPr>
      <t>/เจ้าพนักงานพัสดุ</t>
    </r>
  </si>
  <si>
    <r>
      <t xml:space="preserve">พนักงานบริการ/ </t>
    </r>
    <r>
      <rPr>
        <u/>
        <sz val="14"/>
        <color indexed="60"/>
        <rFont val="TH SarabunPSK"/>
        <family val="2"/>
      </rPr>
      <t>นักจัดการงานทั่วไป</t>
    </r>
  </si>
  <si>
    <r>
      <t xml:space="preserve">นักวิชาการคอมพิวเตอร์/ </t>
    </r>
    <r>
      <rPr>
        <u/>
        <sz val="14"/>
        <color indexed="60"/>
        <rFont val="TH SarabunPSK"/>
        <family val="2"/>
      </rPr>
      <t>นักวิชาการแผนที่ภาพถ่าย</t>
    </r>
  </si>
  <si>
    <r>
      <t>เจ้าพนักงานธุรการ/</t>
    </r>
    <r>
      <rPr>
        <sz val="14"/>
        <color indexed="60"/>
        <rFont val="TH SarabunPSK"/>
        <family val="2"/>
      </rPr>
      <t xml:space="preserve"> </t>
    </r>
    <r>
      <rPr>
        <u/>
        <sz val="14"/>
        <color indexed="60"/>
        <rFont val="TH SarabunPSK"/>
        <family val="2"/>
      </rPr>
      <t>เจ้าพนักงานการเงินและบัญชี</t>
    </r>
  </si>
  <si>
    <r>
      <rPr>
        <sz val="14"/>
        <rFont val="TH SarabunPSK"/>
        <family val="2"/>
      </rPr>
      <t>เจ้าพนักงานธุรการ</t>
    </r>
    <r>
      <rPr>
        <sz val="14"/>
        <color indexed="60"/>
        <rFont val="TH SarabunPSK"/>
        <family val="2"/>
      </rPr>
      <t>/</t>
    </r>
    <r>
      <rPr>
        <u/>
        <sz val="14"/>
        <color indexed="60"/>
        <rFont val="TH SarabunPSK"/>
        <family val="2"/>
      </rPr>
      <t xml:space="preserve"> เจ้าพนักงานการเงินและบัญชี</t>
    </r>
  </si>
  <si>
    <r>
      <t>เจ้าพนักงานการเงินและบัญชี/</t>
    </r>
    <r>
      <rPr>
        <u/>
        <sz val="14"/>
        <color indexed="60"/>
        <rFont val="TH SarabunPSK"/>
        <family val="2"/>
      </rPr>
      <t>เจ้าพนักงานธุรการ</t>
    </r>
  </si>
  <si>
    <r>
      <t xml:space="preserve">เจ้าพนักงานการเงินและบัญชี/ </t>
    </r>
    <r>
      <rPr>
        <u/>
        <sz val="14"/>
        <color indexed="60"/>
        <rFont val="TH SarabunPSK"/>
        <family val="2"/>
      </rPr>
      <t>พนักงานห้องทดลอง</t>
    </r>
  </si>
  <si>
    <t>เจ้าพนักงานการเงินและบัญชี (10)</t>
  </si>
  <si>
    <t>เจ้าพนักงานพัสดุ (2)</t>
  </si>
  <si>
    <r>
      <t>เจ้าพนักงานธุรการ/</t>
    </r>
    <r>
      <rPr>
        <u/>
        <sz val="14"/>
        <color indexed="10"/>
        <rFont val="TH SarabunPSK"/>
        <family val="2"/>
      </rPr>
      <t>เจ้าพนักงานทรัพยากรน้ำบาดาล</t>
    </r>
  </si>
  <si>
    <t>เจ้าพนักงานการเงินและบัญชี (8)</t>
  </si>
  <si>
    <t>เจ้าพนักงานธุรการ (6)</t>
  </si>
  <si>
    <r>
      <t>นักวิชาการพัสดุ/</t>
    </r>
    <r>
      <rPr>
        <u/>
        <sz val="14"/>
        <color indexed="60"/>
        <rFont val="TH SarabunPSK"/>
        <family val="2"/>
      </rPr>
      <t xml:space="preserve"> นักวิชาการทรัพยากรน้ำบาดาล</t>
    </r>
  </si>
  <si>
    <t>เจ้าพนักงานการเงินและบัญชี (9)</t>
  </si>
  <si>
    <t>เจ้าพนักงานธุรการ (5)</t>
  </si>
  <si>
    <t>259/59 ลว.13 พ.ค. 59</t>
  </si>
  <si>
    <t>นางสาวเทวพร พุฒเกิดพันธ์</t>
  </si>
  <si>
    <t>นางสาวรังสิวรรณ หนูเพชร</t>
  </si>
  <si>
    <t>นายอลงกต รังสิยีรานนท์</t>
  </si>
  <si>
    <t>นายกิติศักดิ์ ว่องวงค์อารี</t>
  </si>
  <si>
    <t>นายพิชัย เกียงเกษร</t>
  </si>
  <si>
    <t>นายพงษ์เทพ เพ็ชรัตน์</t>
  </si>
  <si>
    <t>นายธีระวุฒิ ทองประสาน</t>
  </si>
  <si>
    <t>นายประกิจ สาดอ่ำ</t>
  </si>
  <si>
    <t>นายบรรจง เคหะลูน</t>
  </si>
  <si>
    <t>นายพิษณุ พราหม์โสภา</t>
  </si>
  <si>
    <t>นายมนตรี แสงสุวรรณ</t>
  </si>
  <si>
    <t>นายอานนท์ แย้มมี</t>
  </si>
  <si>
    <t>นายมานพ ริดเขียว</t>
  </si>
  <si>
    <t>นายวันเฉลิม มังน้อย</t>
  </si>
  <si>
    <t>นายสานิตย์ หนึ่งคำมี</t>
  </si>
  <si>
    <t>นายราชัน สุนทรวิภาต</t>
  </si>
  <si>
    <t>นายสมพร อรรคศรีวร</t>
  </si>
  <si>
    <t>นายศักดิ์ดา เหล่าภักดี</t>
  </si>
  <si>
    <t>นายสุรเชษฎ์ อโน</t>
  </si>
  <si>
    <t>นายธีระธานี สอนสักดา</t>
  </si>
  <si>
    <t>นายโชคพิสุทธิ์ นาคสังข์</t>
  </si>
  <si>
    <t>อดิเรก พัดทะอำพันธ์</t>
  </si>
  <si>
    <t>อลงกต เพียรปรุ</t>
  </si>
  <si>
    <t>นายอนุชาติ วงศรี</t>
  </si>
  <si>
    <t>นายณัฐพงษ์ คำศรี</t>
  </si>
  <si>
    <t>นายสำเนียง โกมาลย์</t>
  </si>
  <si>
    <t>นายอนุสรณ์ นาคำ</t>
  </si>
  <si>
    <t>นายสัมฤทธิ์ เถาทิพย์</t>
  </si>
  <si>
    <t>นายวิวัฒน์ ศรีจันทรา</t>
  </si>
  <si>
    <t>นายบัวเรียน ตาเมือง</t>
  </si>
  <si>
    <t>นายอภิชาติ สายแก้ว</t>
  </si>
  <si>
    <t>นายโฆษิต อังกระโทก</t>
  </si>
  <si>
    <t>นายสมชาย สาสิน</t>
  </si>
  <si>
    <t>นายทินกร หนูดา</t>
  </si>
  <si>
    <t>นายพงษ์ดนัย พันธวงค์</t>
  </si>
  <si>
    <t>นายชัชนันท์ ศรีสวัสดิ์</t>
  </si>
  <si>
    <t>นายทัศนัย ทองศรีสุข</t>
  </si>
  <si>
    <t>นายสิงห์ทอง ชาวเวียง</t>
  </si>
  <si>
    <t>นายอาคม ศรีเนตร์</t>
  </si>
  <si>
    <t>นายปกรณ์ ทะวะโร</t>
  </si>
  <si>
    <t>นายปิยวัฒน์ จันทร์น้อย</t>
  </si>
  <si>
    <t>นายวิชิต บรรศรี</t>
  </si>
  <si>
    <t>นายประจักร์ โยธมาตย์</t>
  </si>
  <si>
    <t>นายไพโรจน์ รัตนะพันธ์</t>
  </si>
  <si>
    <t>นายสมศักดิ์ จีนกิ้ม</t>
  </si>
  <si>
    <t>นายประเสริฐ จันอินทร์</t>
  </si>
  <si>
    <t>นายกฤษณภัทร ช่วยคุณูปการ</t>
  </si>
  <si>
    <t>นายชัยยันต์ ปานทน</t>
  </si>
  <si>
    <t>นายปฐม เกิดกรุง</t>
  </si>
  <si>
    <t>271/59 ลว.23 พ.ค. 59</t>
  </si>
  <si>
    <t>สทบ. เขต 1</t>
  </si>
  <si>
    <t>สทบ. เขต 2</t>
  </si>
  <si>
    <t>สทบ. เขต 8</t>
  </si>
  <si>
    <t>สทบ. เขต 4</t>
  </si>
  <si>
    <t>สทบ. เขต 9</t>
  </si>
  <si>
    <t>สทบ. เขต 10</t>
  </si>
  <si>
    <t>สทบ. เขต 5</t>
  </si>
  <si>
    <t>สทบ. เขต 11</t>
  </si>
  <si>
    <t>สทบ. เขต 6</t>
  </si>
  <si>
    <t>284/59 ลว.31 พ.ค. 59</t>
  </si>
  <si>
    <t>นางสาวปานชีวา ปารัว</t>
  </si>
  <si>
    <t>287/59 ลว.1 มิ.ย. 59</t>
  </si>
  <si>
    <t>นายอิศราวุธ  วงษ์มณี        เสียชีวิต</t>
  </si>
  <si>
    <t>สทบ.เขต 3</t>
  </si>
  <si>
    <t>นายอิศราวุธ วงษ์มณี</t>
  </si>
  <si>
    <t>335/59 ลว.24 มิ.ย. 59</t>
  </si>
  <si>
    <t>นายพิชย เกียงเกษร</t>
  </si>
  <si>
    <t>สทบ.เขต 4</t>
  </si>
  <si>
    <t>นายอดิเรก พัดทะอำพันธ์</t>
  </si>
  <si>
    <t>สทบ.เขต 5</t>
  </si>
  <si>
    <t>สทบ.เขต 6</t>
  </si>
  <si>
    <t>สทบ.เขต 7</t>
  </si>
  <si>
    <t>นายเฉลิม ใจสว่าง</t>
  </si>
  <si>
    <t>สทบ.เขต 8</t>
  </si>
  <si>
    <t>สทบ.เขต 10</t>
  </si>
  <si>
    <t>สทบ.เขต 11</t>
  </si>
  <si>
    <t>นายวิชิต บรรณศรี</t>
  </si>
  <si>
    <t>สทบ.เขต 12</t>
  </si>
  <si>
    <t>สบบ. สบก.</t>
  </si>
  <si>
    <t>นายภัทรเดช คำหอม</t>
  </si>
  <si>
    <t>342/59 ลว.28 มิ.ย. 59</t>
  </si>
  <si>
    <t>สบก. สค.</t>
  </si>
  <si>
    <t>นางรุ่งนภา จำเนียรกิจ</t>
  </si>
  <si>
    <t>กวน. สอฟ.</t>
  </si>
  <si>
    <t>นางพวงแก้ว ทรัพย์ประเสริฐ</t>
  </si>
  <si>
    <t>พรก. ออก 2559</t>
  </si>
  <si>
    <t>น.ส.ภัทราภรณ์ ถวิลหวัง</t>
  </si>
  <si>
    <t>373/59 ลว.21 ก.ค. 59</t>
  </si>
  <si>
    <t>362/59 ลว.12 ก.ค. 59</t>
  </si>
  <si>
    <t>321/59 ลว.22 มิ.ย. 59</t>
  </si>
  <si>
    <t>320/59 ลว.22 มิ.ย. 60</t>
  </si>
  <si>
    <t>302/59 ลว.13 มิ.ย. 59</t>
  </si>
  <si>
    <t>สทบ.เขต 2</t>
  </si>
  <si>
    <t>374/59 ลว.22 ก.ค. 59</t>
  </si>
  <si>
    <t>นายเกียรติพงศ์ อินมา</t>
  </si>
  <si>
    <t>377/59 ลว.26 ก.ค. 59</t>
  </si>
  <si>
    <t>378/59 ลว.26 ก.ค. 60</t>
  </si>
  <si>
    <t>น.ส.จิราพร แซ่จู</t>
  </si>
  <si>
    <r>
      <rPr>
        <sz val="14"/>
        <color indexed="60"/>
        <rFont val="TH SarabunPSK"/>
        <family val="2"/>
      </rPr>
      <t xml:space="preserve"> </t>
    </r>
    <r>
      <rPr>
        <u/>
        <sz val="14"/>
        <color indexed="60"/>
        <rFont val="TH SarabunPSK"/>
        <family val="2"/>
      </rPr>
      <t>นักวิชาการตรวจสอบภายใน</t>
    </r>
  </si>
  <si>
    <r>
      <rPr>
        <sz val="14"/>
        <color indexed="60"/>
        <rFont val="TH SarabunPSK"/>
        <family val="2"/>
      </rPr>
      <t xml:space="preserve"> </t>
    </r>
    <r>
      <rPr>
        <u/>
        <sz val="14"/>
        <color indexed="60"/>
        <rFont val="TH SarabunPSK"/>
        <family val="2"/>
      </rPr>
      <t>เจ้าพนักงานการเงินและบัญชี</t>
    </r>
  </si>
  <si>
    <r>
      <t xml:space="preserve"> </t>
    </r>
    <r>
      <rPr>
        <u/>
        <sz val="14"/>
        <color indexed="60"/>
        <rFont val="TH SarabunPSK"/>
        <family val="2"/>
      </rPr>
      <t>นักวิชาการแผนที่ภาพถ่าย</t>
    </r>
  </si>
  <si>
    <r>
      <t xml:space="preserve"> </t>
    </r>
    <r>
      <rPr>
        <u/>
        <sz val="14"/>
        <color indexed="60"/>
        <rFont val="TH SarabunPSK"/>
        <family val="2"/>
      </rPr>
      <t>พนักงานห้องทดลอง</t>
    </r>
  </si>
  <si>
    <t xml:space="preserve"> นักวิชาการทรัพยากรน้ำบาดาล</t>
  </si>
  <si>
    <r>
      <t xml:space="preserve"> </t>
    </r>
    <r>
      <rPr>
        <u/>
        <sz val="14"/>
        <color indexed="10"/>
        <rFont val="TH SarabunPSK"/>
        <family val="2"/>
      </rPr>
      <t>นิติกร</t>
    </r>
  </si>
  <si>
    <t xml:space="preserve">สำนัก/กองกลุ่ม/ฝ่าย </t>
  </si>
  <si>
    <t>ลำดับ</t>
  </si>
  <si>
    <t>นางสาวธนพร มโนลา</t>
  </si>
  <si>
    <t>418/59 ลว.17 ส.ค. 59</t>
  </si>
  <si>
    <t>*ปลดออก</t>
  </si>
  <si>
    <t>สค. สบก.</t>
  </si>
  <si>
    <t>นางสาวนารี ตันทะศิลป์</t>
  </si>
  <si>
    <t>439/59 ลว.26 ส.ค. 59</t>
  </si>
  <si>
    <t>นางสาวศุภนันท์ บุญอากาศ</t>
  </si>
  <si>
    <t>448/59 ลว.1 ก.ย. 59</t>
  </si>
  <si>
    <t>กองแผนงาน งานธุรการ</t>
  </si>
  <si>
    <t>กองแผนงาน ฝ่ายแผนงานและงบประมาณ</t>
  </si>
  <si>
    <t>กองแผนงาน ฝ่ายติดตามและประเมินผล</t>
  </si>
  <si>
    <t>กองแผนงาน ฝ่ายวิเทศสัมพันธ์</t>
  </si>
  <si>
    <t>สบก. ฝ่ายบริหารทั่วไป</t>
  </si>
  <si>
    <t>สบก. ส่วนประชาสัมพันธ์และเผยแพร่</t>
  </si>
  <si>
    <t>สบก. ส่วนบริหารทรัพยากรบุคคล</t>
  </si>
  <si>
    <t>สบก. ส่วนพัสดุ</t>
  </si>
  <si>
    <t>ศทส. งานธุรการ</t>
  </si>
  <si>
    <t>ศทส. กลุ่มระบบข้อมูลทรัพยากรน้ำบาดาล</t>
  </si>
  <si>
    <t>ศทส. กลุ่มระบบสารสนเทศ</t>
  </si>
  <si>
    <t>ศทส. กลุ่มระบบคอมพิวเตอร์และการสื่อสาร</t>
  </si>
  <si>
    <t>สคบ. ฝ่ายบริหารทั่วไป</t>
  </si>
  <si>
    <t>สคบ. ส่วนแผนงานและประเมินผล</t>
  </si>
  <si>
    <t>สคบ. ส่วนจัดการและควบคุมกิจการน้ำบาดาล</t>
  </si>
  <si>
    <t>สคบ. ส่วนปฏิบัติการด้านเทคนิคและฝึกอบรม</t>
  </si>
  <si>
    <t>สพบ. ฝ่ายบริหารทั่วไป</t>
  </si>
  <si>
    <t>สพบ. กลุ่มพัฒนาและจัดทำมาตรฐาน</t>
  </si>
  <si>
    <t>สพบ. กลุ่มวิศวกรรมน้ำบาดาล</t>
  </si>
  <si>
    <t>สพบ. ส่วนส่งเสริมและถ่ายทอดเทคโนโลยี</t>
  </si>
  <si>
    <t>สสป. ฝ่ายบริหารทั่วไป</t>
  </si>
  <si>
    <t>สสป. กลุ่มพัฒนางานสำรวจและประเมินศักยภาพน้ำบาดาล</t>
  </si>
  <si>
    <t>สสป. ส่วนสำรวจและประเมินศักยภาพน้ำบาดาลที่ 1</t>
  </si>
  <si>
    <t>สสป. ส่วนสำรวจและประเมินศักยภาพน้ำบาดาลที่ 2</t>
  </si>
  <si>
    <t>สสป. ส่วนสำรวจและประเมินศักยภาพน้ำบาดาลที่ 3</t>
  </si>
  <si>
    <t>สสป. ส่วนสำรวจและประเมินศักยภาพน้ำบาดาลที่ 4</t>
  </si>
  <si>
    <t>สอฟ. ฝ่ายบริหารทั่วไป</t>
  </si>
  <si>
    <t>สอฟ. กลุ่มวิจัยและพัฒนางานอนุรักษ์ทรัพยากรน้ำบาดาล</t>
  </si>
  <si>
    <t>สอฟ. ส่วนเฝ้าระวังทรัพยากรน้ำบาดาล</t>
  </si>
  <si>
    <t>สอฟ. ส่วนฟื้นฟูทรัพยากรน้ำบาดาล</t>
  </si>
  <si>
    <t>สอฟ. ส่วนวิเคราะห์น้ำบาดาล</t>
  </si>
  <si>
    <t>สทบ.เขต 1 ฝ่ายบริหารทั่วไป</t>
  </si>
  <si>
    <t>สทบ.เขต 1 กลุ่มวิชาการน้ำบาดาล</t>
  </si>
  <si>
    <t>สทบ.เขต 1 ส่วนบริหารจัดการน้ำบาดาล</t>
  </si>
  <si>
    <t>สทบ.เขต 1 ศูนย์พัฒนาน้ำบาดาลลำปาง</t>
  </si>
  <si>
    <t>สทบ.เขต 2 ฝ่ายบริหารทั่วไป</t>
  </si>
  <si>
    <t>สทบ.เขต 1 ศูนย์พัฒนาน้ำบาดาลกำแพงเพชร</t>
  </si>
  <si>
    <r>
      <t xml:space="preserve"> </t>
    </r>
    <r>
      <rPr>
        <u/>
        <sz val="14"/>
        <color indexed="10"/>
        <rFont val="TH SarabunPSK"/>
        <family val="2"/>
      </rPr>
      <t>เจ้าพนักงานธุรการ</t>
    </r>
  </si>
  <si>
    <t>สทบ.เขต 2 ส่วนบริหารจัดการน้ำบาดาล</t>
  </si>
  <si>
    <t>สทบ.เขต 2 ศูนย์พัฒนาน้ำบาดาลสุพรรณบุรี</t>
  </si>
  <si>
    <t>สทบ.เขต 2 ศูนย์พัฒนาน้ำบาดาลราชบุรี</t>
  </si>
  <si>
    <t>สทบ.เขต 2 กลุ่มวิชาการน้ำบาดาล</t>
  </si>
  <si>
    <t>สทบ.เขต 3 ฝ่ายบริหารทั่วไป</t>
  </si>
  <si>
    <t>สทบ.เขต 3 กลุ่มวิชาการน้ำบาดาล</t>
  </si>
  <si>
    <t>สทบ.เขต 3 ส่วนบริหารจัดการน้ำบาดาล</t>
  </si>
  <si>
    <t>สทบ.เขต 3 ศูนย์พัฒนาน้ำบาดาลสระบุรี</t>
  </si>
  <si>
    <t>สทบ.เขต 3 ศูนย์พัฒนาน้ำบาดาลระยอง</t>
  </si>
  <si>
    <t>สทบ.เขต 4 ฝ่ายบริหารทั่วไป</t>
  </si>
  <si>
    <t>สทบ.เขต 4 กลุ่มวิชาการน้ำบาดาล</t>
  </si>
  <si>
    <t>สทบ.เขต 4 ส่วนบริหารจัดการน้ำบาดาล</t>
  </si>
  <si>
    <t>สทบ.เขต 4 ศูนย์พัฒนาน้ำบาดาลขอนแก่น</t>
  </si>
  <si>
    <t>สทบ.เขต 4 ศูนย์พัฒนาน้ำบาดาลอุดรธานี</t>
  </si>
  <si>
    <t>สทบ.เขต 5 ฝ่ายบริหารทั่วไป</t>
  </si>
  <si>
    <t>สทบ.เขต 5 กลุ่มวิชาการน้ำบาดาล</t>
  </si>
  <si>
    <t>สทบ.เขต 5 ส่วนบริหารจัดการน้ำบาดาล</t>
  </si>
  <si>
    <t>สทบ.เขต 5 ศูนย์พัฒนาน้ำบาดาลนครราชสีมา</t>
  </si>
  <si>
    <t>สทบ.เขต 5 ศูนย์พัฒนาน้ำบาดาลอุบลราชธานี</t>
  </si>
  <si>
    <t>สทบ.เขต 6 ฝ่ายบริหารทั่วไป</t>
  </si>
  <si>
    <t>สทบ.เขต 6 กลุ่มวิชาการน้ำบาดาล</t>
  </si>
  <si>
    <t>สทบ.เขต 6 ส่วนบริหารจัดการน้ำบาดาล</t>
  </si>
  <si>
    <t>สทบ.เขต 6 ศูนย์พัฒนาน้ำบาดาลตรัง</t>
  </si>
  <si>
    <t>สทบ.เขต 6 ศูนย์พัฒนาน้ำบาดาลสงขลา</t>
  </si>
  <si>
    <t>นายสุทธิพันธ์ เด่นแก้ว</t>
  </si>
  <si>
    <t>นางสาวณิชาภา บัวละภา</t>
  </si>
  <si>
    <t>นางนงคราญ หาญฤทธิ์</t>
  </si>
  <si>
    <t>นางสาวสกุณา พรประสิทธิ์แสง</t>
  </si>
  <si>
    <t>นางยุวรี ปานกระโทก</t>
  </si>
  <si>
    <t>นางอำไพ เอกาพันธ์</t>
  </si>
  <si>
    <t>นางม่านแก้ว สุริยะ</t>
  </si>
  <si>
    <t>นางสาววัชรีย์พร บุญสืบ</t>
  </si>
  <si>
    <t>นางสุทธิ์ธิดา จำปาวงศ์</t>
  </si>
  <si>
    <t>นางวงเดือน กฤษหมื่นไว</t>
  </si>
  <si>
    <t>นางสาววันเพ็ญ สิทธิวงศ์</t>
  </si>
  <si>
    <t>นางสาวรัศมี บัวโคกสูง</t>
  </si>
  <si>
    <t>นางสาวดวงทิพย์ บัวใจบุญ</t>
  </si>
  <si>
    <t>นางมัทนา เติมลาภ</t>
  </si>
  <si>
    <t>นางสมจริง อังกระโทก</t>
  </si>
  <si>
    <t>นายประสิทธิ์ ศรีแสง</t>
  </si>
  <si>
    <t>สำนักทรัพยากรน้ำบาดาลเขต 10 (อุดรธานี)</t>
  </si>
  <si>
    <t>นายศักดิ์อุบล ศรีขาว</t>
  </si>
  <si>
    <t>สำนักทรัพยากรน้ำบาดาลเขต 11 (อุบลราชธานี)</t>
  </si>
  <si>
    <t>หมายเหตุ  ตำแหน่งคนงาน 18 คน กรอบอัตรากำลังตามมติ ครม. 5 ต.ค. 47 (กลุ่ม 2)</t>
  </si>
  <si>
    <t xml:space="preserve">สทบ. เขต 3 </t>
  </si>
  <si>
    <t>494/59 ลว.27 ก.ย. 59</t>
  </si>
  <si>
    <t xml:space="preserve">บัญชีแสดงรายละเอียดการจัดตำแหน่งพนักงานราชการลงตามโครงสร้างกฎกระทรวงแบ่งส่วนราชการกรมทรัพยากรน้ำบาดาล </t>
  </si>
  <si>
    <t>ส่วนราชการและตำแหน่งที่กำหนด</t>
  </si>
  <si>
    <t>ที่อยู่ปัจจุบัน</t>
  </si>
  <si>
    <t>ประเภทตำแหน่ง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</si>
  <si>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</si>
  <si>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</si>
  <si>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</si>
  <si>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</si>
  <si>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</si>
  <si>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</si>
  <si>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</si>
  <si>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</si>
  <si>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</si>
  <si>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</si>
  <si>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</si>
  <si>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</si>
  <si>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</si>
  <si>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</si>
  <si>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</si>
  <si>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</si>
  <si>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</si>
  <si>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</si>
  <si>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</si>
  <si>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</si>
  <si>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</si>
  <si>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</si>
  <si>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</si>
  <si>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</si>
  <si>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</si>
  <si>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</si>
  <si>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</si>
  <si>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</si>
  <si>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</si>
  <si>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</si>
  <si>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</si>
  <si>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</si>
  <si>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</si>
  <si>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</si>
  <si>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</si>
  <si>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</si>
  <si>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</si>
  <si>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</si>
  <si>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</si>
  <si>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</si>
  <si>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</si>
  <si>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</si>
  <si>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</si>
  <si>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</si>
  <si>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</si>
  <si>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</si>
  <si>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</si>
  <si>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</si>
  <si>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</si>
  <si>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</si>
  <si>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</si>
  <si>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</si>
  <si>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สบก. ส่วนการคลัง</t>
  </si>
  <si>
    <t>56</t>
  </si>
  <si>
    <t>57</t>
  </si>
  <si>
    <t>58</t>
  </si>
  <si>
    <t>59</t>
  </si>
  <si>
    <t>60</t>
  </si>
  <si>
    <t>61</t>
  </si>
  <si>
    <t>62</t>
  </si>
  <si>
    <t>63</t>
  </si>
  <si>
    <t>นางสาวธนพร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</si>
  <si>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</si>
  <si>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</si>
  <si>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</si>
  <si>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</si>
  <si>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</si>
  <si>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</si>
  <si>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</si>
  <si>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</si>
  <si>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</si>
  <si>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</si>
  <si>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</si>
  <si>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</si>
  <si>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</si>
  <si>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</si>
  <si>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</si>
  <si>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ฝ่ายติดตาม</t>
  </si>
  <si>
    <t>79</t>
  </si>
  <si>
    <t>80</t>
  </si>
  <si>
    <t>81</t>
  </si>
  <si>
    <t>82</t>
  </si>
  <si>
    <t>83</t>
  </si>
  <si>
    <t>84</t>
  </si>
  <si>
    <t>85</t>
  </si>
  <si>
    <t>92</t>
  </si>
  <si>
    <t>93</t>
  </si>
  <si>
    <t>94</t>
  </si>
  <si>
    <t>95</t>
  </si>
  <si>
    <t>96</t>
  </si>
  <si>
    <t>97</t>
  </si>
  <si>
    <t>98</t>
  </si>
  <si>
    <t>99</t>
  </si>
  <si>
    <t>ระบบคอมพิวเตอร์</t>
  </si>
  <si>
    <t>ระบบสารสนเทศ</t>
  </si>
  <si>
    <t>108</t>
  </si>
  <si>
    <t>109</t>
  </si>
  <si>
    <t>110</t>
  </si>
  <si>
    <t>111</t>
  </si>
  <si>
    <t>112</t>
  </si>
  <si>
    <t>113</t>
  </si>
  <si>
    <t>ส่วนจัดการและควบคุม</t>
  </si>
  <si>
    <t>ส่วนแผนงาน</t>
  </si>
  <si>
    <t>ส่วนบริหารกองทุน</t>
  </si>
  <si>
    <t>135</t>
  </si>
  <si>
    <t>136</t>
  </si>
  <si>
    <t>137</t>
  </si>
  <si>
    <t>138</t>
  </si>
  <si>
    <t>139</t>
  </si>
  <si>
    <t>140</t>
  </si>
  <si>
    <t>141</t>
  </si>
  <si>
    <t>142</t>
  </si>
  <si>
    <t>ส่วนส่งเสริม</t>
  </si>
  <si>
    <t>143</t>
  </si>
  <si>
    <t>144</t>
  </si>
  <si>
    <t>กลุ่มวิศวกรรม</t>
  </si>
  <si>
    <t>162</t>
  </si>
  <si>
    <t>163</t>
  </si>
  <si>
    <t>ส่วนสำรวจที่ 2</t>
  </si>
  <si>
    <t>164</t>
  </si>
  <si>
    <t>ส่วนสำรวจที่ 3</t>
  </si>
  <si>
    <t>165</t>
  </si>
  <si>
    <t>166</t>
  </si>
  <si>
    <t>167</t>
  </si>
  <si>
    <t>168</t>
  </si>
  <si>
    <t>169</t>
  </si>
  <si>
    <t>170</t>
  </si>
  <si>
    <t>171</t>
  </si>
  <si>
    <t>172</t>
  </si>
  <si>
    <t>ส่วนสำรวจที่ 1</t>
  </si>
  <si>
    <t>173</t>
  </si>
  <si>
    <t>174</t>
  </si>
  <si>
    <t>กลุ่มพัฒนางานสำรวจ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</si>
  <si>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</si>
  <si>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</si>
  <si>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</si>
  <si>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</si>
  <si>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</si>
  <si>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</si>
  <si>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</si>
  <si>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</si>
  <si>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</si>
  <si>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</si>
  <si>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</si>
  <si>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</si>
  <si>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</si>
  <si>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</si>
  <si>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</si>
  <si>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</si>
  <si>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</si>
  <si>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</si>
  <si>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</si>
  <si>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</si>
  <si>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</si>
  <si>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</si>
  <si>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</si>
  <si>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</si>
  <si>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</si>
  <si>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</si>
  <si>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</si>
  <si>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</si>
  <si>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</si>
  <si>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</si>
  <si>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</si>
  <si>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</si>
  <si>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</si>
  <si>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</si>
  <si>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</si>
  <si>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</si>
  <si>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</si>
  <si>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</si>
  <si>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ส่วนสำรวจที่ 4</t>
  </si>
  <si>
    <t>213</t>
  </si>
  <si>
    <t>214</t>
  </si>
  <si>
    <t>215</t>
  </si>
  <si>
    <t>216</t>
  </si>
  <si>
    <t>217</t>
  </si>
  <si>
    <t>กลุ่มวิจัยและพัฒนางานอนุรักษ์และฟื้นฟูทรัพยากรน้ำบาดาล</t>
  </si>
  <si>
    <t>224</t>
  </si>
  <si>
    <t>ส่วนอนุรักษ์</t>
  </si>
  <si>
    <t>225</t>
  </si>
  <si>
    <t>กลุ่มวิจัย</t>
  </si>
  <si>
    <t>226</t>
  </si>
  <si>
    <t>227</t>
  </si>
  <si>
    <t>235</t>
  </si>
  <si>
    <t>ส่วนเฝ้าระวัง</t>
  </si>
  <si>
    <t>229</t>
  </si>
  <si>
    <t>230</t>
  </si>
  <si>
    <t>231</t>
  </si>
  <si>
    <t>232</t>
  </si>
  <si>
    <t>233</t>
  </si>
  <si>
    <t>234</t>
  </si>
  <si>
    <t>236</t>
  </si>
  <si>
    <t>ส่วนฟื้นฟู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</si>
  <si>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</si>
  <si>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</si>
  <si>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</si>
  <si>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</si>
  <si>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</si>
  <si>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</si>
  <si>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</si>
  <si>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</si>
  <si>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</si>
  <si>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</si>
  <si>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</si>
  <si>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</si>
  <si>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</si>
  <si>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</si>
  <si>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</si>
  <si>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</si>
  <si>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</si>
  <si>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</si>
  <si>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</si>
  <si>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</si>
  <si>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</si>
  <si>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</si>
  <si>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</si>
  <si>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</si>
  <si>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</si>
  <si>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</si>
  <si>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</si>
  <si>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</si>
  <si>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</si>
  <si>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</si>
  <si>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</si>
  <si>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 xml:space="preserve">เจ้าพนักงานการเงินและบัญชี </t>
  </si>
  <si>
    <t>ฝบท.</t>
  </si>
  <si>
    <t>พัฒนา</t>
  </si>
  <si>
    <t>แผนงาน</t>
  </si>
  <si>
    <t xml:space="preserve">เจ้าพนักงานพัสดุ </t>
  </si>
  <si>
    <t xml:space="preserve">นักธรณีวิทยา </t>
  </si>
  <si>
    <t>บริหารจัดการ</t>
  </si>
  <si>
    <t xml:space="preserve">นักวิชาการทรัพยากรน้ำบาดาล </t>
  </si>
  <si>
    <t xml:space="preserve">วิศวกร </t>
  </si>
  <si>
    <t>440</t>
  </si>
  <si>
    <t>441</t>
  </si>
  <si>
    <t>นายอลงกต เพียรปรุ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</si>
  <si>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</si>
  <si>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</si>
  <si>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</si>
  <si>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</si>
  <si>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</si>
  <si>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</si>
  <si>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</si>
  <si>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</si>
  <si>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</si>
  <si>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</si>
  <si>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</si>
  <si>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</si>
  <si>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</si>
  <si>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</si>
  <si>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</si>
  <si>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</si>
  <si>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</si>
  <si>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</si>
  <si>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</si>
  <si>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</si>
  <si>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</si>
  <si>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</si>
  <si>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</si>
  <si>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</si>
  <si>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</si>
  <si>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</si>
  <si>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</si>
  <si>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</si>
  <si>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</si>
  <si>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</si>
  <si>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</si>
  <si>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</si>
  <si>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</si>
  <si>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</si>
  <si>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</si>
  <si>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</si>
  <si>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1,000</t>
  </si>
  <si>
    <t>1,001</t>
  </si>
  <si>
    <t>1,002</t>
  </si>
  <si>
    <t>1,003</t>
  </si>
  <si>
    <t>1,004</t>
  </si>
  <si>
    <t>1,005</t>
  </si>
  <si>
    <t>1,006</t>
  </si>
  <si>
    <t>1,007</t>
  </si>
  <si>
    <t>1,008</t>
  </si>
  <si>
    <t>1,009</t>
  </si>
  <si>
    <t>1,010</t>
  </si>
  <si>
    <t>1,011</t>
  </si>
  <si>
    <t>1,012</t>
  </si>
  <si>
    <t>1,013</t>
  </si>
  <si>
    <t>1,014</t>
  </si>
  <si>
    <t>1,015</t>
  </si>
  <si>
    <t>1,016</t>
  </si>
  <si>
    <t>1,017</t>
  </si>
  <si>
    <t>1,018</t>
  </si>
  <si>
    <t>1,019</t>
  </si>
  <si>
    <t>1,020</t>
  </si>
  <si>
    <t>1,021</t>
  </si>
  <si>
    <t>1,022</t>
  </si>
  <si>
    <t>1,023</t>
  </si>
  <si>
    <t>1,024</t>
  </si>
  <si>
    <t>1,025</t>
  </si>
  <si>
    <t>1,026</t>
  </si>
  <si>
    <t>1,027</t>
  </si>
  <si>
    <t>1,028</t>
  </si>
  <si>
    <t>1,029</t>
  </si>
  <si>
    <t>1,030</t>
  </si>
  <si>
    <t>1,031</t>
  </si>
  <si>
    <t>1,032</t>
  </si>
  <si>
    <t>1,033</t>
  </si>
  <si>
    <t>1,034</t>
  </si>
  <si>
    <t>1,035</t>
  </si>
  <si>
    <t>1,036</t>
  </si>
  <si>
    <t>1,037</t>
  </si>
  <si>
    <t>1,038</t>
  </si>
  <si>
    <t>1,039</t>
  </si>
  <si>
    <t>1,040</t>
  </si>
  <si>
    <t>1,041</t>
  </si>
  <si>
    <t>1,042</t>
  </si>
  <si>
    <t>1,043</t>
  </si>
  <si>
    <t>นายธนวรรธน์ รัดบ้านด่าน</t>
  </si>
  <si>
    <t>1,044</t>
  </si>
  <si>
    <t>1,045</t>
  </si>
  <si>
    <t>1,046</t>
  </si>
  <si>
    <t>1,047</t>
  </si>
  <si>
    <t>1,048</t>
  </si>
  <si>
    <t>1,049</t>
  </si>
  <si>
    <t>1,050</t>
  </si>
  <si>
    <t>1,051</t>
  </si>
  <si>
    <t>1,052</t>
  </si>
  <si>
    <t>1,053</t>
  </si>
  <si>
    <t>1,054</t>
  </si>
  <si>
    <t>1,055</t>
  </si>
  <si>
    <t>1,056</t>
  </si>
  <si>
    <t>1,057</t>
  </si>
  <si>
    <t>1,058</t>
  </si>
  <si>
    <t>1,059</t>
  </si>
  <si>
    <t>1,060</t>
  </si>
  <si>
    <t>1,061</t>
  </si>
  <si>
    <t>1,062</t>
  </si>
  <si>
    <t>1,063</t>
  </si>
  <si>
    <t>1,064</t>
  </si>
  <si>
    <t>1,065</t>
  </si>
  <si>
    <t>1,066</t>
  </si>
  <si>
    <t>1,067</t>
  </si>
  <si>
    <t>1,068</t>
  </si>
  <si>
    <t>1,069</t>
  </si>
  <si>
    <t>1,070</t>
  </si>
  <si>
    <t>1,071</t>
  </si>
  <si>
    <t>1,072</t>
  </si>
  <si>
    <t>1,073</t>
  </si>
  <si>
    <t>1,074</t>
  </si>
  <si>
    <t>1,075</t>
  </si>
  <si>
    <t>1,076</t>
  </si>
  <si>
    <t>1,077</t>
  </si>
  <si>
    <t>1,078</t>
  </si>
  <si>
    <t>1,079</t>
  </si>
  <si>
    <t>1,080</t>
  </si>
  <si>
    <t>1,081</t>
  </si>
  <si>
    <t>1,082</t>
  </si>
  <si>
    <t>1,083</t>
  </si>
  <si>
    <t>1,084</t>
  </si>
  <si>
    <t>1,085</t>
  </si>
  <si>
    <t>1,086</t>
  </si>
  <si>
    <t>1,087</t>
  </si>
  <si>
    <t>1,088</t>
  </si>
  <si>
    <t>1,089</t>
  </si>
  <si>
    <t>1,090</t>
  </si>
  <si>
    <t>1,091</t>
  </si>
  <si>
    <t>1,092</t>
  </si>
  <si>
    <t>1,093</t>
  </si>
  <si>
    <t>1,094</t>
  </si>
  <si>
    <t>1,095</t>
  </si>
  <si>
    <t>1,096</t>
  </si>
  <si>
    <t>1,097</t>
  </si>
  <si>
    <t>1,098</t>
  </si>
  <si>
    <t>1,099</t>
  </si>
  <si>
    <t>1,100</t>
  </si>
  <si>
    <t>1,101</t>
  </si>
  <si>
    <t>1,102</t>
  </si>
  <si>
    <t>1,103</t>
  </si>
  <si>
    <t>1,104</t>
  </si>
  <si>
    <t>1,105</t>
  </si>
  <si>
    <t>1,106</t>
  </si>
  <si>
    <t>1,107</t>
  </si>
  <si>
    <t>1,108</t>
  </si>
  <si>
    <t>1,109</t>
  </si>
  <si>
    <t>1,110</t>
  </si>
  <si>
    <t>1,111</t>
  </si>
  <si>
    <t>1,112</t>
  </si>
  <si>
    <t>1,113</t>
  </si>
  <si>
    <t>1,114</t>
  </si>
  <si>
    <t>1,115</t>
  </si>
  <si>
    <t>1,116</t>
  </si>
  <si>
    <t>1,117</t>
  </si>
  <si>
    <t>1,118</t>
  </si>
  <si>
    <t>1,119</t>
  </si>
  <si>
    <t>1,120</t>
  </si>
  <si>
    <t>1,121</t>
  </si>
  <si>
    <t>1,122</t>
  </si>
  <si>
    <t>1,123</t>
  </si>
  <si>
    <t>1,124</t>
  </si>
  <si>
    <t>1,125</t>
  </si>
  <si>
    <t>1,126</t>
  </si>
  <si>
    <t>1,127</t>
  </si>
  <si>
    <t>1,128</t>
  </si>
  <si>
    <t>1,129</t>
  </si>
  <si>
    <t>1,130</t>
  </si>
  <si>
    <t>1,131</t>
  </si>
  <si>
    <t>1,132</t>
  </si>
  <si>
    <t>1,133</t>
  </si>
  <si>
    <t>1,134</t>
  </si>
  <si>
    <t>1,135</t>
  </si>
  <si>
    <t>1,136</t>
  </si>
  <si>
    <t>1,137</t>
  </si>
  <si>
    <t>1,138</t>
  </si>
  <si>
    <t>1,139</t>
  </si>
  <si>
    <t>1,140</t>
  </si>
  <si>
    <t>1,141</t>
  </si>
  <si>
    <t>1,142</t>
  </si>
  <si>
    <t>1,143</t>
  </si>
  <si>
    <t>1,144</t>
  </si>
  <si>
    <t>1,145</t>
  </si>
  <si>
    <t>1,146</t>
  </si>
  <si>
    <t>1,147</t>
  </si>
  <si>
    <t>1,148</t>
  </si>
  <si>
    <t>1,149</t>
  </si>
  <si>
    <t>1,150</t>
  </si>
  <si>
    <t>1,151</t>
  </si>
  <si>
    <t>1,152</t>
  </si>
  <si>
    <t>1,153</t>
  </si>
  <si>
    <t>1,154</t>
  </si>
  <si>
    <t>1,155</t>
  </si>
  <si>
    <t>1,156</t>
  </si>
  <si>
    <t>1,157</t>
  </si>
  <si>
    <t>1,158</t>
  </si>
  <si>
    <t>1,159</t>
  </si>
  <si>
    <t>1,160</t>
  </si>
  <si>
    <t>1,161</t>
  </si>
  <si>
    <t>1,162</t>
  </si>
  <si>
    <t>1,163</t>
  </si>
  <si>
    <t>1,164</t>
  </si>
  <si>
    <t>1,165</t>
  </si>
  <si>
    <t>1,166</t>
  </si>
  <si>
    <t>1,167</t>
  </si>
  <si>
    <t>1,168</t>
  </si>
  <si>
    <t>1,169</t>
  </si>
  <si>
    <t>1,170</t>
  </si>
  <si>
    <t>1,171</t>
  </si>
  <si>
    <t>1,172</t>
  </si>
  <si>
    <t>1,173</t>
  </si>
  <si>
    <t>1,174</t>
  </si>
  <si>
    <t>1,175</t>
  </si>
  <si>
    <t>1,176</t>
  </si>
  <si>
    <t>ทั้งหมด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</si>
  <si>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</si>
  <si>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648/59 ลว.10 พ.ย. 59</t>
  </si>
  <si>
    <t>649/59 ลว.10 พ.ย. 59</t>
  </si>
  <si>
    <t>กสส.</t>
  </si>
  <si>
    <t>ศปร.พิเศษ</t>
  </si>
  <si>
    <t>วิทยาลัยฯ</t>
  </si>
  <si>
    <t>นางสาวชลธิชา กาวีวงศ์</t>
  </si>
  <si>
    <t>781/59 ลว.20 ธ.ค. 59</t>
  </si>
  <si>
    <t>นักธรณีวิททยา</t>
  </si>
  <si>
    <t>นายบุญสิทธิ์ คิ้วดวงตา</t>
  </si>
  <si>
    <t>นางสาวรัชฎากรณ์ จุ้มเขียว</t>
  </si>
  <si>
    <t>นางสาวหนึ่งฤทัย อินทรานุสรณ์</t>
  </si>
  <si>
    <t>นายสัตยา ทิพย์รัตน์</t>
  </si>
  <si>
    <t>นางสาวขนิษฐา พิมพ์มั่น</t>
  </si>
  <si>
    <t>*ไล่ออก</t>
  </si>
  <si>
    <t>753/59 ลว.13 ธ.ค. 59</t>
  </si>
  <si>
    <t>นางสาเอื้อมฟ้า นามโพธิ์</t>
  </si>
  <si>
    <t>73/60 ลว.3 ก.พ. 60</t>
  </si>
  <si>
    <t>105/60 ลว.17 ก.พ. 60</t>
  </si>
  <si>
    <t>74/60 ลว.3 ก.พ. 60</t>
  </si>
  <si>
    <t>85/60 ลว.7 ก.พ. 60</t>
  </si>
  <si>
    <t>นายธนากร ทองสาย</t>
  </si>
  <si>
    <t xml:space="preserve"> ตำแหน่งคนงาน </t>
  </si>
  <si>
    <t>สำนักทรัพยากรน้ำบาดาล เขต 7</t>
  </si>
  <si>
    <t>กองสื่อสารและการมีส่วนร่วม</t>
  </si>
  <si>
    <t>นางสาวนัฎฐา เจริญผล</t>
  </si>
  <si>
    <t>122/60 ลว.23 ก.พ. 60</t>
  </si>
  <si>
    <t>นายกิตตินันต์ ทองบริสุทธิ์</t>
  </si>
  <si>
    <t>166/60 ลว. 8 มี.ค. 60</t>
  </si>
  <si>
    <t>163/60 ลว.7 มี.ค. 60</t>
  </si>
  <si>
    <t>ส่วนส่งเสริมการมีส่วนร่วม</t>
  </si>
  <si>
    <t>1</t>
  </si>
  <si>
    <t>2</t>
  </si>
  <si>
    <t>3</t>
  </si>
  <si>
    <t>86</t>
  </si>
  <si>
    <t>87</t>
  </si>
  <si>
    <t>88</t>
  </si>
  <si>
    <t>89</t>
  </si>
  <si>
    <t>90</t>
  </si>
  <si>
    <t>91</t>
  </si>
  <si>
    <t>100</t>
  </si>
  <si>
    <t>101</t>
  </si>
  <si>
    <t>102</t>
  </si>
  <si>
    <t>103</t>
  </si>
  <si>
    <t>104</t>
  </si>
  <si>
    <t>105</t>
  </si>
  <si>
    <t>106</t>
  </si>
  <si>
    <t>107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</si>
  <si>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</si>
  <si>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</si>
  <si>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</si>
  <si>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</si>
  <si>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</si>
  <si>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</si>
  <si>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</si>
  <si>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</si>
  <si>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</si>
  <si>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</si>
  <si>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</si>
  <si>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</si>
  <si>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</si>
  <si>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</si>
  <si>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</si>
  <si>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</si>
  <si>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</si>
  <si>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</si>
  <si>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</si>
  <si>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145</t>
  </si>
  <si>
    <t>146</t>
  </si>
  <si>
    <t>147</t>
  </si>
  <si>
    <t>148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</si>
  <si>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</si>
  <si>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</si>
  <si>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</si>
  <si>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</si>
  <si>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</si>
  <si>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</si>
  <si>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</si>
  <si>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</si>
  <si>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</si>
  <si>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</si>
  <si>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</si>
  <si>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218</t>
  </si>
  <si>
    <t>219</t>
  </si>
  <si>
    <t>220</t>
  </si>
  <si>
    <t>221</t>
  </si>
  <si>
    <t>222</t>
  </si>
  <si>
    <t>223</t>
  </si>
  <si>
    <t>228</t>
  </si>
  <si>
    <t>129</t>
  </si>
  <si>
    <t>149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</si>
  <si>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</si>
  <si>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</si>
  <si>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</si>
  <si>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</si>
  <si>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</si>
  <si>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</si>
  <si>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</si>
  <si>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</si>
  <si>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</si>
  <si>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</si>
  <si>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</si>
  <si>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</si>
  <si>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</si>
  <si>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</si>
  <si>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</si>
  <si>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</si>
  <si>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</si>
  <si>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</si>
  <si>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</si>
  <si>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</si>
  <si>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</si>
  <si>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</si>
  <si>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</si>
  <si>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</si>
  <si>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</si>
  <si>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</si>
  <si>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</si>
  <si>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</si>
  <si>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</si>
  <si>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</si>
  <si>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</si>
  <si>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</si>
  <si>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</si>
  <si>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</si>
  <si>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</si>
  <si>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</si>
  <si>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</si>
  <si>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</si>
  <si>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</si>
  <si>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</si>
  <si>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</si>
  <si>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</si>
  <si>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</si>
  <si>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</si>
  <si>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</si>
  <si>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</si>
  <si>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</si>
  <si>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</si>
  <si>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</si>
  <si>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</si>
  <si>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สำนักทรัพยากรน้ำบาดาล เขต 8</t>
  </si>
  <si>
    <t>นางวัชรีย์พร คงเจริญ</t>
  </si>
  <si>
    <t>นางสุทธิ์ธิดา จำปาวงค์</t>
  </si>
  <si>
    <t>จำนวน</t>
  </si>
  <si>
    <t>ศูนย์ปฏิบัติการเพื่อสนับสนุนโครงการอันเนื่องมาจากพระราชดำริและโครงการพิเศษ</t>
  </si>
  <si>
    <t>ส่วนสื่อสารและประชาสัมพันธ์</t>
  </si>
  <si>
    <t>กลุ่มตรวจสอบคุณภาพน้ำบาดาล</t>
  </si>
  <si>
    <t>กลุ่มตรวจสอบเพื่อฟื้นฟูและพัฒนาสิ่งแวดล้อม</t>
  </si>
  <si>
    <t>กลุ่มส่งเสริมและพัฒนาทางวิชาการ</t>
  </si>
  <si>
    <t xml:space="preserve">สำนักทรัพยากรน้ำบาดาล เขต 9 </t>
  </si>
  <si>
    <t>สำนักทรัพยากรน้ำบาดาล เขต 10</t>
  </si>
  <si>
    <t xml:space="preserve">สำนักทรัพยากรน้ำบาดาล เขต 11 </t>
  </si>
  <si>
    <t>สำนักทรัพยากรน้ำบาดาล เขต 12</t>
  </si>
  <si>
    <t>นางสาวอำพรรัตน์  ลพเกตุ</t>
  </si>
  <si>
    <t>นางสาวรุ่งนภา  เทียวไทย</t>
  </si>
  <si>
    <t>นายณฐพล  เงินสวาท</t>
  </si>
  <si>
    <t>นางสาวกุลธิดา  อินทร์งาม</t>
  </si>
  <si>
    <t>นางสาวณิศรินทร์  เถาหมอ</t>
  </si>
  <si>
    <t>นางสาวนงลักษณ์  คุณราช</t>
  </si>
  <si>
    <t>นางสาวพิมลพรรณ  ศุกลเจริญโรจน์</t>
  </si>
  <si>
    <t>นางสาวลักษณาวดี  ประการสดับ</t>
  </si>
  <si>
    <t>นางสาวจุฑารัตน์  จ่าสอน</t>
  </si>
  <si>
    <t>นางสาวยลลดา  บริบูรณ์</t>
  </si>
  <si>
    <t>นางสาวปวีณา  มุขแจ้ง</t>
  </si>
  <si>
    <t>นายมานิตย์  ฤกษ์เวียง</t>
  </si>
  <si>
    <t>นายจุมพล  เพ็ญจันทร์</t>
  </si>
  <si>
    <t>นายอโนเชาว์  จันทรคณา</t>
  </si>
  <si>
    <t>นางสาวนริศรา  หยุ่มไธสง</t>
  </si>
  <si>
    <t>ว่าที่ ร.ต. ชิษณุพงศ์  ดำรงค์</t>
  </si>
  <si>
    <t>นายสุบรรณ  อุ่นพรม</t>
  </si>
  <si>
    <t>นายคมศร  สืบพันธ์</t>
  </si>
  <si>
    <t>นายสมโภชน์  โสดา</t>
  </si>
  <si>
    <t>นายอนุสรณ์  มะนาวหวาน</t>
  </si>
  <si>
    <t>นายปิยะพงษ์  คามะเขต</t>
  </si>
  <si>
    <t>นายพงศ์ธร  สวัสดิ์ประทานชัย</t>
  </si>
  <si>
    <t>นายธนวัฒน์  คล้ำมณี</t>
  </si>
  <si>
    <t>นายอารมย์ แป้นนางรอง</t>
  </si>
  <si>
    <t>นายบุญเลิศ  เอี่ยมหนู</t>
  </si>
  <si>
    <t>นายบุญเชิด  โฮ๊ะดี</t>
  </si>
  <si>
    <t>นายณัฐพงษ์  คงดี</t>
  </si>
  <si>
    <t>นายวีระพงษ์  กิติราช</t>
  </si>
  <si>
    <t>นายสุรศักดิ์  คงสุข</t>
  </si>
  <si>
    <t>นายจาตุรงค์  ป้องคำ</t>
  </si>
  <si>
    <t>นายภราดร  ปิยวิภาส</t>
  </si>
  <si>
    <t>นายศิริชัย  ขำดชกรรณ์</t>
  </si>
  <si>
    <t>นายทริณทร์รัฎ  จันทะภาโส</t>
  </si>
  <si>
    <t>นายชัยยุทธ  บรรดาศักดิ์</t>
  </si>
  <si>
    <t>นายรชต  จันทร์สุพิน</t>
  </si>
  <si>
    <t>นางสาวจารุวรรณ  กุลลีน้อย</t>
  </si>
  <si>
    <t>นายกฤป  อนุสร</t>
  </si>
  <si>
    <t>นายอัศวเดช  ไชยปัญหา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</si>
  <si>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</si>
  <si>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</si>
  <si>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</si>
  <si>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</si>
  <si>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</si>
  <si>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</si>
  <si>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</si>
  <si>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</si>
  <si>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</si>
  <si>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</si>
  <si>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</si>
  <si>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</si>
  <si>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</si>
  <si>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</si>
  <si>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</si>
  <si>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</si>
  <si>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</si>
  <si>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</si>
  <si>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</si>
  <si>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</si>
  <si>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</si>
  <si>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</si>
  <si>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</si>
  <si>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</si>
  <si>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นางสาวธัญญารัตน์  ศรีคำมา</t>
  </si>
  <si>
    <t>นางสาวศรุดา  ภู่เทวาพิทักษ์</t>
  </si>
  <si>
    <t>342</t>
  </si>
  <si>
    <t>343</t>
  </si>
  <si>
    <t>ณ วันที่ 1 กันยายน 2560</t>
  </si>
  <si>
    <t>114</t>
  </si>
  <si>
    <t>344</t>
  </si>
  <si>
    <t>345</t>
  </si>
  <si>
    <t>346</t>
  </si>
  <si>
    <t>347</t>
  </si>
  <si>
    <t>กองบริหารกองทุนพัฒนาน้ำบาดาล</t>
  </si>
  <si>
    <t>บัญชีรายชื่อการประเมินผลการปฏิบัติงานและการเลื่อนค่าตอบแทนพนักงานราชการ ประจำปีงบประมาณ พ.ศ. 2560</t>
  </si>
  <si>
    <t>ศูนย์พิทักษ์น้ำบาดาล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</si>
</sst>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7" formatCode="#,##0;[Red]#,##0"/>
    <numFmt numFmtId="188" formatCode="_-* #,##0_-;\-* #,##0_-;_-* &quot;-&quot;??_-;_-@_-"/>
    <numFmt numFmtId="189" formatCode="0;[Red]0"/>
  </numFmts>
  <fonts count="106">
    <font>
      <sz val="11"/>
      <color theme="1"/>
      <name val="Tahoma"/>
      <family val="2"/>
      <charset val="222"/>
      <scheme val="minor"/>
    </font>
    <font>
      <sz val="14"/>
      <color indexed="8"/>
      <name val="TH SarabunPSK"/>
      <family val="2"/>
    </font>
    <font>
      <sz val="10"/>
      <name val="Arial"/>
      <family val="2"/>
    </font>
    <font>
      <b/>
      <u/>
      <sz val="14"/>
      <color indexed="8"/>
      <name val="TH SarabunPSK"/>
      <family val="2"/>
    </font>
    <font>
      <sz val="14"/>
      <name val="TH SarabunPSK"/>
      <family val="2"/>
    </font>
    <font>
      <sz val="14"/>
      <name val="TH SarabunIT๙"/>
      <family val="2"/>
    </font>
    <font>
      <sz val="11"/>
      <name val="TH SarabunIT๙"/>
      <family val="2"/>
    </font>
    <font>
      <b/>
      <u/>
      <sz val="14"/>
      <name val="TH SarabunPSK"/>
      <family val="2"/>
    </font>
    <font>
      <b/>
      <sz val="14"/>
      <name val="TH SarabunPSK"/>
      <family val="2"/>
    </font>
    <font>
      <u/>
      <sz val="14"/>
      <name val="TH SarabunPSK"/>
      <family val="2"/>
    </font>
    <font>
      <sz val="11"/>
      <name val="TH SarabunPSK"/>
      <family val="2"/>
    </font>
    <font>
      <sz val="11"/>
      <color indexed="8"/>
      <name val="TH SarabunPSK"/>
      <family val="2"/>
    </font>
    <font>
      <b/>
      <sz val="14"/>
      <color indexed="8"/>
      <name val="TH SarabunPSK"/>
      <family val="2"/>
    </font>
    <font>
      <i/>
      <sz val="14"/>
      <name val="TH SarabunPSK"/>
      <family val="2"/>
    </font>
    <font>
      <sz val="11"/>
      <color indexed="8"/>
      <name val="Tahoma"/>
      <family val="2"/>
      <charset val="222"/>
    </font>
    <font>
      <sz val="12"/>
      <color indexed="8"/>
      <name val="Angsana New"/>
      <family val="1"/>
      <charset val="222"/>
    </font>
    <font>
      <sz val="12"/>
      <name val="Arial"/>
      <family val="2"/>
    </font>
    <font>
      <b/>
      <sz val="12"/>
      <name val="Angsana New"/>
      <family val="1"/>
      <charset val="222"/>
    </font>
    <font>
      <sz val="12"/>
      <name val="Angsana New"/>
      <family val="1"/>
      <charset val="222"/>
    </font>
    <font>
      <sz val="14"/>
      <color indexed="60"/>
      <name val="TH SarabunPSK"/>
      <family val="2"/>
    </font>
    <font>
      <u/>
      <sz val="14"/>
      <color indexed="60"/>
      <name val="TH SarabunPSK"/>
      <family val="2"/>
    </font>
    <font>
      <u/>
      <sz val="14"/>
      <color indexed="10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rgb="FFFF0000"/>
      <name val="TH SarabunPSK"/>
      <family val="2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4"/>
      <color rgb="FF000000"/>
      <name val="TH SarabunPSK"/>
      <family val="2"/>
    </font>
    <font>
      <sz val="14"/>
      <color rgb="FFFF0000"/>
      <name val="TH SarabunPSK"/>
      <family val="2"/>
    </font>
    <font>
      <b/>
      <u/>
      <sz val="14"/>
      <color rgb="FFFF0000"/>
      <name val="TH SarabunPSK"/>
      <family val="2"/>
    </font>
    <font>
      <sz val="14"/>
      <color rgb="FF000000"/>
      <name val="TH SarabunPSK"/>
      <family val="2"/>
    </font>
    <font>
      <sz val="14"/>
      <color theme="3" tint="-0.249977111117893"/>
      <name val="TH SarabunPSK"/>
      <family val="2"/>
    </font>
    <font>
      <b/>
      <sz val="14"/>
      <color theme="3" tint="-0.249977111117893"/>
      <name val="TH SarabunPSK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4"/>
      <color rgb="FF00B050"/>
      <name val="TH SarabunIT๙"/>
      <family val="2"/>
    </font>
    <font>
      <sz val="14"/>
      <color theme="1"/>
      <name val="TH SarabunIT๙"/>
      <family val="2"/>
    </font>
    <font>
      <sz val="11"/>
      <color rgb="FFFF0000"/>
      <name val="TH SarabunPSK"/>
      <family val="2"/>
    </font>
    <font>
      <b/>
      <sz val="11"/>
      <color rgb="FFFF0000"/>
      <name val="TH SarabunPSK"/>
      <family val="2"/>
    </font>
    <font>
      <b/>
      <sz val="11"/>
      <color theme="3" tint="-0.249977111117893"/>
      <name val="TH SarabunPSK"/>
      <family val="2"/>
    </font>
    <font>
      <sz val="12"/>
      <color rgb="FFFF0000"/>
      <name val="Angsana New"/>
      <family val="1"/>
      <charset val="222"/>
    </font>
    <font>
      <i/>
      <sz val="12"/>
      <color rgb="FFFF0000"/>
      <name val="Angsana New"/>
      <family val="1"/>
    </font>
    <font>
      <sz val="12"/>
      <color rgb="FFC00000"/>
      <name val="Angsana New"/>
      <family val="1"/>
      <charset val="222"/>
    </font>
    <font>
      <sz val="12"/>
      <color rgb="FFFF0000"/>
      <name val="Arial"/>
      <family val="2"/>
    </font>
    <font>
      <sz val="14"/>
      <color rgb="FFFF0000"/>
      <name val="TH SarabunIT๙"/>
      <family val="2"/>
    </font>
    <font>
      <sz val="14"/>
      <color rgb="FF0070C0"/>
      <name val="TH SarabunPSK"/>
      <family val="2"/>
    </font>
    <font>
      <sz val="14"/>
      <color rgb="FF0070C0"/>
      <name val="TH SarabunIT๙"/>
      <family val="2"/>
    </font>
    <font>
      <sz val="11"/>
      <color rgb="FF0070C0"/>
      <name val="TH SarabunPSK"/>
      <family val="2"/>
    </font>
    <font>
      <u/>
      <sz val="14"/>
      <color rgb="FFC00000"/>
      <name val="TH SarabunPSK"/>
      <family val="2"/>
    </font>
    <font>
      <sz val="14"/>
      <color rgb="FFC00000"/>
      <name val="TH SarabunPSK"/>
      <family val="2"/>
    </font>
    <font>
      <sz val="11"/>
      <color rgb="FFC00000"/>
      <name val="TH SarabunPSK"/>
      <family val="2"/>
    </font>
    <font>
      <b/>
      <u/>
      <sz val="14"/>
      <color rgb="FFC00000"/>
      <name val="TH SarabunPSK"/>
      <family val="2"/>
    </font>
    <font>
      <u/>
      <sz val="14"/>
      <color theme="1"/>
      <name val="TH SarabunPSK"/>
      <family val="2"/>
    </font>
    <font>
      <b/>
      <sz val="14"/>
      <color rgb="FFC00000"/>
      <name val="TH SarabunPSK"/>
      <family val="2"/>
    </font>
    <font>
      <sz val="14"/>
      <color theme="1" tint="0.34998626667073579"/>
      <name val="TH SarabunIT๙"/>
      <family val="2"/>
    </font>
    <font>
      <sz val="14"/>
      <color rgb="FF7030A0"/>
      <name val="TH SarabunIT๙"/>
      <family val="2"/>
    </font>
    <font>
      <sz val="14"/>
      <color rgb="FF7030A0"/>
      <name val="TH SarabunPSK"/>
      <family val="2"/>
    </font>
    <font>
      <sz val="11"/>
      <color rgb="FF7030A0"/>
      <name val="TH SarabunPSK"/>
      <family val="2"/>
    </font>
    <font>
      <b/>
      <sz val="14"/>
      <color theme="1"/>
      <name val="TH SarabunIT๙"/>
      <family val="2"/>
    </font>
    <font>
      <b/>
      <sz val="16"/>
      <color rgb="FF0070C0"/>
      <name val="TH SarabunPSK"/>
      <family val="2"/>
    </font>
    <font>
      <sz val="16"/>
      <color rgb="FF0070C0"/>
      <name val="TH SarabunPSK"/>
      <family val="2"/>
    </font>
    <font>
      <sz val="14"/>
      <color rgb="FFC00000"/>
      <name val="TH SarabunIT๙"/>
      <family val="2"/>
    </font>
    <font>
      <sz val="14"/>
      <color rgb="FF002060"/>
      <name val="TH SarabunPSK"/>
      <family val="2"/>
    </font>
    <font>
      <sz val="16"/>
      <color rgb="FFFF0000"/>
      <name val="TH SarabunIT๙"/>
      <family val="2"/>
    </font>
    <font>
      <sz val="14"/>
      <color rgb="FF002060"/>
      <name val="TH SarabunIT๙"/>
      <family val="2"/>
    </font>
    <font>
      <sz val="14"/>
      <color theme="1" tint="0.14999847407452621"/>
      <name val="TH SarabunPSK"/>
      <family val="2"/>
    </font>
    <font>
      <sz val="11"/>
      <color theme="0"/>
      <name val="TH SarabunPSK"/>
      <family val="2"/>
    </font>
    <font>
      <b/>
      <sz val="11"/>
      <color theme="0"/>
      <name val="TH SarabunPSK"/>
      <family val="2"/>
    </font>
    <font>
      <sz val="11"/>
      <color theme="0"/>
      <name val="TH SarabunIT๙"/>
      <family val="2"/>
    </font>
    <font>
      <sz val="16"/>
      <color theme="1"/>
      <name val="TH SarabunPSK"/>
      <family val="2"/>
    </font>
    <font>
      <sz val="14"/>
      <color theme="1" tint="0.249977111117893"/>
      <name val="TH SarabunPSK"/>
      <family val="2"/>
    </font>
    <font>
      <sz val="14"/>
      <color theme="1" tint="0.249977111117893"/>
      <name val="Angsana New"/>
      <family val="1"/>
      <charset val="222"/>
    </font>
    <font>
      <sz val="14"/>
      <color theme="0"/>
      <name val="TH SarabunPSK"/>
      <family val="2"/>
    </font>
    <font>
      <b/>
      <u/>
      <sz val="14"/>
      <color theme="1" tint="0.249977111117893"/>
      <name val="TH SarabunPSK"/>
      <family val="2"/>
    </font>
    <font>
      <b/>
      <sz val="16"/>
      <color theme="1" tint="0.249977111117893"/>
      <name val="TH SarabunPSK"/>
      <family val="2"/>
    </font>
    <font>
      <b/>
      <u/>
      <sz val="14"/>
      <color rgb="FF002060"/>
      <name val="TH SarabunPSK"/>
      <family val="2"/>
    </font>
    <font>
      <b/>
      <sz val="20"/>
      <color theme="1"/>
      <name val="TH SarabunIT๙"/>
      <family val="2"/>
    </font>
    <font>
      <b/>
      <sz val="16"/>
      <color theme="1" tint="0.249977111117893"/>
      <name val="TH SarabunIT๙"/>
      <family val="2"/>
    </font>
    <font>
      <sz val="16"/>
      <color theme="1" tint="0.249977111117893"/>
      <name val="TH SarabunIT๙"/>
      <family val="2"/>
    </font>
    <font>
      <b/>
      <u/>
      <sz val="16"/>
      <color theme="1" tint="0.249977111117893"/>
      <name val="TH SarabunIT๙"/>
      <family val="2"/>
    </font>
    <font>
      <b/>
      <sz val="16"/>
      <color theme="0"/>
      <name val="TH SarabunIT๙"/>
      <family val="2"/>
    </font>
    <font>
      <sz val="16"/>
      <color theme="0"/>
      <name val="TH SarabunIT๙"/>
      <family val="2"/>
    </font>
    <font>
      <sz val="14"/>
      <color theme="1" tint="0.249977111117893"/>
      <name val="TH SarabunIT๙"/>
      <family val="2"/>
    </font>
    <font>
      <sz val="15"/>
      <color theme="1" tint="0.249977111117893"/>
      <name val="TH SarabunIT๙"/>
      <family val="2"/>
    </font>
    <font>
      <b/>
      <sz val="16"/>
      <color rgb="FFFF0000"/>
      <name val="TH SarabunPSK"/>
      <family val="2"/>
    </font>
    <font>
      <sz val="16"/>
      <color rgb="FFC00000"/>
      <name val="TH SarabunIT๙"/>
      <family val="2"/>
    </font>
    <font>
      <b/>
      <sz val="16"/>
      <color rgb="FFC00000"/>
      <name val="TH SarabunIT๙"/>
      <family val="2"/>
    </font>
    <font>
      <u/>
      <sz val="16"/>
      <color rgb="FFC00000"/>
      <name val="TH SarabunIT๙"/>
      <family val="2"/>
    </font>
    <font>
      <b/>
      <u/>
      <sz val="16"/>
      <color rgb="FFC00000"/>
      <name val="TH SarabunIT๙"/>
      <family val="2"/>
    </font>
    <font>
      <sz val="16"/>
      <color theme="1" tint="0.14999847407452621"/>
      <name val="TH SarabunIT๙"/>
      <family val="2"/>
    </font>
    <font>
      <b/>
      <sz val="16"/>
      <color rgb="FFFF0000"/>
      <name val="TH SarabunIT๙"/>
      <family val="2"/>
    </font>
    <font>
      <u/>
      <sz val="16"/>
      <color rgb="FFFF0000"/>
      <name val="TH SarabunIT๙"/>
      <family val="2"/>
    </font>
    <font>
      <sz val="14"/>
      <color theme="1" tint="0.14999847407452621"/>
      <name val="TH SarabunIT๙"/>
      <family val="2"/>
    </font>
    <font>
      <b/>
      <sz val="16"/>
      <color theme="1" tint="4.9989318521683403E-2"/>
      <name val="TH SarabunIT๙"/>
      <family val="2"/>
    </font>
    <font>
      <b/>
      <sz val="14"/>
      <color theme="1" tint="4.9989318521683403E-2"/>
      <name val="TH SarabunPSK"/>
      <family val="2"/>
    </font>
    <font>
      <sz val="16"/>
      <color theme="1" tint="4.9989318521683403E-2"/>
      <name val="TH SarabunIT๙"/>
      <family val="2"/>
    </font>
    <font>
      <b/>
      <u/>
      <sz val="16"/>
      <color theme="1" tint="4.9989318521683403E-2"/>
      <name val="TH SarabunIT๙"/>
      <family val="2"/>
    </font>
    <font>
      <sz val="14"/>
      <color theme="1" tint="4.9989318521683403E-2"/>
      <name val="TH SarabunPSK"/>
      <family val="2"/>
    </font>
    <font>
      <b/>
      <sz val="16"/>
      <name val="TH SarabunIT๙"/>
      <family val="2"/>
    </font>
    <font>
      <sz val="16"/>
      <name val="TH SarabunIT๙"/>
      <family val="2"/>
    </font>
    <font>
      <b/>
      <u/>
      <sz val="16"/>
      <name val="TH SarabunIT๙"/>
      <family val="2"/>
    </font>
    <font>
      <sz val="15"/>
      <name val="TH SarabunIT๙"/>
      <family val="2"/>
    </font>
    <font>
      <b/>
      <u/>
      <sz val="14"/>
      <name val="TH SarabunIT๙"/>
      <family val="2"/>
    </font>
    <font>
      <b/>
      <i/>
      <sz val="16"/>
      <name val="TH SarabunIT๙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8">
    <xf numFmtId="0" fontId="0" fillId="0" borderId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ill="0"/>
    <xf numFmtId="0" fontId="14" fillId="0" borderId="0"/>
    <xf numFmtId="0" fontId="2" fillId="0" borderId="0" applyFill="0"/>
    <xf numFmtId="0" fontId="2" fillId="0" borderId="0"/>
    <xf numFmtId="0" fontId="2" fillId="0" borderId="0" applyFill="0"/>
    <xf numFmtId="0" fontId="2" fillId="0" borderId="0"/>
    <xf numFmtId="9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" fillId="0" borderId="0" applyFill="0"/>
    <xf numFmtId="0" fontId="2" fillId="0" borderId="0"/>
    <xf numFmtId="0" fontId="22" fillId="0" borderId="0"/>
    <xf numFmtId="0" fontId="2" fillId="0" borderId="0" applyFill="0"/>
    <xf numFmtId="0" fontId="2" fillId="0" borderId="0" applyFill="0"/>
    <xf numFmtId="9" fontId="2" fillId="0" borderId="0" applyFont="0" applyFill="0" applyBorder="0" applyAlignment="0" applyProtection="0"/>
  </cellStyleXfs>
  <cellXfs count="670">
    <xf numFmtId="0" fontId="0" fillId="0" borderId="0" xfId="0"/>
    <xf numFmtId="0" fontId="23" fillId="0" borderId="0" xfId="0" applyFont="1"/>
    <xf numFmtId="0" fontId="23" fillId="0" borderId="0" xfId="0" applyFont="1" applyBorder="1"/>
    <xf numFmtId="0" fontId="24" fillId="0" borderId="0" xfId="0" applyFont="1" applyBorder="1" applyAlignment="1">
      <alignment horizontal="center" vertical="center" wrapText="1"/>
    </xf>
    <xf numFmtId="0" fontId="25" fillId="0" borderId="0" xfId="0" applyFont="1"/>
    <xf numFmtId="0" fontId="26" fillId="0" borderId="0" xfId="0" applyFont="1"/>
    <xf numFmtId="0" fontId="27" fillId="0" borderId="0" xfId="0" applyFont="1"/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/>
    </xf>
    <xf numFmtId="0" fontId="23" fillId="0" borderId="1" xfId="0" applyFont="1" applyBorder="1"/>
    <xf numFmtId="0" fontId="23" fillId="0" borderId="0" xfId="0" applyFont="1" applyFill="1"/>
    <xf numFmtId="0" fontId="2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left"/>
    </xf>
    <xf numFmtId="0" fontId="27" fillId="0" borderId="1" xfId="0" applyFont="1" applyBorder="1"/>
    <xf numFmtId="0" fontId="23" fillId="0" borderId="1" xfId="0" applyFont="1" applyFill="1" applyBorder="1"/>
    <xf numFmtId="0" fontId="23" fillId="0" borderId="1" xfId="0" applyFon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left"/>
    </xf>
    <xf numFmtId="0" fontId="23" fillId="3" borderId="1" xfId="0" applyFont="1" applyFill="1" applyBorder="1"/>
    <xf numFmtId="0" fontId="28" fillId="0" borderId="1" xfId="0" applyFont="1" applyBorder="1" applyAlignment="1">
      <alignment horizontal="center"/>
    </xf>
    <xf numFmtId="0" fontId="28" fillId="0" borderId="1" xfId="12" applyFont="1" applyFill="1" applyBorder="1" applyAlignment="1">
      <alignment horizontal="left"/>
    </xf>
    <xf numFmtId="0" fontId="23" fillId="0" borderId="1" xfId="12" applyFont="1" applyFill="1" applyBorder="1" applyAlignment="1">
      <alignment horizontal="left"/>
    </xf>
    <xf numFmtId="0" fontId="23" fillId="0" borderId="1" xfId="12" applyFont="1" applyFill="1" applyBorder="1" applyAlignment="1">
      <alignment horizontal="center"/>
    </xf>
    <xf numFmtId="0" fontId="23" fillId="4" borderId="1" xfId="12" applyFont="1" applyFill="1" applyBorder="1" applyAlignment="1">
      <alignment horizontal="left"/>
    </xf>
    <xf numFmtId="0" fontId="23" fillId="4" borderId="1" xfId="12" applyFont="1" applyFill="1" applyBorder="1" applyAlignment="1">
      <alignment horizontal="center"/>
    </xf>
    <xf numFmtId="0" fontId="23" fillId="2" borderId="1" xfId="12" applyFont="1" applyFill="1" applyBorder="1" applyAlignment="1">
      <alignment horizontal="left"/>
    </xf>
    <xf numFmtId="0" fontId="23" fillId="2" borderId="1" xfId="12" applyFont="1" applyFill="1" applyBorder="1" applyAlignment="1">
      <alignment horizontal="center"/>
    </xf>
    <xf numFmtId="0" fontId="23" fillId="0" borderId="2" xfId="12" applyFont="1" applyFill="1" applyBorder="1" applyAlignment="1">
      <alignment horizontal="left"/>
    </xf>
    <xf numFmtId="0" fontId="23" fillId="0" borderId="2" xfId="12" applyFont="1" applyFill="1" applyBorder="1" applyAlignment="1">
      <alignment horizontal="center"/>
    </xf>
    <xf numFmtId="0" fontId="23" fillId="0" borderId="2" xfId="0" applyFont="1" applyFill="1" applyBorder="1"/>
    <xf numFmtId="0" fontId="23" fillId="0" borderId="2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2" borderId="2" xfId="12" applyFont="1" applyFill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1" fillId="0" borderId="1" xfId="12" applyFont="1" applyFill="1" applyBorder="1" applyAlignment="1">
      <alignment horizontal="left"/>
    </xf>
    <xf numFmtId="0" fontId="1" fillId="0" borderId="1" xfId="12" applyFont="1" applyFill="1" applyBorder="1" applyAlignment="1">
      <alignment horizontal="center"/>
    </xf>
    <xf numFmtId="0" fontId="31" fillId="0" borderId="1" xfId="12" applyFont="1" applyFill="1" applyBorder="1" applyAlignment="1">
      <alignment horizontal="left"/>
    </xf>
    <xf numFmtId="0" fontId="4" fillId="0" borderId="1" xfId="12" applyFont="1" applyFill="1" applyBorder="1" applyAlignment="1">
      <alignment horizontal="center"/>
    </xf>
    <xf numFmtId="0" fontId="1" fillId="2" borderId="1" xfId="12" applyFont="1" applyFill="1" applyBorder="1" applyAlignment="1">
      <alignment horizontal="left"/>
    </xf>
    <xf numFmtId="0" fontId="1" fillId="2" borderId="1" xfId="12" applyFont="1" applyFill="1" applyBorder="1" applyAlignment="1">
      <alignment horizontal="center"/>
    </xf>
    <xf numFmtId="0" fontId="1" fillId="5" borderId="1" xfId="12" applyFont="1" applyFill="1" applyBorder="1" applyAlignment="1">
      <alignment horizontal="center"/>
    </xf>
    <xf numFmtId="0" fontId="4" fillId="5" borderId="1" xfId="12" applyFont="1" applyFill="1" applyBorder="1" applyAlignment="1">
      <alignment horizontal="center"/>
    </xf>
    <xf numFmtId="0" fontId="23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23" fillId="3" borderId="0" xfId="0" applyFont="1" applyFill="1"/>
    <xf numFmtId="0" fontId="30" fillId="0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3" fillId="0" borderId="1" xfId="0" applyFont="1" applyFill="1" applyBorder="1" applyAlignment="1">
      <alignment horizontal="left"/>
    </xf>
    <xf numFmtId="0" fontId="30" fillId="4" borderId="1" xfId="12" applyFont="1" applyFill="1" applyBorder="1" applyAlignment="1">
      <alignment horizontal="left"/>
    </xf>
    <xf numFmtId="0" fontId="7" fillId="0" borderId="1" xfId="0" applyFont="1" applyBorder="1" applyAlignme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7" fillId="0" borderId="1" xfId="12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4" fillId="0" borderId="1" xfId="12" applyFont="1" applyFill="1" applyBorder="1" applyAlignment="1">
      <alignment horizontal="left"/>
    </xf>
    <xf numFmtId="0" fontId="4" fillId="0" borderId="1" xfId="0" applyFont="1" applyFill="1" applyBorder="1"/>
    <xf numFmtId="0" fontId="7" fillId="0" borderId="1" xfId="12" applyFont="1" applyFill="1" applyBorder="1" applyAlignment="1"/>
    <xf numFmtId="0" fontId="4" fillId="0" borderId="0" xfId="0" applyFont="1"/>
    <xf numFmtId="0" fontId="7" fillId="0" borderId="1" xfId="0" applyFont="1" applyFill="1" applyBorder="1" applyAlignment="1">
      <alignment horizontal="center"/>
    </xf>
    <xf numFmtId="0" fontId="4" fillId="0" borderId="1" xfId="0" applyFont="1" applyBorder="1"/>
    <xf numFmtId="0" fontId="8" fillId="2" borderId="1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left"/>
    </xf>
    <xf numFmtId="0" fontId="24" fillId="2" borderId="1" xfId="0" applyFont="1" applyFill="1" applyBorder="1" applyAlignment="1">
      <alignment horizontal="center"/>
    </xf>
    <xf numFmtId="0" fontId="24" fillId="0" borderId="1" xfId="0" applyFont="1" applyBorder="1"/>
    <xf numFmtId="0" fontId="24" fillId="0" borderId="0" xfId="0" applyFont="1"/>
    <xf numFmtId="0" fontId="7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0" fontId="4" fillId="2" borderId="1" xfId="12" applyFont="1" applyFill="1" applyBorder="1" applyAlignment="1">
      <alignment horizontal="left"/>
    </xf>
    <xf numFmtId="0" fontId="7" fillId="0" borderId="1" xfId="0" applyFont="1" applyFill="1" applyBorder="1" applyAlignment="1">
      <alignment horizontal="right"/>
    </xf>
    <xf numFmtId="0" fontId="4" fillId="0" borderId="3" xfId="12" applyFont="1" applyFill="1" applyBorder="1" applyAlignment="1">
      <alignment horizontal="left"/>
    </xf>
    <xf numFmtId="0" fontId="4" fillId="2" borderId="3" xfId="12" applyFont="1" applyFill="1" applyBorder="1" applyAlignment="1">
      <alignment horizontal="left"/>
    </xf>
    <xf numFmtId="0" fontId="4" fillId="6" borderId="3" xfId="12" applyFont="1" applyFill="1" applyBorder="1" applyAlignment="1">
      <alignment horizontal="left"/>
    </xf>
    <xf numFmtId="0" fontId="4" fillId="0" borderId="4" xfId="0" applyFont="1" applyFill="1" applyBorder="1"/>
    <xf numFmtId="0" fontId="8" fillId="0" borderId="1" xfId="0" applyFont="1" applyFill="1" applyBorder="1" applyAlignment="1">
      <alignment horizontal="center"/>
    </xf>
    <xf numFmtId="0" fontId="12" fillId="0" borderId="1" xfId="12" applyFont="1" applyFill="1" applyBorder="1" applyAlignment="1">
      <alignment horizontal="center"/>
    </xf>
    <xf numFmtId="0" fontId="24" fillId="0" borderId="1" xfId="12" applyFont="1" applyFill="1" applyBorder="1" applyAlignment="1">
      <alignment horizontal="center"/>
    </xf>
    <xf numFmtId="0" fontId="30" fillId="0" borderId="1" xfId="0" applyFont="1" applyFill="1" applyBorder="1" applyAlignment="1">
      <alignment horizontal="right"/>
    </xf>
    <xf numFmtId="0" fontId="30" fillId="0" borderId="1" xfId="0" applyFont="1" applyFill="1" applyBorder="1"/>
    <xf numFmtId="0" fontId="7" fillId="0" borderId="1" xfId="12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12" applyFont="1" applyFill="1" applyBorder="1" applyAlignment="1">
      <alignment horizontal="center"/>
    </xf>
    <xf numFmtId="0" fontId="30" fillId="0" borderId="1" xfId="12" applyFont="1" applyFill="1" applyBorder="1" applyAlignment="1">
      <alignment horizontal="center"/>
    </xf>
    <xf numFmtId="0" fontId="4" fillId="0" borderId="1" xfId="7" applyFont="1" applyFill="1" applyBorder="1" applyAlignment="1">
      <alignment horizontal="left"/>
    </xf>
    <xf numFmtId="0" fontId="4" fillId="4" borderId="1" xfId="7" applyFont="1" applyFill="1" applyBorder="1" applyAlignment="1">
      <alignment horizontal="left"/>
    </xf>
    <xf numFmtId="0" fontId="23" fillId="4" borderId="1" xfId="0" applyFont="1" applyFill="1" applyBorder="1"/>
    <xf numFmtId="0" fontId="30" fillId="0" borderId="1" xfId="0" applyFont="1" applyBorder="1"/>
    <xf numFmtId="0" fontId="4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32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30" fillId="4" borderId="1" xfId="0" applyFont="1" applyFill="1" applyBorder="1"/>
    <xf numFmtId="0" fontId="23" fillId="4" borderId="1" xfId="0" applyFont="1" applyFill="1" applyBorder="1" applyAlignment="1">
      <alignment horizontal="center"/>
    </xf>
    <xf numFmtId="0" fontId="4" fillId="4" borderId="1" xfId="0" applyFont="1" applyFill="1" applyBorder="1"/>
    <xf numFmtId="0" fontId="4" fillId="3" borderId="0" xfId="0" applyFont="1" applyFill="1"/>
    <xf numFmtId="0" fontId="4" fillId="3" borderId="1" xfId="0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/>
    </xf>
    <xf numFmtId="0" fontId="30" fillId="3" borderId="1" xfId="0" applyFont="1" applyFill="1" applyBorder="1"/>
    <xf numFmtId="0" fontId="13" fillId="2" borderId="1" xfId="0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0" fontId="33" fillId="0" borderId="1" xfId="0" applyFont="1" applyBorder="1"/>
    <xf numFmtId="0" fontId="34" fillId="0" borderId="0" xfId="0" applyFont="1"/>
    <xf numFmtId="0" fontId="30" fillId="0" borderId="0" xfId="0" applyFont="1"/>
    <xf numFmtId="0" fontId="35" fillId="0" borderId="0" xfId="0" applyFont="1"/>
    <xf numFmtId="0" fontId="36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15" fontId="37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8" fillId="0" borderId="0" xfId="0" applyFont="1"/>
    <xf numFmtId="0" fontId="38" fillId="0" borderId="0" xfId="0" applyFont="1" applyAlignment="1">
      <alignment horizontal="center"/>
    </xf>
    <xf numFmtId="0" fontId="30" fillId="0" borderId="1" xfId="12" applyFont="1" applyFill="1" applyBorder="1" applyAlignment="1">
      <alignment horizontal="left"/>
    </xf>
    <xf numFmtId="0" fontId="30" fillId="2" borderId="1" xfId="12" applyFont="1" applyFill="1" applyBorder="1" applyAlignment="1">
      <alignment horizontal="center"/>
    </xf>
    <xf numFmtId="0" fontId="30" fillId="0" borderId="0" xfId="12" applyFont="1" applyFill="1" applyBorder="1" applyAlignment="1">
      <alignment horizontal="left"/>
    </xf>
    <xf numFmtId="0" fontId="30" fillId="3" borderId="1" xfId="12" applyFont="1" applyFill="1" applyBorder="1" applyAlignment="1">
      <alignment horizontal="left"/>
    </xf>
    <xf numFmtId="15" fontId="38" fillId="0" borderId="0" xfId="0" applyNumberFormat="1" applyFont="1" applyAlignment="1">
      <alignment horizontal="center"/>
    </xf>
    <xf numFmtId="0" fontId="30" fillId="3" borderId="0" xfId="12" applyFont="1" applyFill="1" applyBorder="1" applyAlignment="1">
      <alignment horizontal="left"/>
    </xf>
    <xf numFmtId="0" fontId="30" fillId="0" borderId="0" xfId="0" applyFont="1" applyFill="1" applyBorder="1"/>
    <xf numFmtId="0" fontId="4" fillId="0" borderId="0" xfId="0" applyFont="1" applyFill="1" applyBorder="1"/>
    <xf numFmtId="0" fontId="5" fillId="0" borderId="0" xfId="0" applyFont="1"/>
    <xf numFmtId="0" fontId="27" fillId="0" borderId="2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5" fillId="0" borderId="3" xfId="0" applyFont="1" applyBorder="1"/>
    <xf numFmtId="0" fontId="26" fillId="0" borderId="3" xfId="0" applyFont="1" applyBorder="1"/>
    <xf numFmtId="0" fontId="25" fillId="3" borderId="3" xfId="0" applyFont="1" applyFill="1" applyBorder="1"/>
    <xf numFmtId="0" fontId="25" fillId="4" borderId="3" xfId="12" applyFont="1" applyFill="1" applyBorder="1" applyAlignment="1">
      <alignment horizontal="left"/>
    </xf>
    <xf numFmtId="0" fontId="39" fillId="0" borderId="3" xfId="0" applyFont="1" applyBorder="1"/>
    <xf numFmtId="0" fontId="6" fillId="3" borderId="3" xfId="13" applyFont="1" applyFill="1" applyBorder="1" applyAlignment="1">
      <alignment horizontal="left"/>
    </xf>
    <xf numFmtId="0" fontId="25" fillId="4" borderId="3" xfId="0" applyFont="1" applyFill="1" applyBorder="1"/>
    <xf numFmtId="0" fontId="40" fillId="0" borderId="3" xfId="0" applyFont="1" applyBorder="1"/>
    <xf numFmtId="0" fontId="25" fillId="0" borderId="3" xfId="0" applyFont="1" applyFill="1" applyBorder="1"/>
    <xf numFmtId="0" fontId="10" fillId="3" borderId="3" xfId="12" applyFont="1" applyFill="1" applyBorder="1" applyAlignment="1">
      <alignment horizontal="left"/>
    </xf>
    <xf numFmtId="0" fontId="11" fillId="2" borderId="3" xfId="12" applyFont="1" applyFill="1" applyBorder="1" applyAlignment="1">
      <alignment horizontal="left"/>
    </xf>
    <xf numFmtId="0" fontId="11" fillId="3" borderId="3" xfId="12" applyFont="1" applyFill="1" applyBorder="1" applyAlignment="1">
      <alignment horizontal="left"/>
    </xf>
    <xf numFmtId="0" fontId="39" fillId="3" borderId="3" xfId="0" applyFont="1" applyFill="1" applyBorder="1"/>
    <xf numFmtId="0" fontId="10" fillId="4" borderId="3" xfId="0" applyFont="1" applyFill="1" applyBorder="1"/>
    <xf numFmtId="0" fontId="10" fillId="3" borderId="3" xfId="0" applyFont="1" applyFill="1" applyBorder="1"/>
    <xf numFmtId="0" fontId="10" fillId="3" borderId="3" xfId="0" applyFont="1" applyFill="1" applyBorder="1" applyAlignment="1">
      <alignment horizontal="left"/>
    </xf>
    <xf numFmtId="0" fontId="41" fillId="0" borderId="3" xfId="0" applyFont="1" applyBorder="1"/>
    <xf numFmtId="0" fontId="27" fillId="0" borderId="0" xfId="0" applyFont="1" applyAlignment="1">
      <alignment horizontal="center"/>
    </xf>
    <xf numFmtId="0" fontId="23" fillId="0" borderId="5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8" fillId="0" borderId="0" xfId="7" applyFont="1" applyFill="1" applyBorder="1" applyAlignment="1">
      <alignment horizontal="center"/>
    </xf>
    <xf numFmtId="1" fontId="8" fillId="0" borderId="0" xfId="7" applyNumberFormat="1" applyFont="1" applyFill="1" applyBorder="1" applyAlignment="1">
      <alignment horizontal="center"/>
    </xf>
    <xf numFmtId="187" fontId="8" fillId="0" borderId="0" xfId="7" applyNumberFormat="1" applyFont="1" applyFill="1" applyBorder="1" applyAlignment="1">
      <alignment horizontal="center"/>
    </xf>
    <xf numFmtId="0" fontId="8" fillId="7" borderId="1" xfId="7" applyFont="1" applyFill="1" applyBorder="1" applyAlignment="1">
      <alignment horizontal="center" vertical="center" wrapText="1"/>
    </xf>
    <xf numFmtId="1" fontId="8" fillId="7" borderId="1" xfId="7" applyNumberFormat="1" applyFont="1" applyFill="1" applyBorder="1" applyAlignment="1">
      <alignment horizontal="center" vertical="center" wrapText="1"/>
    </xf>
    <xf numFmtId="187" fontId="8" fillId="7" borderId="1" xfId="7" applyNumberFormat="1" applyFont="1" applyFill="1" applyBorder="1" applyAlignment="1">
      <alignment horizontal="center" vertical="center" wrapText="1"/>
    </xf>
    <xf numFmtId="4" fontId="8" fillId="7" borderId="1" xfId="7" applyNumberFormat="1" applyFont="1" applyFill="1" applyBorder="1" applyAlignment="1">
      <alignment horizontal="center" vertical="top" wrapText="1"/>
    </xf>
    <xf numFmtId="0" fontId="8" fillId="7" borderId="1" xfId="7" applyFont="1" applyFill="1" applyBorder="1" applyAlignment="1">
      <alignment horizontal="center" vertical="top" wrapText="1"/>
    </xf>
    <xf numFmtId="187" fontId="8" fillId="3" borderId="1" xfId="7" applyNumberFormat="1" applyFont="1" applyFill="1" applyBorder="1" applyAlignment="1">
      <alignment horizontal="center" vertical="center" wrapText="1"/>
    </xf>
    <xf numFmtId="187" fontId="8" fillId="5" borderId="1" xfId="7" applyNumberFormat="1" applyFont="1" applyFill="1" applyBorder="1" applyAlignment="1">
      <alignment horizontal="center" vertical="center" wrapText="1"/>
    </xf>
    <xf numFmtId="3" fontId="8" fillId="7" borderId="1" xfId="7" applyNumberFormat="1" applyFont="1" applyFill="1" applyBorder="1" applyAlignment="1">
      <alignment horizontal="center" vertical="center" wrapText="1"/>
    </xf>
    <xf numFmtId="187" fontId="8" fillId="7" borderId="1" xfId="0" applyNumberFormat="1" applyFont="1" applyFill="1" applyBorder="1" applyAlignment="1">
      <alignment horizontal="center" vertical="center" wrapText="1"/>
    </xf>
    <xf numFmtId="0" fontId="8" fillId="0" borderId="0" xfId="7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6" xfId="7" applyFont="1" applyFill="1" applyBorder="1" applyAlignment="1">
      <alignment horizontal="center" vertical="top" wrapText="1"/>
    </xf>
    <xf numFmtId="1" fontId="4" fillId="0" borderId="2" xfId="7" applyNumberFormat="1" applyFont="1" applyFill="1" applyBorder="1" applyAlignment="1">
      <alignment horizontal="center" vertical="top" wrapText="1"/>
    </xf>
    <xf numFmtId="0" fontId="7" fillId="0" borderId="6" xfId="7" applyFont="1" applyFill="1" applyBorder="1" applyAlignment="1">
      <alignment horizontal="left" vertical="top"/>
    </xf>
    <xf numFmtId="187" fontId="4" fillId="0" borderId="6" xfId="7" applyNumberFormat="1" applyFont="1" applyFill="1" applyBorder="1" applyAlignment="1">
      <alignment horizontal="center" vertical="top" wrapText="1"/>
    </xf>
    <xf numFmtId="0" fontId="4" fillId="0" borderId="2" xfId="7" applyFont="1" applyFill="1" applyBorder="1" applyAlignment="1">
      <alignment horizontal="center" vertical="top" wrapText="1"/>
    </xf>
    <xf numFmtId="4" fontId="4" fillId="0" borderId="6" xfId="7" applyNumberFormat="1" applyFont="1" applyFill="1" applyBorder="1" applyAlignment="1">
      <alignment horizontal="center" vertical="top" wrapText="1"/>
    </xf>
    <xf numFmtId="187" fontId="4" fillId="3" borderId="6" xfId="7" applyNumberFormat="1" applyFont="1" applyFill="1" applyBorder="1" applyAlignment="1">
      <alignment horizontal="center" vertical="top" wrapText="1"/>
    </xf>
    <xf numFmtId="187" fontId="4" fillId="5" borderId="6" xfId="7" applyNumberFormat="1" applyFont="1" applyFill="1" applyBorder="1" applyAlignment="1">
      <alignment horizontal="center" vertical="top" wrapText="1"/>
    </xf>
    <xf numFmtId="0" fontId="4" fillId="0" borderId="0" xfId="7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/>
    </xf>
    <xf numFmtId="0" fontId="4" fillId="0" borderId="6" xfId="7" applyFont="1" applyFill="1" applyBorder="1" applyAlignment="1">
      <alignment horizontal="left"/>
    </xf>
    <xf numFmtId="1" fontId="4" fillId="0" borderId="6" xfId="0" applyNumberFormat="1" applyFont="1" applyFill="1" applyBorder="1" applyAlignment="1">
      <alignment horizontal="center" vertical="top"/>
    </xf>
    <xf numFmtId="187" fontId="4" fillId="0" borderId="7" xfId="11" applyNumberFormat="1" applyFont="1" applyFill="1" applyBorder="1" applyAlignment="1">
      <alignment horizontal="center"/>
    </xf>
    <xf numFmtId="4" fontId="4" fillId="0" borderId="6" xfId="11" applyNumberFormat="1" applyFont="1" applyFill="1" applyBorder="1" applyAlignment="1">
      <alignment horizontal="center"/>
    </xf>
    <xf numFmtId="10" fontId="4" fillId="0" borderId="6" xfId="9" applyNumberFormat="1" applyFont="1" applyFill="1" applyBorder="1" applyAlignment="1">
      <alignment horizontal="center"/>
    </xf>
    <xf numFmtId="43" fontId="4" fillId="0" borderId="6" xfId="11" applyNumberFormat="1" applyFont="1" applyFill="1" applyBorder="1"/>
    <xf numFmtId="188" fontId="4" fillId="0" borderId="6" xfId="11" applyNumberFormat="1" applyFont="1" applyFill="1" applyBorder="1"/>
    <xf numFmtId="187" fontId="4" fillId="0" borderId="6" xfId="11" applyNumberFormat="1" applyFont="1" applyFill="1" applyBorder="1" applyAlignment="1">
      <alignment horizontal="center"/>
    </xf>
    <xf numFmtId="187" fontId="4" fillId="3" borderId="6" xfId="11" applyNumberFormat="1" applyFont="1" applyFill="1" applyBorder="1" applyAlignment="1">
      <alignment horizontal="center"/>
    </xf>
    <xf numFmtId="187" fontId="4" fillId="5" borderId="6" xfId="11" applyNumberFormat="1" applyFont="1" applyFill="1" applyBorder="1" applyAlignment="1">
      <alignment horizontal="center"/>
    </xf>
    <xf numFmtId="189" fontId="4" fillId="0" borderId="6" xfId="11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1" fontId="4" fillId="0" borderId="6" xfId="7" applyNumberFormat="1" applyFont="1" applyFill="1" applyBorder="1" applyAlignment="1">
      <alignment horizontal="center" vertical="top" wrapText="1"/>
    </xf>
    <xf numFmtId="188" fontId="4" fillId="0" borderId="6" xfId="7" applyNumberFormat="1" applyFont="1" applyFill="1" applyBorder="1" applyAlignment="1">
      <alignment horizontal="center" vertical="top" wrapText="1"/>
    </xf>
    <xf numFmtId="0" fontId="4" fillId="0" borderId="6" xfId="0" applyFont="1" applyFill="1" applyBorder="1"/>
    <xf numFmtId="0" fontId="4" fillId="0" borderId="6" xfId="7" applyFont="1" applyFill="1" applyBorder="1" applyAlignment="1">
      <alignment horizontal="center"/>
    </xf>
    <xf numFmtId="4" fontId="8" fillId="0" borderId="6" xfId="11" applyNumberFormat="1" applyFont="1" applyFill="1" applyBorder="1" applyAlignment="1">
      <alignment horizontal="center"/>
    </xf>
    <xf numFmtId="10" fontId="4" fillId="0" borderId="6" xfId="17" applyNumberFormat="1" applyFont="1" applyFill="1" applyBorder="1" applyAlignment="1">
      <alignment horizontal="center"/>
    </xf>
    <xf numFmtId="188" fontId="4" fillId="0" borderId="0" xfId="11" applyNumberFormat="1" applyFont="1" applyFill="1" applyBorder="1"/>
    <xf numFmtId="43" fontId="4" fillId="0" borderId="6" xfId="0" applyNumberFormat="1" applyFont="1" applyFill="1" applyBorder="1" applyAlignment="1">
      <alignment horizontal="center" vertical="center"/>
    </xf>
    <xf numFmtId="43" fontId="4" fillId="0" borderId="6" xfId="7" applyNumberFormat="1" applyFont="1" applyFill="1" applyBorder="1" applyAlignment="1">
      <alignment horizontal="center" vertical="top" wrapText="1"/>
    </xf>
    <xf numFmtId="43" fontId="4" fillId="0" borderId="0" xfId="7" applyNumberFormat="1" applyFont="1" applyFill="1" applyBorder="1" applyAlignment="1">
      <alignment horizontal="center" vertical="top" wrapText="1"/>
    </xf>
    <xf numFmtId="0" fontId="4" fillId="0" borderId="6" xfId="16" applyFont="1" applyFill="1" applyBorder="1"/>
    <xf numFmtId="3" fontId="4" fillId="0" borderId="6" xfId="8" applyNumberFormat="1" applyFont="1" applyFill="1" applyBorder="1" applyAlignment="1">
      <alignment horizontal="center"/>
    </xf>
    <xf numFmtId="0" fontId="4" fillId="0" borderId="6" xfId="16" applyFont="1" applyFill="1" applyBorder="1" applyAlignment="1">
      <alignment horizontal="center"/>
    </xf>
    <xf numFmtId="0" fontId="4" fillId="0" borderId="6" xfId="11" applyNumberFormat="1" applyFont="1" applyFill="1" applyBorder="1" applyAlignment="1">
      <alignment horizontal="center"/>
    </xf>
    <xf numFmtId="43" fontId="4" fillId="0" borderId="0" xfId="0" applyNumberFormat="1" applyFont="1" applyFill="1" applyBorder="1"/>
    <xf numFmtId="0" fontId="4" fillId="0" borderId="6" xfId="16" applyFont="1" applyFill="1" applyBorder="1" applyAlignment="1">
      <alignment horizontal="left"/>
    </xf>
    <xf numFmtId="0" fontId="4" fillId="0" borderId="6" xfId="12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6" xfId="0" quotePrefix="1" applyFont="1" applyFill="1" applyBorder="1" applyAlignment="1">
      <alignment horizontal="center"/>
    </xf>
    <xf numFmtId="187" fontId="4" fillId="0" borderId="6" xfId="8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justify"/>
    </xf>
    <xf numFmtId="0" fontId="4" fillId="0" borderId="5" xfId="0" applyFont="1" applyFill="1" applyBorder="1" applyAlignment="1">
      <alignment horizontal="center"/>
    </xf>
    <xf numFmtId="0" fontId="4" fillId="0" borderId="5" xfId="12" applyFont="1" applyFill="1" applyBorder="1" applyAlignment="1">
      <alignment horizontal="left"/>
    </xf>
    <xf numFmtId="1" fontId="4" fillId="0" borderId="5" xfId="0" applyNumberFormat="1" applyFont="1" applyFill="1" applyBorder="1" applyAlignment="1">
      <alignment horizontal="center" vertical="top"/>
    </xf>
    <xf numFmtId="3" fontId="4" fillId="0" borderId="5" xfId="8" applyNumberFormat="1" applyFont="1" applyFill="1" applyBorder="1" applyAlignment="1">
      <alignment horizontal="center"/>
    </xf>
    <xf numFmtId="0" fontId="4" fillId="0" borderId="5" xfId="16" applyFont="1" applyFill="1" applyBorder="1" applyAlignment="1">
      <alignment horizontal="center"/>
    </xf>
    <xf numFmtId="187" fontId="4" fillId="0" borderId="5" xfId="11" applyNumberFormat="1" applyFont="1" applyFill="1" applyBorder="1" applyAlignment="1">
      <alignment horizontal="center"/>
    </xf>
    <xf numFmtId="4" fontId="8" fillId="0" borderId="5" xfId="11" applyNumberFormat="1" applyFont="1" applyFill="1" applyBorder="1" applyAlignment="1">
      <alignment horizontal="center"/>
    </xf>
    <xf numFmtId="10" fontId="4" fillId="0" borderId="5" xfId="9" applyNumberFormat="1" applyFont="1" applyFill="1" applyBorder="1" applyAlignment="1">
      <alignment horizontal="center"/>
    </xf>
    <xf numFmtId="43" fontId="4" fillId="0" borderId="5" xfId="11" applyNumberFormat="1" applyFont="1" applyFill="1" applyBorder="1"/>
    <xf numFmtId="188" fontId="4" fillId="0" borderId="5" xfId="11" applyNumberFormat="1" applyFont="1" applyFill="1" applyBorder="1"/>
    <xf numFmtId="187" fontId="4" fillId="3" borderId="5" xfId="11" applyNumberFormat="1" applyFont="1" applyFill="1" applyBorder="1" applyAlignment="1">
      <alignment horizontal="center"/>
    </xf>
    <xf numFmtId="187" fontId="4" fillId="5" borderId="5" xfId="11" applyNumberFormat="1" applyFont="1" applyFill="1" applyBorder="1" applyAlignment="1">
      <alignment horizontal="center"/>
    </xf>
    <xf numFmtId="189" fontId="4" fillId="0" borderId="5" xfId="11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188" fontId="4" fillId="0" borderId="6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8" xfId="7" applyFont="1" applyFill="1" applyBorder="1" applyAlignment="1">
      <alignment horizontal="left"/>
    </xf>
    <xf numFmtId="0" fontId="4" fillId="0" borderId="8" xfId="7" applyFont="1" applyFill="1" applyBorder="1" applyAlignment="1">
      <alignment horizontal="left" wrapText="1"/>
    </xf>
    <xf numFmtId="1" fontId="4" fillId="0" borderId="6" xfId="0" applyNumberFormat="1" applyFont="1" applyFill="1" applyBorder="1" applyAlignment="1">
      <alignment horizontal="center"/>
    </xf>
    <xf numFmtId="0" fontId="4" fillId="0" borderId="6" xfId="7" applyFont="1" applyFill="1" applyBorder="1" applyAlignment="1">
      <alignment horizontal="left" wrapText="1"/>
    </xf>
    <xf numFmtId="0" fontId="4" fillId="0" borderId="6" xfId="7" applyFont="1" applyFill="1" applyBorder="1" applyAlignment="1">
      <alignment horizontal="center" wrapText="1"/>
    </xf>
    <xf numFmtId="43" fontId="4" fillId="0" borderId="6" xfId="11" applyNumberFormat="1" applyFont="1" applyFill="1" applyBorder="1" applyAlignment="1"/>
    <xf numFmtId="188" fontId="4" fillId="0" borderId="6" xfId="11" applyNumberFormat="1" applyFont="1" applyFill="1" applyBorder="1" applyAlignment="1"/>
    <xf numFmtId="0" fontId="4" fillId="0" borderId="0" xfId="0" applyFont="1" applyFill="1" applyBorder="1" applyAlignment="1">
      <alignment vertical="top"/>
    </xf>
    <xf numFmtId="188" fontId="4" fillId="0" borderId="6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188" fontId="4" fillId="0" borderId="0" xfId="0" applyNumberFormat="1" applyFont="1" applyFill="1" applyBorder="1"/>
    <xf numFmtId="0" fontId="4" fillId="0" borderId="6" xfId="15" applyFont="1" applyFill="1" applyBorder="1" applyAlignment="1">
      <alignment horizontal="left"/>
    </xf>
    <xf numFmtId="0" fontId="4" fillId="0" borderId="6" xfId="15" applyFont="1" applyFill="1" applyBorder="1" applyAlignment="1">
      <alignment horizontal="center"/>
    </xf>
    <xf numFmtId="0" fontId="4" fillId="0" borderId="7" xfId="7" applyFont="1" applyFill="1" applyBorder="1" applyAlignment="1">
      <alignment horizontal="left"/>
    </xf>
    <xf numFmtId="0" fontId="4" fillId="0" borderId="7" xfId="7" applyFont="1" applyFill="1" applyBorder="1" applyAlignment="1">
      <alignment horizontal="center" vertical="top" wrapText="1"/>
    </xf>
    <xf numFmtId="0" fontId="4" fillId="0" borderId="9" xfId="0" applyFont="1" applyFill="1" applyBorder="1"/>
    <xf numFmtId="0" fontId="4" fillId="0" borderId="5" xfId="0" quotePrefix="1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left"/>
    </xf>
    <xf numFmtId="1" fontId="4" fillId="4" borderId="6" xfId="0" applyNumberFormat="1" applyFont="1" applyFill="1" applyBorder="1" applyAlignment="1">
      <alignment horizontal="center" vertical="top"/>
    </xf>
    <xf numFmtId="0" fontId="4" fillId="4" borderId="6" xfId="0" applyFont="1" applyFill="1" applyBorder="1" applyAlignment="1">
      <alignment horizontal="left"/>
    </xf>
    <xf numFmtId="187" fontId="4" fillId="4" borderId="6" xfId="11" applyNumberFormat="1" applyFont="1" applyFill="1" applyBorder="1" applyAlignment="1">
      <alignment horizontal="center"/>
    </xf>
    <xf numFmtId="4" fontId="8" fillId="4" borderId="6" xfId="11" applyNumberFormat="1" applyFont="1" applyFill="1" applyBorder="1" applyAlignment="1">
      <alignment horizontal="center"/>
    </xf>
    <xf numFmtId="10" fontId="4" fillId="4" borderId="6" xfId="9" applyNumberFormat="1" applyFont="1" applyFill="1" applyBorder="1" applyAlignment="1">
      <alignment horizontal="center"/>
    </xf>
    <xf numFmtId="43" fontId="4" fillId="4" borderId="6" xfId="11" applyNumberFormat="1" applyFont="1" applyFill="1" applyBorder="1"/>
    <xf numFmtId="188" fontId="4" fillId="4" borderId="6" xfId="11" applyNumberFormat="1" applyFont="1" applyFill="1" applyBorder="1"/>
    <xf numFmtId="189" fontId="4" fillId="4" borderId="6" xfId="11" applyNumberFormat="1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vertical="center"/>
    </xf>
    <xf numFmtId="0" fontId="4" fillId="4" borderId="0" xfId="0" applyFont="1" applyFill="1" applyBorder="1"/>
    <xf numFmtId="0" fontId="4" fillId="4" borderId="6" xfId="7" applyFont="1" applyFill="1" applyBorder="1" applyAlignment="1">
      <alignment horizontal="left"/>
    </xf>
    <xf numFmtId="0" fontId="4" fillId="4" borderId="6" xfId="7" applyFont="1" applyFill="1" applyBorder="1" applyAlignment="1">
      <alignment horizontal="center"/>
    </xf>
    <xf numFmtId="10" fontId="4" fillId="4" borderId="6" xfId="17" applyNumberFormat="1" applyFont="1" applyFill="1" applyBorder="1" applyAlignment="1">
      <alignment horizontal="center"/>
    </xf>
    <xf numFmtId="0" fontId="4" fillId="0" borderId="6" xfId="7" quotePrefix="1" applyFont="1" applyFill="1" applyBorder="1" applyAlignment="1">
      <alignment horizontal="left"/>
    </xf>
    <xf numFmtId="0" fontId="4" fillId="0" borderId="7" xfId="7" applyFont="1" applyFill="1" applyBorder="1" applyAlignment="1">
      <alignment horizontal="center"/>
    </xf>
    <xf numFmtId="4" fontId="8" fillId="0" borderId="8" xfId="11" applyNumberFormat="1" applyFont="1" applyFill="1" applyBorder="1" applyAlignment="1">
      <alignment horizontal="center"/>
    </xf>
    <xf numFmtId="0" fontId="4" fillId="0" borderId="8" xfId="7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/>
    </xf>
    <xf numFmtId="0" fontId="4" fillId="0" borderId="7" xfId="0" quotePrefix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6" xfId="15" applyFont="1" applyFill="1" applyBorder="1"/>
    <xf numFmtId="0" fontId="4" fillId="0" borderId="9" xfId="0" applyFont="1" applyFill="1" applyBorder="1" applyAlignment="1">
      <alignment horizontal="center"/>
    </xf>
    <xf numFmtId="0" fontId="4" fillId="0" borderId="5" xfId="7" applyFont="1" applyFill="1" applyBorder="1" applyAlignment="1" applyProtection="1">
      <alignment horizontal="left"/>
    </xf>
    <xf numFmtId="0" fontId="4" fillId="0" borderId="5" xfId="7" applyFont="1" applyFill="1" applyBorder="1" applyAlignment="1" applyProtection="1">
      <alignment horizontal="center"/>
    </xf>
    <xf numFmtId="0" fontId="4" fillId="0" borderId="6" xfId="15" applyFont="1" applyFill="1" applyBorder="1" applyAlignment="1">
      <alignment horizontal="left" vertical="top"/>
    </xf>
    <xf numFmtId="0" fontId="4" fillId="0" borderId="6" xfId="15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7" xfId="15" applyFont="1" applyFill="1" applyBorder="1" applyAlignment="1">
      <alignment horizontal="center"/>
    </xf>
    <xf numFmtId="187" fontId="4" fillId="0" borderId="6" xfId="7" applyNumberFormat="1" applyFont="1" applyFill="1" applyBorder="1" applyAlignment="1">
      <alignment horizontal="center"/>
    </xf>
    <xf numFmtId="0" fontId="4" fillId="0" borderId="0" xfId="7" applyFont="1" applyFill="1" applyBorder="1" applyAlignment="1">
      <alignment horizontal="right" vertical="top" wrapText="1"/>
    </xf>
    <xf numFmtId="0" fontId="4" fillId="0" borderId="7" xfId="0" applyFont="1" applyFill="1" applyBorder="1"/>
    <xf numFmtId="0" fontId="4" fillId="8" borderId="6" xfId="0" applyFont="1" applyFill="1" applyBorder="1" applyAlignment="1">
      <alignment horizontal="left"/>
    </xf>
    <xf numFmtId="0" fontId="4" fillId="8" borderId="6" xfId="0" applyFont="1" applyFill="1" applyBorder="1" applyAlignment="1">
      <alignment horizontal="center"/>
    </xf>
    <xf numFmtId="0" fontId="4" fillId="8" borderId="6" xfId="0" applyFont="1" applyFill="1" applyBorder="1"/>
    <xf numFmtId="187" fontId="4" fillId="8" borderId="6" xfId="11" applyNumberFormat="1" applyFont="1" applyFill="1" applyBorder="1" applyAlignment="1">
      <alignment horizontal="center"/>
    </xf>
    <xf numFmtId="4" fontId="8" fillId="8" borderId="6" xfId="11" applyNumberFormat="1" applyFont="1" applyFill="1" applyBorder="1" applyAlignment="1">
      <alignment horizontal="center"/>
    </xf>
    <xf numFmtId="10" fontId="4" fillId="8" borderId="6" xfId="17" applyNumberFormat="1" applyFont="1" applyFill="1" applyBorder="1" applyAlignment="1">
      <alignment horizontal="center"/>
    </xf>
    <xf numFmtId="43" fontId="4" fillId="8" borderId="6" xfId="11" applyNumberFormat="1" applyFont="1" applyFill="1" applyBorder="1"/>
    <xf numFmtId="188" fontId="4" fillId="8" borderId="6" xfId="11" applyNumberFormat="1" applyFont="1" applyFill="1" applyBorder="1"/>
    <xf numFmtId="189" fontId="4" fillId="8" borderId="6" xfId="11" applyNumberFormat="1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 vertical="center"/>
    </xf>
    <xf numFmtId="0" fontId="4" fillId="0" borderId="5" xfId="0" applyFont="1" applyFill="1" applyBorder="1"/>
    <xf numFmtId="0" fontId="4" fillId="0" borderId="9" xfId="0" quotePrefix="1" applyFont="1" applyFill="1" applyBorder="1" applyAlignment="1">
      <alignment horizontal="center"/>
    </xf>
    <xf numFmtId="10" fontId="4" fillId="0" borderId="5" xfId="17" applyNumberFormat="1" applyFont="1" applyFill="1" applyBorder="1" applyAlignment="1">
      <alignment horizontal="center"/>
    </xf>
    <xf numFmtId="187" fontId="4" fillId="0" borderId="0" xfId="11" applyNumberFormat="1" applyFont="1" applyFill="1" applyBorder="1" applyAlignment="1">
      <alignment horizontal="center"/>
    </xf>
    <xf numFmtId="187" fontId="4" fillId="0" borderId="0" xfId="7" applyNumberFormat="1" applyFont="1" applyFill="1" applyBorder="1" applyAlignment="1">
      <alignment horizontal="center" vertical="top" wrapText="1"/>
    </xf>
    <xf numFmtId="0" fontId="4" fillId="9" borderId="6" xfId="0" applyFont="1" applyFill="1" applyBorder="1" applyAlignment="1">
      <alignment horizontal="center"/>
    </xf>
    <xf numFmtId="0" fontId="4" fillId="9" borderId="6" xfId="7" applyFont="1" applyFill="1" applyBorder="1" applyAlignment="1">
      <alignment horizontal="left"/>
    </xf>
    <xf numFmtId="1" fontId="4" fillId="9" borderId="6" xfId="0" applyNumberFormat="1" applyFont="1" applyFill="1" applyBorder="1" applyAlignment="1">
      <alignment horizontal="center" vertical="top"/>
    </xf>
    <xf numFmtId="0" fontId="4" fillId="9" borderId="6" xfId="7" applyFont="1" applyFill="1" applyBorder="1" applyAlignment="1">
      <alignment horizontal="center"/>
    </xf>
    <xf numFmtId="0" fontId="4" fillId="9" borderId="7" xfId="7" applyFont="1" applyFill="1" applyBorder="1" applyAlignment="1">
      <alignment horizontal="center"/>
    </xf>
    <xf numFmtId="187" fontId="4" fillId="9" borderId="6" xfId="11" applyNumberFormat="1" applyFont="1" applyFill="1" applyBorder="1" applyAlignment="1">
      <alignment horizontal="center"/>
    </xf>
    <xf numFmtId="4" fontId="8" fillId="9" borderId="8" xfId="11" applyNumberFormat="1" applyFont="1" applyFill="1" applyBorder="1" applyAlignment="1">
      <alignment horizontal="center"/>
    </xf>
    <xf numFmtId="10" fontId="4" fillId="9" borderId="6" xfId="17" applyNumberFormat="1" applyFont="1" applyFill="1" applyBorder="1" applyAlignment="1">
      <alignment horizontal="center"/>
    </xf>
    <xf numFmtId="43" fontId="4" fillId="9" borderId="6" xfId="11" applyNumberFormat="1" applyFont="1" applyFill="1" applyBorder="1"/>
    <xf numFmtId="188" fontId="4" fillId="9" borderId="6" xfId="11" applyNumberFormat="1" applyFont="1" applyFill="1" applyBorder="1"/>
    <xf numFmtId="0" fontId="4" fillId="9" borderId="6" xfId="0" applyFont="1" applyFill="1" applyBorder="1" applyAlignment="1">
      <alignment horizontal="center" vertical="center"/>
    </xf>
    <xf numFmtId="187" fontId="4" fillId="9" borderId="0" xfId="0" applyNumberFormat="1" applyFont="1" applyFill="1" applyBorder="1"/>
    <xf numFmtId="0" fontId="4" fillId="9" borderId="0" xfId="0" applyFont="1" applyFill="1" applyBorder="1"/>
    <xf numFmtId="187" fontId="4" fillId="0" borderId="0" xfId="0" applyNumberFormat="1" applyFont="1" applyFill="1" applyBorder="1"/>
    <xf numFmtId="187" fontId="4" fillId="0" borderId="6" xfId="2" applyNumberFormat="1" applyFont="1" applyFill="1" applyBorder="1" applyAlignment="1">
      <alignment horizontal="center"/>
    </xf>
    <xf numFmtId="4" fontId="8" fillId="9" borderId="6" xfId="11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 vertical="top"/>
    </xf>
    <xf numFmtId="187" fontId="4" fillId="0" borderId="0" xfId="0" applyNumberFormat="1" applyFont="1" applyFill="1" applyBorder="1" applyAlignment="1">
      <alignment horizontal="center"/>
    </xf>
    <xf numFmtId="187" fontId="4" fillId="0" borderId="10" xfId="0" applyNumberFormat="1" applyFont="1" applyFill="1" applyBorder="1" applyAlignment="1">
      <alignment horizontal="center"/>
    </xf>
    <xf numFmtId="1" fontId="4" fillId="0" borderId="7" xfId="7" applyNumberFormat="1" applyFont="1" applyFill="1" applyBorder="1" applyAlignment="1">
      <alignment horizontal="center" vertical="top" wrapText="1"/>
    </xf>
    <xf numFmtId="187" fontId="4" fillId="0" borderId="6" xfId="0" applyNumberFormat="1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/>
    </xf>
    <xf numFmtId="187" fontId="4" fillId="8" borderId="0" xfId="0" applyNumberFormat="1" applyFont="1" applyFill="1" applyBorder="1" applyAlignment="1">
      <alignment horizontal="center"/>
    </xf>
    <xf numFmtId="4" fontId="8" fillId="8" borderId="8" xfId="11" applyNumberFormat="1" applyFont="1" applyFill="1" applyBorder="1" applyAlignment="1">
      <alignment horizontal="center"/>
    </xf>
    <xf numFmtId="10" fontId="4" fillId="8" borderId="6" xfId="9" applyNumberFormat="1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left"/>
    </xf>
    <xf numFmtId="0" fontId="4" fillId="8" borderId="6" xfId="12" applyFont="1" applyFill="1" applyBorder="1" applyAlignment="1">
      <alignment horizontal="left"/>
    </xf>
    <xf numFmtId="0" fontId="4" fillId="0" borderId="6" xfId="7" applyFont="1" applyFill="1" applyBorder="1" applyAlignment="1">
      <alignment horizontal="left" vertical="top" wrapText="1"/>
    </xf>
    <xf numFmtId="187" fontId="4" fillId="0" borderId="6" xfId="7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justify"/>
    </xf>
    <xf numFmtId="0" fontId="4" fillId="0" borderId="6" xfId="15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center" vertical="top"/>
    </xf>
    <xf numFmtId="0" fontId="4" fillId="0" borderId="6" xfId="6" applyFont="1" applyFill="1" applyBorder="1" applyAlignment="1">
      <alignment horizontal="left"/>
    </xf>
    <xf numFmtId="0" fontId="4" fillId="0" borderId="6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left" wrapText="1"/>
    </xf>
    <xf numFmtId="0" fontId="4" fillId="0" borderId="6" xfId="6" applyFont="1" applyFill="1" applyBorder="1" applyAlignment="1">
      <alignment horizontal="center" wrapText="1"/>
    </xf>
    <xf numFmtId="1" fontId="4" fillId="0" borderId="6" xfId="11" applyNumberFormat="1" applyFont="1" applyFill="1" applyBorder="1" applyAlignment="1">
      <alignment horizontal="center" vertical="top"/>
    </xf>
    <xf numFmtId="187" fontId="4" fillId="0" borderId="5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88" fontId="30" fillId="3" borderId="1" xfId="1" applyNumberFormat="1" applyFont="1" applyFill="1" applyBorder="1" applyAlignment="1">
      <alignment horizontal="center"/>
    </xf>
    <xf numFmtId="188" fontId="30" fillId="3" borderId="1" xfId="1" applyNumberFormat="1" applyFont="1" applyFill="1" applyBorder="1"/>
    <xf numFmtId="188" fontId="30" fillId="0" borderId="0" xfId="1" applyNumberFormat="1" applyFont="1" applyFill="1" applyBorder="1" applyAlignment="1">
      <alignment horizontal="center"/>
    </xf>
    <xf numFmtId="188" fontId="30" fillId="0" borderId="0" xfId="1" applyNumberFormat="1" applyFont="1" applyFill="1" applyBorder="1"/>
    <xf numFmtId="0" fontId="8" fillId="0" borderId="0" xfId="0" applyFont="1" applyFill="1" applyBorder="1"/>
    <xf numFmtId="188" fontId="4" fillId="0" borderId="1" xfId="1" applyNumberFormat="1" applyFont="1" applyFill="1" applyBorder="1" applyAlignment="1">
      <alignment horizontal="center"/>
    </xf>
    <xf numFmtId="188" fontId="4" fillId="0" borderId="1" xfId="0" applyNumberFormat="1" applyFont="1" applyFill="1" applyBorder="1" applyAlignment="1">
      <alignment horizontal="center"/>
    </xf>
    <xf numFmtId="188" fontId="4" fillId="0" borderId="1" xfId="1" applyNumberFormat="1" applyFont="1" applyFill="1" applyBorder="1"/>
    <xf numFmtId="188" fontId="8" fillId="0" borderId="1" xfId="0" applyNumberFormat="1" applyFont="1" applyFill="1" applyBorder="1"/>
    <xf numFmtId="0" fontId="16" fillId="6" borderId="0" xfId="12" applyFont="1" applyFill="1"/>
    <xf numFmtId="0" fontId="17" fillId="6" borderId="2" xfId="12" applyFont="1" applyFill="1" applyBorder="1" applyAlignment="1">
      <alignment horizontal="center" vertical="center" wrapText="1"/>
    </xf>
    <xf numFmtId="0" fontId="42" fillId="6" borderId="1" xfId="12" applyFont="1" applyFill="1" applyBorder="1" applyAlignment="1">
      <alignment horizontal="left"/>
    </xf>
    <xf numFmtId="0" fontId="30" fillId="2" borderId="1" xfId="0" applyFont="1" applyFill="1" applyBorder="1" applyAlignment="1">
      <alignment horizontal="left"/>
    </xf>
    <xf numFmtId="0" fontId="42" fillId="6" borderId="1" xfId="12" applyFont="1" applyFill="1" applyBorder="1" applyAlignment="1">
      <alignment horizontal="right"/>
    </xf>
    <xf numFmtId="0" fontId="15" fillId="6" borderId="1" xfId="12" applyFont="1" applyFill="1" applyBorder="1" applyAlignment="1">
      <alignment horizontal="left"/>
    </xf>
    <xf numFmtId="0" fontId="15" fillId="6" borderId="1" xfId="12" applyFont="1" applyFill="1" applyBorder="1" applyAlignment="1">
      <alignment horizontal="center"/>
    </xf>
    <xf numFmtId="0" fontId="43" fillId="6" borderId="1" xfId="12" applyFont="1" applyFill="1" applyBorder="1" applyAlignment="1">
      <alignment horizontal="left"/>
    </xf>
    <xf numFmtId="0" fontId="44" fillId="6" borderId="1" xfId="12" applyFont="1" applyFill="1" applyBorder="1" applyAlignment="1">
      <alignment horizontal="left"/>
    </xf>
    <xf numFmtId="0" fontId="42" fillId="6" borderId="1" xfId="12" applyFont="1" applyFill="1" applyBorder="1" applyAlignment="1"/>
    <xf numFmtId="0" fontId="18" fillId="6" borderId="1" xfId="12" applyFont="1" applyFill="1" applyBorder="1" applyAlignment="1">
      <alignment horizontal="left"/>
    </xf>
    <xf numFmtId="0" fontId="45" fillId="6" borderId="0" xfId="12" applyFont="1" applyFill="1"/>
    <xf numFmtId="0" fontId="45" fillId="6" borderId="0" xfId="12" applyFont="1" applyFill="1" applyAlignment="1">
      <alignment horizontal="right"/>
    </xf>
    <xf numFmtId="0" fontId="42" fillId="6" borderId="1" xfId="12" applyFont="1" applyFill="1" applyBorder="1" applyAlignment="1">
      <alignment horizontal="center"/>
    </xf>
    <xf numFmtId="0" fontId="30" fillId="6" borderId="1" xfId="0" applyFont="1" applyFill="1" applyBorder="1"/>
    <xf numFmtId="0" fontId="30" fillId="0" borderId="3" xfId="0" applyFont="1" applyBorder="1" applyAlignment="1">
      <alignment horizontal="center"/>
    </xf>
    <xf numFmtId="0" fontId="30" fillId="0" borderId="7" xfId="12" applyFont="1" applyFill="1" applyBorder="1" applyAlignment="1">
      <alignment horizontal="left"/>
    </xf>
    <xf numFmtId="0" fontId="46" fillId="0" borderId="1" xfId="12" applyFont="1" applyFill="1" applyBorder="1" applyAlignment="1">
      <alignment horizontal="left"/>
    </xf>
    <xf numFmtId="0" fontId="23" fillId="6" borderId="1" xfId="0" applyFont="1" applyFill="1" applyBorder="1"/>
    <xf numFmtId="0" fontId="47" fillId="2" borderId="1" xfId="0" applyFont="1" applyFill="1" applyBorder="1" applyAlignment="1">
      <alignment horizontal="center"/>
    </xf>
    <xf numFmtId="0" fontId="47" fillId="6" borderId="1" xfId="0" applyFont="1" applyFill="1" applyBorder="1"/>
    <xf numFmtId="0" fontId="47" fillId="0" borderId="1" xfId="0" applyFont="1" applyBorder="1" applyAlignment="1">
      <alignment horizontal="center"/>
    </xf>
    <xf numFmtId="0" fontId="23" fillId="6" borderId="0" xfId="0" applyFont="1" applyFill="1"/>
    <xf numFmtId="0" fontId="48" fillId="6" borderId="1" xfId="13" applyFont="1" applyFill="1" applyBorder="1" applyAlignment="1">
      <alignment horizontal="left"/>
    </xf>
    <xf numFmtId="0" fontId="47" fillId="0" borderId="1" xfId="0" applyFont="1" applyFill="1" applyBorder="1" applyAlignment="1">
      <alignment horizontal="center"/>
    </xf>
    <xf numFmtId="0" fontId="47" fillId="0" borderId="1" xfId="12" applyFont="1" applyFill="1" applyBorder="1" applyAlignment="1">
      <alignment horizontal="center"/>
    </xf>
    <xf numFmtId="0" fontId="47" fillId="0" borderId="1" xfId="0" applyFont="1" applyFill="1" applyBorder="1"/>
    <xf numFmtId="0" fontId="47" fillId="0" borderId="1" xfId="12" applyFont="1" applyFill="1" applyBorder="1" applyAlignment="1">
      <alignment horizontal="left"/>
    </xf>
    <xf numFmtId="0" fontId="47" fillId="2" borderId="1" xfId="12" applyFont="1" applyFill="1" applyBorder="1" applyAlignment="1">
      <alignment horizontal="left"/>
    </xf>
    <xf numFmtId="0" fontId="49" fillId="0" borderId="3" xfId="0" applyFont="1" applyBorder="1"/>
    <xf numFmtId="0" fontId="47" fillId="6" borderId="0" xfId="0" applyFont="1" applyFill="1"/>
    <xf numFmtId="0" fontId="47" fillId="6" borderId="1" xfId="12" applyFont="1" applyFill="1" applyBorder="1" applyAlignment="1">
      <alignment horizontal="center"/>
    </xf>
    <xf numFmtId="0" fontId="24" fillId="0" borderId="1" xfId="0" applyFont="1" applyFill="1" applyBorder="1" applyAlignment="1">
      <alignment horizontal="left"/>
    </xf>
    <xf numFmtId="0" fontId="30" fillId="0" borderId="1" xfId="0" applyFont="1" applyFill="1" applyBorder="1" applyAlignment="1">
      <alignment horizontal="left"/>
    </xf>
    <xf numFmtId="0" fontId="39" fillId="0" borderId="3" xfId="0" applyFont="1" applyFill="1" applyBorder="1"/>
    <xf numFmtId="0" fontId="47" fillId="0" borderId="0" xfId="0" applyFont="1" applyFill="1" applyBorder="1" applyAlignment="1">
      <alignment horizontal="center"/>
    </xf>
    <xf numFmtId="0" fontId="48" fillId="6" borderId="0" xfId="12" applyFont="1" applyFill="1" applyBorder="1" applyAlignment="1">
      <alignment horizontal="center"/>
    </xf>
    <xf numFmtId="0" fontId="48" fillId="6" borderId="0" xfId="0" applyFont="1" applyFill="1"/>
    <xf numFmtId="0" fontId="50" fillId="2" borderId="1" xfId="0" applyFont="1" applyFill="1" applyBorder="1" applyAlignment="1">
      <alignment horizontal="left"/>
    </xf>
    <xf numFmtId="0" fontId="51" fillId="2" borderId="1" xfId="0" applyFont="1" applyFill="1" applyBorder="1" applyAlignment="1">
      <alignment horizontal="center"/>
    </xf>
    <xf numFmtId="0" fontId="51" fillId="0" borderId="1" xfId="0" applyFont="1" applyBorder="1"/>
    <xf numFmtId="0" fontId="52" fillId="0" borderId="3" xfId="0" applyFont="1" applyBorder="1"/>
    <xf numFmtId="0" fontId="51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51" fillId="2" borderId="1" xfId="0" applyFont="1" applyFill="1" applyBorder="1" applyAlignment="1">
      <alignment horizontal="left"/>
    </xf>
    <xf numFmtId="0" fontId="51" fillId="0" borderId="0" xfId="0" applyFont="1"/>
    <xf numFmtId="0" fontId="51" fillId="0" borderId="1" xfId="12" applyFont="1" applyFill="1" applyBorder="1" applyAlignment="1">
      <alignment horizontal="left"/>
    </xf>
    <xf numFmtId="0" fontId="51" fillId="0" borderId="1" xfId="12" applyFont="1" applyFill="1" applyBorder="1" applyAlignment="1">
      <alignment horizontal="center"/>
    </xf>
    <xf numFmtId="0" fontId="53" fillId="0" borderId="1" xfId="12" applyFont="1" applyFill="1" applyBorder="1" applyAlignment="1">
      <alignment horizontal="left"/>
    </xf>
    <xf numFmtId="0" fontId="51" fillId="0" borderId="1" xfId="0" applyFont="1" applyFill="1" applyBorder="1"/>
    <xf numFmtId="0" fontId="51" fillId="0" borderId="1" xfId="0" applyFont="1" applyFill="1" applyBorder="1" applyAlignment="1">
      <alignment horizontal="center"/>
    </xf>
    <xf numFmtId="0" fontId="54" fillId="2" borderId="1" xfId="0" applyFont="1" applyFill="1" applyBorder="1" applyAlignment="1">
      <alignment horizontal="left"/>
    </xf>
    <xf numFmtId="0" fontId="54" fillId="0" borderId="1" xfId="12" applyFont="1" applyFill="1" applyBorder="1" applyAlignment="1">
      <alignment horizontal="left"/>
    </xf>
    <xf numFmtId="0" fontId="47" fillId="3" borderId="0" xfId="0" applyFont="1" applyFill="1"/>
    <xf numFmtId="0" fontId="47" fillId="3" borderId="1" xfId="12" applyFont="1" applyFill="1" applyBorder="1" applyAlignment="1">
      <alignment horizontal="center"/>
    </xf>
    <xf numFmtId="0" fontId="50" fillId="0" borderId="1" xfId="12" applyFont="1" applyFill="1" applyBorder="1" applyAlignment="1">
      <alignment horizontal="left"/>
    </xf>
    <xf numFmtId="0" fontId="50" fillId="0" borderId="1" xfId="0" applyFont="1" applyFill="1" applyBorder="1" applyAlignment="1">
      <alignment horizontal="left"/>
    </xf>
    <xf numFmtId="0" fontId="55" fillId="2" borderId="1" xfId="0" applyFont="1" applyFill="1" applyBorder="1" applyAlignment="1">
      <alignment horizontal="center"/>
    </xf>
    <xf numFmtId="0" fontId="23" fillId="5" borderId="1" xfId="12" applyFont="1" applyFill="1" applyBorder="1" applyAlignment="1">
      <alignment horizontal="left"/>
    </xf>
    <xf numFmtId="0" fontId="1" fillId="5" borderId="1" xfId="12" applyFont="1" applyFill="1" applyBorder="1" applyAlignment="1">
      <alignment horizontal="left"/>
    </xf>
    <xf numFmtId="0" fontId="53" fillId="0" borderId="1" xfId="12" applyFont="1" applyFill="1" applyBorder="1" applyAlignment="1"/>
    <xf numFmtId="0" fontId="24" fillId="0" borderId="1" xfId="0" applyFont="1" applyBorder="1" applyAlignment="1">
      <alignment horizontal="left"/>
    </xf>
    <xf numFmtId="0" fontId="56" fillId="0" borderId="1" xfId="12" applyFont="1" applyFill="1" applyBorder="1" applyAlignment="1">
      <alignment horizontal="left"/>
    </xf>
    <xf numFmtId="2" fontId="23" fillId="0" borderId="0" xfId="0" applyNumberFormat="1" applyFont="1"/>
    <xf numFmtId="0" fontId="57" fillId="0" borderId="0" xfId="0" applyFont="1"/>
    <xf numFmtId="0" fontId="58" fillId="2" borderId="1" xfId="12" applyFont="1" applyFill="1" applyBorder="1" applyAlignment="1">
      <alignment horizontal="center"/>
    </xf>
    <xf numFmtId="0" fontId="59" fillId="0" borderId="3" xfId="0" applyFont="1" applyBorder="1"/>
    <xf numFmtId="0" fontId="58" fillId="0" borderId="1" xfId="0" applyFont="1" applyBorder="1" applyAlignment="1">
      <alignment horizontal="center"/>
    </xf>
    <xf numFmtId="0" fontId="57" fillId="0" borderId="0" xfId="0" applyFont="1" applyAlignment="1">
      <alignment horizontal="center"/>
    </xf>
    <xf numFmtId="15" fontId="57" fillId="0" borderId="0" xfId="0" applyNumberFormat="1" applyFont="1" applyAlignment="1">
      <alignment horizontal="center"/>
    </xf>
    <xf numFmtId="0" fontId="30" fillId="3" borderId="0" xfId="0" applyFont="1" applyFill="1"/>
    <xf numFmtId="0" fontId="39" fillId="3" borderId="3" xfId="12" applyFont="1" applyFill="1" applyBorder="1" applyAlignment="1">
      <alignment horizontal="left"/>
    </xf>
    <xf numFmtId="0" fontId="60" fillId="0" borderId="0" xfId="0" applyFont="1" applyAlignment="1">
      <alignment horizontal="center"/>
    </xf>
    <xf numFmtId="0" fontId="30" fillId="0" borderId="0" xfId="0" applyFont="1" applyBorder="1"/>
    <xf numFmtId="0" fontId="47" fillId="0" borderId="0" xfId="0" applyFont="1" applyAlignment="1">
      <alignment horizontal="center"/>
    </xf>
    <xf numFmtId="0" fontId="61" fillId="0" borderId="1" xfId="0" applyFont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63" fillId="6" borderId="0" xfId="0" applyFont="1" applyFill="1" applyAlignment="1">
      <alignment horizontal="center"/>
    </xf>
    <xf numFmtId="0" fontId="63" fillId="6" borderId="0" xfId="0" applyFont="1" applyFill="1"/>
    <xf numFmtId="0" fontId="10" fillId="0" borderId="3" xfId="0" applyFont="1" applyBorder="1"/>
    <xf numFmtId="0" fontId="10" fillId="0" borderId="3" xfId="0" applyFont="1" applyFill="1" applyBorder="1"/>
    <xf numFmtId="0" fontId="49" fillId="3" borderId="3" xfId="0" applyFont="1" applyFill="1" applyBorder="1"/>
    <xf numFmtId="0" fontId="34" fillId="0" borderId="0" xfId="0" applyFont="1" applyAlignment="1">
      <alignment horizontal="center"/>
    </xf>
    <xf numFmtId="0" fontId="64" fillId="0" borderId="0" xfId="0" applyFont="1"/>
    <xf numFmtId="0" fontId="63" fillId="6" borderId="1" xfId="13" applyFont="1" applyFill="1" applyBorder="1" applyAlignment="1">
      <alignment horizontal="left"/>
    </xf>
    <xf numFmtId="0" fontId="63" fillId="6" borderId="0" xfId="13" applyFont="1" applyFill="1" applyBorder="1" applyAlignment="1">
      <alignment horizontal="left"/>
    </xf>
    <xf numFmtId="0" fontId="46" fillId="0" borderId="1" xfId="0" applyFont="1" applyBorder="1"/>
    <xf numFmtId="0" fontId="30" fillId="6" borderId="3" xfId="12" applyFont="1" applyFill="1" applyBorder="1" applyAlignment="1">
      <alignment horizontal="left"/>
    </xf>
    <xf numFmtId="0" fontId="24" fillId="0" borderId="0" xfId="0" applyFont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left"/>
    </xf>
    <xf numFmtId="0" fontId="20" fillId="0" borderId="1" xfId="12" applyFont="1" applyFill="1" applyBorder="1" applyAlignment="1">
      <alignment horizontal="left"/>
    </xf>
    <xf numFmtId="0" fontId="20" fillId="0" borderId="1" xfId="0" applyFont="1" applyFill="1" applyBorder="1" applyAlignment="1">
      <alignment horizontal="left"/>
    </xf>
    <xf numFmtId="0" fontId="20" fillId="2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left"/>
    </xf>
    <xf numFmtId="0" fontId="66" fillId="0" borderId="0" xfId="0" applyFont="1"/>
    <xf numFmtId="0" fontId="64" fillId="0" borderId="1" xfId="0" applyFont="1" applyBorder="1" applyAlignment="1">
      <alignment horizontal="center"/>
    </xf>
    <xf numFmtId="0" fontId="67" fillId="0" borderId="1" xfId="12" applyFont="1" applyFill="1" applyBorder="1" applyAlignment="1">
      <alignment horizontal="left"/>
    </xf>
    <xf numFmtId="0" fontId="67" fillId="0" borderId="1" xfId="12" applyFont="1" applyFill="1" applyBorder="1" applyAlignment="1">
      <alignment horizontal="center"/>
    </xf>
    <xf numFmtId="0" fontId="30" fillId="3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left"/>
    </xf>
    <xf numFmtId="0" fontId="68" fillId="6" borderId="0" xfId="0" applyFont="1" applyFill="1"/>
    <xf numFmtId="0" fontId="69" fillId="6" borderId="0" xfId="0" applyFont="1" applyFill="1"/>
    <xf numFmtId="0" fontId="68" fillId="6" borderId="3" xfId="0" applyFont="1" applyFill="1" applyBorder="1"/>
    <xf numFmtId="0" fontId="69" fillId="6" borderId="3" xfId="0" applyFont="1" applyFill="1" applyBorder="1"/>
    <xf numFmtId="0" fontId="68" fillId="6" borderId="3" xfId="12" applyFont="1" applyFill="1" applyBorder="1" applyAlignment="1">
      <alignment horizontal="left"/>
    </xf>
    <xf numFmtId="0" fontId="70" fillId="6" borderId="3" xfId="13" applyFont="1" applyFill="1" applyBorder="1" applyAlignment="1">
      <alignment horizontal="left"/>
    </xf>
    <xf numFmtId="0" fontId="68" fillId="6" borderId="3" xfId="0" applyFont="1" applyFill="1" applyBorder="1" applyAlignment="1">
      <alignment horizontal="left"/>
    </xf>
    <xf numFmtId="0" fontId="71" fillId="0" borderId="0" xfId="0" applyFont="1"/>
    <xf numFmtId="0" fontId="39" fillId="6" borderId="3" xfId="0" applyFont="1" applyFill="1" applyBorder="1"/>
    <xf numFmtId="0" fontId="72" fillId="0" borderId="1" xfId="0" applyFont="1" applyBorder="1" applyAlignment="1">
      <alignment horizontal="center"/>
    </xf>
    <xf numFmtId="0" fontId="72" fillId="6" borderId="1" xfId="12" applyFont="1" applyFill="1" applyBorder="1" applyAlignment="1">
      <alignment horizontal="left"/>
    </xf>
    <xf numFmtId="0" fontId="72" fillId="0" borderId="1" xfId="0" applyFont="1" applyBorder="1"/>
    <xf numFmtId="0" fontId="72" fillId="6" borderId="1" xfId="12" applyFont="1" applyFill="1" applyBorder="1" applyAlignment="1">
      <alignment horizontal="center"/>
    </xf>
    <xf numFmtId="0" fontId="73" fillId="6" borderId="1" xfId="12" applyFont="1" applyFill="1" applyBorder="1" applyAlignment="1">
      <alignment horizontal="left"/>
    </xf>
    <xf numFmtId="0" fontId="67" fillId="6" borderId="1" xfId="12" applyFont="1" applyFill="1" applyBorder="1" applyAlignment="1">
      <alignment horizontal="left"/>
    </xf>
    <xf numFmtId="0" fontId="74" fillId="6" borderId="1" xfId="0" applyFont="1" applyFill="1" applyBorder="1"/>
    <xf numFmtId="0" fontId="75" fillId="0" borderId="1" xfId="0" applyFont="1" applyBorder="1" applyAlignment="1">
      <alignment horizontal="center"/>
    </xf>
    <xf numFmtId="0" fontId="76" fillId="0" borderId="0" xfId="0" applyFont="1" applyAlignment="1">
      <alignment horizontal="left"/>
    </xf>
    <xf numFmtId="0" fontId="77" fillId="0" borderId="0" xfId="0" applyFont="1" applyBorder="1"/>
    <xf numFmtId="0" fontId="78" fillId="0" borderId="0" xfId="0" applyFont="1" applyAlignment="1">
      <alignment horizontal="center"/>
    </xf>
    <xf numFmtId="0" fontId="4" fillId="2" borderId="1" xfId="12" applyFont="1" applyFill="1" applyBorder="1" applyAlignment="1">
      <alignment horizontal="center"/>
    </xf>
    <xf numFmtId="0" fontId="10" fillId="6" borderId="3" xfId="0" applyFont="1" applyFill="1" applyBorder="1"/>
    <xf numFmtId="0" fontId="46" fillId="3" borderId="0" xfId="0" applyFont="1" applyFill="1"/>
    <xf numFmtId="0" fontId="30" fillId="3" borderId="1" xfId="12" applyFont="1" applyFill="1" applyBorder="1" applyAlignment="1">
      <alignment horizontal="center"/>
    </xf>
    <xf numFmtId="0" fontId="79" fillId="6" borderId="0" xfId="0" applyFont="1" applyFill="1"/>
    <xf numFmtId="0" fontId="79" fillId="6" borderId="11" xfId="0" applyFont="1" applyFill="1" applyBorder="1" applyAlignment="1">
      <alignment vertical="center" wrapText="1"/>
    </xf>
    <xf numFmtId="0" fontId="80" fillId="6" borderId="0" xfId="0" applyFont="1" applyFill="1"/>
    <xf numFmtId="0" fontId="79" fillId="6" borderId="1" xfId="0" applyFont="1" applyFill="1" applyBorder="1" applyAlignment="1">
      <alignment horizontal="center" vertical="center" wrapText="1"/>
    </xf>
    <xf numFmtId="49" fontId="80" fillId="6" borderId="1" xfId="1" applyNumberFormat="1" applyFont="1" applyFill="1" applyBorder="1" applyAlignment="1">
      <alignment horizontal="center" vertical="center"/>
    </xf>
    <xf numFmtId="0" fontId="80" fillId="6" borderId="1" xfId="0" applyFont="1" applyFill="1" applyBorder="1"/>
    <xf numFmtId="0" fontId="81" fillId="6" borderId="1" xfId="0" applyFont="1" applyFill="1" applyBorder="1"/>
    <xf numFmtId="0" fontId="82" fillId="6" borderId="1" xfId="0" applyFont="1" applyFill="1" applyBorder="1" applyAlignment="1">
      <alignment horizontal="center" vertical="center" wrapText="1"/>
    </xf>
    <xf numFmtId="0" fontId="80" fillId="6" borderId="1" xfId="0" applyFont="1" applyFill="1" applyBorder="1" applyAlignment="1">
      <alignment horizontal="center"/>
    </xf>
    <xf numFmtId="0" fontId="80" fillId="6" borderId="1" xfId="0" applyFont="1" applyFill="1" applyBorder="1" applyAlignment="1">
      <alignment horizontal="left"/>
    </xf>
    <xf numFmtId="0" fontId="83" fillId="6" borderId="1" xfId="0" applyFont="1" applyFill="1" applyBorder="1" applyAlignment="1">
      <alignment horizontal="center"/>
    </xf>
    <xf numFmtId="0" fontId="80" fillId="6" borderId="1" xfId="12" applyFont="1" applyFill="1" applyBorder="1" applyAlignment="1">
      <alignment horizontal="left"/>
    </xf>
    <xf numFmtId="0" fontId="80" fillId="6" borderId="1" xfId="12" applyFont="1" applyFill="1" applyBorder="1" applyAlignment="1">
      <alignment horizontal="center"/>
    </xf>
    <xf numFmtId="0" fontId="81" fillId="6" borderId="1" xfId="0" applyFont="1" applyFill="1" applyBorder="1" applyAlignment="1">
      <alignment horizontal="left"/>
    </xf>
    <xf numFmtId="0" fontId="79" fillId="6" borderId="1" xfId="0" applyFont="1" applyFill="1" applyBorder="1" applyAlignment="1">
      <alignment horizontal="left"/>
    </xf>
    <xf numFmtId="0" fontId="79" fillId="6" borderId="1" xfId="12" applyFont="1" applyFill="1" applyBorder="1" applyAlignment="1">
      <alignment horizontal="left"/>
    </xf>
    <xf numFmtId="0" fontId="81" fillId="6" borderId="1" xfId="0" applyFont="1" applyFill="1" applyBorder="1" applyAlignment="1"/>
    <xf numFmtId="0" fontId="79" fillId="6" borderId="1" xfId="0" applyFont="1" applyFill="1" applyBorder="1" applyAlignment="1"/>
    <xf numFmtId="0" fontId="84" fillId="6" borderId="1" xfId="0" applyFont="1" applyFill="1" applyBorder="1" applyAlignment="1">
      <alignment horizontal="center"/>
    </xf>
    <xf numFmtId="49" fontId="79" fillId="6" borderId="1" xfId="1" applyNumberFormat="1" applyFont="1" applyFill="1" applyBorder="1" applyAlignment="1">
      <alignment horizontal="center" vertical="center"/>
    </xf>
    <xf numFmtId="0" fontId="79" fillId="6" borderId="1" xfId="0" applyFont="1" applyFill="1" applyBorder="1" applyAlignment="1">
      <alignment horizontal="center"/>
    </xf>
    <xf numFmtId="0" fontId="79" fillId="6" borderId="1" xfId="0" applyFont="1" applyFill="1" applyBorder="1"/>
    <xf numFmtId="0" fontId="82" fillId="6" borderId="1" xfId="0" applyFont="1" applyFill="1" applyBorder="1" applyAlignment="1">
      <alignment horizontal="center"/>
    </xf>
    <xf numFmtId="0" fontId="83" fillId="6" borderId="1" xfId="12" applyFont="1" applyFill="1" applyBorder="1" applyAlignment="1">
      <alignment horizontal="center"/>
    </xf>
    <xf numFmtId="0" fontId="83" fillId="6" borderId="1" xfId="0" applyFont="1" applyFill="1" applyBorder="1"/>
    <xf numFmtId="0" fontId="85" fillId="6" borderId="1" xfId="12" applyFont="1" applyFill="1" applyBorder="1" applyAlignment="1">
      <alignment horizontal="center"/>
    </xf>
    <xf numFmtId="0" fontId="85" fillId="6" borderId="1" xfId="12" applyFont="1" applyFill="1" applyBorder="1" applyAlignment="1">
      <alignment horizontal="left"/>
    </xf>
    <xf numFmtId="0" fontId="85" fillId="6" borderId="1" xfId="7" applyFont="1" applyFill="1" applyBorder="1" applyAlignment="1">
      <alignment horizontal="left"/>
    </xf>
    <xf numFmtId="0" fontId="85" fillId="6" borderId="1" xfId="0" applyFont="1" applyFill="1" applyBorder="1" applyAlignment="1">
      <alignment horizontal="center"/>
    </xf>
    <xf numFmtId="0" fontId="85" fillId="6" borderId="1" xfId="12" applyFont="1" applyFill="1" applyBorder="1" applyAlignment="1">
      <alignment horizontal="left" vertical="center"/>
    </xf>
    <xf numFmtId="0" fontId="70" fillId="6" borderId="1" xfId="12" applyFont="1" applyFill="1" applyBorder="1" applyAlignment="1">
      <alignment horizontal="center"/>
    </xf>
    <xf numFmtId="0" fontId="70" fillId="6" borderId="1" xfId="0" applyFont="1" applyFill="1" applyBorder="1" applyAlignment="1">
      <alignment horizontal="center"/>
    </xf>
    <xf numFmtId="0" fontId="65" fillId="6" borderId="1" xfId="0" applyFont="1" applyFill="1" applyBorder="1" applyAlignment="1">
      <alignment horizontal="center"/>
    </xf>
    <xf numFmtId="3" fontId="79" fillId="6" borderId="1" xfId="0" applyNumberFormat="1" applyFont="1" applyFill="1" applyBorder="1" applyAlignment="1">
      <alignment horizontal="center"/>
    </xf>
    <xf numFmtId="3" fontId="82" fillId="6" borderId="1" xfId="0" applyNumberFormat="1" applyFont="1" applyFill="1" applyBorder="1" applyAlignment="1">
      <alignment horizontal="center"/>
    </xf>
    <xf numFmtId="49" fontId="79" fillId="6" borderId="0" xfId="1" applyNumberFormat="1" applyFont="1" applyFill="1" applyBorder="1" applyAlignment="1">
      <alignment horizontal="center" vertical="center"/>
    </xf>
    <xf numFmtId="3" fontId="79" fillId="6" borderId="0" xfId="0" applyNumberFormat="1" applyFont="1" applyFill="1" applyBorder="1" applyAlignment="1">
      <alignment horizontal="center"/>
    </xf>
    <xf numFmtId="0" fontId="80" fillId="6" borderId="0" xfId="0" applyFont="1" applyFill="1" applyBorder="1"/>
    <xf numFmtId="3" fontId="82" fillId="6" borderId="0" xfId="0" applyNumberFormat="1" applyFont="1" applyFill="1" applyBorder="1" applyAlignment="1">
      <alignment horizontal="center"/>
    </xf>
    <xf numFmtId="0" fontId="80" fillId="6" borderId="0" xfId="0" applyFont="1" applyFill="1" applyBorder="1" applyAlignment="1">
      <alignment horizontal="center"/>
    </xf>
    <xf numFmtId="49" fontId="80" fillId="6" borderId="0" xfId="1" applyNumberFormat="1" applyFont="1" applyFill="1" applyAlignment="1">
      <alignment horizontal="center" vertical="center"/>
    </xf>
    <xf numFmtId="0" fontId="83" fillId="6" borderId="0" xfId="0" applyFont="1" applyFill="1"/>
    <xf numFmtId="0" fontId="80" fillId="6" borderId="0" xfId="0" applyFont="1" applyFill="1" applyAlignment="1">
      <alignment horizontal="center"/>
    </xf>
    <xf numFmtId="0" fontId="82" fillId="6" borderId="12" xfId="0" applyFont="1" applyFill="1" applyBorder="1" applyAlignment="1">
      <alignment horizontal="center" vertical="center" wrapText="1"/>
    </xf>
    <xf numFmtId="0" fontId="79" fillId="6" borderId="2" xfId="0" applyFont="1" applyFill="1" applyBorder="1" applyAlignment="1">
      <alignment horizontal="center" vertical="center" wrapText="1"/>
    </xf>
    <xf numFmtId="0" fontId="82" fillId="6" borderId="6" xfId="0" applyFont="1" applyFill="1" applyBorder="1" applyAlignment="1">
      <alignment horizontal="center" vertical="center" wrapText="1"/>
    </xf>
    <xf numFmtId="0" fontId="81" fillId="6" borderId="1" xfId="0" applyFont="1" applyFill="1" applyBorder="1" applyAlignment="1">
      <alignment horizontal="center"/>
    </xf>
    <xf numFmtId="0" fontId="86" fillId="0" borderId="0" xfId="0" applyFont="1" applyAlignment="1">
      <alignment vertical="center"/>
    </xf>
    <xf numFmtId="49" fontId="79" fillId="6" borderId="10" xfId="0" applyNumberFormat="1" applyFont="1" applyFill="1" applyBorder="1" applyAlignment="1">
      <alignment vertical="center"/>
    </xf>
    <xf numFmtId="0" fontId="79" fillId="6" borderId="0" xfId="0" applyFont="1" applyFill="1" applyAlignment="1">
      <alignment horizontal="center"/>
    </xf>
    <xf numFmtId="0" fontId="87" fillId="6" borderId="1" xfId="0" applyFont="1" applyFill="1" applyBorder="1" applyAlignment="1">
      <alignment horizontal="center"/>
    </xf>
    <xf numFmtId="0" fontId="89" fillId="6" borderId="1" xfId="0" applyFont="1" applyFill="1" applyBorder="1" applyAlignment="1">
      <alignment horizontal="center"/>
    </xf>
    <xf numFmtId="0" fontId="90" fillId="6" borderId="1" xfId="0" applyFont="1" applyFill="1" applyBorder="1" applyAlignment="1">
      <alignment horizontal="center"/>
    </xf>
    <xf numFmtId="49" fontId="88" fillId="6" borderId="1" xfId="1" applyNumberFormat="1" applyFont="1" applyFill="1" applyBorder="1" applyAlignment="1">
      <alignment horizontal="center" vertical="center"/>
    </xf>
    <xf numFmtId="0" fontId="79" fillId="6" borderId="4" xfId="0" applyFont="1" applyFill="1" applyBorder="1" applyAlignment="1">
      <alignment horizontal="center" vertical="center"/>
    </xf>
    <xf numFmtId="49" fontId="65" fillId="6" borderId="1" xfId="1" applyNumberFormat="1" applyFont="1" applyFill="1" applyBorder="1" applyAlignment="1">
      <alignment horizontal="center" vertical="center"/>
    </xf>
    <xf numFmtId="0" fontId="65" fillId="6" borderId="1" xfId="0" applyFont="1" applyFill="1" applyBorder="1"/>
    <xf numFmtId="0" fontId="65" fillId="6" borderId="1" xfId="0" applyFont="1" applyFill="1" applyBorder="1" applyAlignment="1">
      <alignment horizontal="left"/>
    </xf>
    <xf numFmtId="49" fontId="91" fillId="6" borderId="1" xfId="1" applyNumberFormat="1" applyFont="1" applyFill="1" applyBorder="1" applyAlignment="1">
      <alignment horizontal="center" vertical="center"/>
    </xf>
    <xf numFmtId="0" fontId="91" fillId="6" borderId="1" xfId="0" applyFont="1" applyFill="1" applyBorder="1" applyAlignment="1">
      <alignment horizontal="center"/>
    </xf>
    <xf numFmtId="0" fontId="91" fillId="6" borderId="1" xfId="0" applyFont="1" applyFill="1" applyBorder="1"/>
    <xf numFmtId="0" fontId="91" fillId="6" borderId="1" xfId="0" applyFont="1" applyFill="1" applyBorder="1" applyAlignment="1">
      <alignment horizontal="left"/>
    </xf>
    <xf numFmtId="0" fontId="87" fillId="6" borderId="1" xfId="0" applyFont="1" applyFill="1" applyBorder="1"/>
    <xf numFmtId="0" fontId="87" fillId="6" borderId="1" xfId="0" applyFont="1" applyFill="1" applyBorder="1" applyAlignment="1">
      <alignment horizontal="left"/>
    </xf>
    <xf numFmtId="49" fontId="87" fillId="6" borderId="1" xfId="1" applyNumberFormat="1" applyFont="1" applyFill="1" applyBorder="1" applyAlignment="1">
      <alignment horizontal="center" vertical="center"/>
    </xf>
    <xf numFmtId="0" fontId="65" fillId="6" borderId="0" xfId="0" applyFont="1" applyFill="1"/>
    <xf numFmtId="0" fontId="65" fillId="6" borderId="1" xfId="12" applyFont="1" applyFill="1" applyBorder="1" applyAlignment="1">
      <alignment horizontal="left"/>
    </xf>
    <xf numFmtId="0" fontId="65" fillId="6" borderId="1" xfId="12" applyFont="1" applyFill="1" applyBorder="1" applyAlignment="1">
      <alignment horizontal="center"/>
    </xf>
    <xf numFmtId="0" fontId="92" fillId="6" borderId="1" xfId="0" applyFont="1" applyFill="1" applyBorder="1" applyAlignment="1">
      <alignment horizontal="center"/>
    </xf>
    <xf numFmtId="0" fontId="87" fillId="6" borderId="0" xfId="0" applyFont="1" applyFill="1"/>
    <xf numFmtId="0" fontId="93" fillId="6" borderId="1" xfId="0" applyFont="1" applyFill="1" applyBorder="1" applyAlignment="1">
      <alignment horizontal="center"/>
    </xf>
    <xf numFmtId="0" fontId="63" fillId="0" borderId="0" xfId="0" applyFont="1" applyAlignment="1">
      <alignment horizontal="center"/>
    </xf>
    <xf numFmtId="0" fontId="63" fillId="0" borderId="0" xfId="0" applyFont="1"/>
    <xf numFmtId="0" fontId="51" fillId="0" borderId="0" xfId="0" applyFont="1" applyFill="1" applyBorder="1"/>
    <xf numFmtId="15" fontId="63" fillId="0" borderId="0" xfId="0" applyNumberFormat="1" applyFont="1"/>
    <xf numFmtId="0" fontId="91" fillId="0" borderId="0" xfId="0" applyFont="1"/>
    <xf numFmtId="0" fontId="94" fillId="0" borderId="0" xfId="0" applyFont="1" applyAlignment="1">
      <alignment horizontal="center"/>
    </xf>
    <xf numFmtId="0" fontId="94" fillId="0" borderId="0" xfId="0" applyFont="1"/>
    <xf numFmtId="15" fontId="94" fillId="0" borderId="0" xfId="0" applyNumberFormat="1" applyFont="1" applyAlignment="1">
      <alignment horizontal="center"/>
    </xf>
    <xf numFmtId="0" fontId="94" fillId="0" borderId="0" xfId="0" applyFont="1" applyAlignment="1">
      <alignment horizontal="left"/>
    </xf>
    <xf numFmtId="0" fontId="67" fillId="0" borderId="0" xfId="12" applyFont="1" applyFill="1" applyBorder="1" applyAlignment="1">
      <alignment horizontal="left"/>
    </xf>
    <xf numFmtId="0" fontId="67" fillId="0" borderId="0" xfId="0" applyFont="1" applyBorder="1" applyAlignment="1">
      <alignment horizontal="left"/>
    </xf>
    <xf numFmtId="0" fontId="67" fillId="0" borderId="0" xfId="0" applyFont="1" applyFill="1" applyBorder="1"/>
    <xf numFmtId="0" fontId="94" fillId="6" borderId="0" xfId="0" applyFont="1" applyFill="1" applyAlignment="1">
      <alignment horizontal="center"/>
    </xf>
    <xf numFmtId="0" fontId="94" fillId="6" borderId="0" xfId="0" applyFont="1" applyFill="1"/>
    <xf numFmtId="15" fontId="94" fillId="6" borderId="0" xfId="0" applyNumberFormat="1" applyFont="1" applyFill="1" applyAlignment="1">
      <alignment horizontal="center"/>
    </xf>
    <xf numFmtId="15" fontId="94" fillId="0" borderId="0" xfId="0" applyNumberFormat="1" applyFont="1"/>
    <xf numFmtId="0" fontId="94" fillId="0" borderId="0" xfId="0" applyFont="1" applyFill="1"/>
    <xf numFmtId="0" fontId="67" fillId="0" borderId="0" xfId="0" applyFont="1" applyFill="1" applyBorder="1" applyAlignment="1">
      <alignment horizontal="center"/>
    </xf>
    <xf numFmtId="0" fontId="95" fillId="6" borderId="0" xfId="0" applyFont="1" applyFill="1" applyAlignment="1">
      <alignment horizontal="center"/>
    </xf>
    <xf numFmtId="0" fontId="96" fillId="0" borderId="2" xfId="0" applyFont="1" applyBorder="1" applyAlignment="1">
      <alignment horizontal="center" vertical="center"/>
    </xf>
    <xf numFmtId="0" fontId="96" fillId="0" borderId="5" xfId="0" applyFont="1" applyBorder="1" applyAlignment="1">
      <alignment horizontal="center" vertical="center"/>
    </xf>
    <xf numFmtId="0" fontId="95" fillId="6" borderId="1" xfId="0" applyFont="1" applyFill="1" applyBorder="1" applyAlignment="1">
      <alignment horizontal="center"/>
    </xf>
    <xf numFmtId="0" fontId="97" fillId="6" borderId="1" xfId="0" applyFont="1" applyFill="1" applyBorder="1" applyAlignment="1">
      <alignment horizontal="center"/>
    </xf>
    <xf numFmtId="0" fontId="98" fillId="6" borderId="1" xfId="0" applyFont="1" applyFill="1" applyBorder="1" applyAlignment="1">
      <alignment horizontal="center"/>
    </xf>
    <xf numFmtId="0" fontId="98" fillId="6" borderId="0" xfId="0" applyFont="1" applyFill="1" applyBorder="1" applyAlignment="1">
      <alignment horizontal="center"/>
    </xf>
    <xf numFmtId="0" fontId="99" fillId="6" borderId="5" xfId="12" applyFont="1" applyFill="1" applyBorder="1" applyAlignment="1">
      <alignment horizontal="left"/>
    </xf>
    <xf numFmtId="0" fontId="99" fillId="6" borderId="1" xfId="12" applyFont="1" applyFill="1" applyBorder="1" applyAlignment="1">
      <alignment horizontal="left"/>
    </xf>
    <xf numFmtId="0" fontId="97" fillId="6" borderId="0" xfId="0" applyFont="1" applyFill="1" applyAlignment="1">
      <alignment horizontal="center"/>
    </xf>
    <xf numFmtId="0" fontId="46" fillId="0" borderId="0" xfId="0" applyFont="1"/>
    <xf numFmtId="0" fontId="46" fillId="0" borderId="0" xfId="0" applyFont="1" applyAlignment="1">
      <alignment horizontal="center"/>
    </xf>
    <xf numFmtId="15" fontId="46" fillId="0" borderId="0" xfId="0" applyNumberFormat="1" applyFont="1"/>
    <xf numFmtId="15" fontId="38" fillId="0" borderId="0" xfId="0" applyNumberFormat="1" applyFont="1"/>
    <xf numFmtId="0" fontId="63" fillId="0" borderId="0" xfId="0" applyFont="1" applyFill="1" applyBorder="1" applyAlignment="1">
      <alignment horizontal="center"/>
    </xf>
    <xf numFmtId="49" fontId="101" fillId="6" borderId="1" xfId="1" applyNumberFormat="1" applyFont="1" applyFill="1" applyBorder="1" applyAlignment="1">
      <alignment horizontal="center" vertical="center"/>
    </xf>
    <xf numFmtId="0" fontId="103" fillId="6" borderId="1" xfId="7" applyFont="1" applyFill="1" applyBorder="1" applyAlignment="1">
      <alignment horizontal="left"/>
    </xf>
    <xf numFmtId="0" fontId="103" fillId="6" borderId="1" xfId="12" applyFont="1" applyFill="1" applyBorder="1" applyAlignment="1">
      <alignment horizontal="left"/>
    </xf>
    <xf numFmtId="0" fontId="101" fillId="6" borderId="1" xfId="12" applyFont="1" applyFill="1" applyBorder="1" applyAlignment="1">
      <alignment horizontal="center"/>
    </xf>
    <xf numFmtId="0" fontId="103" fillId="6" borderId="1" xfId="12" applyFont="1" applyFill="1" applyBorder="1" applyAlignment="1">
      <alignment horizontal="center"/>
    </xf>
    <xf numFmtId="0" fontId="101" fillId="6" borderId="1" xfId="0" applyFont="1" applyFill="1" applyBorder="1"/>
    <xf numFmtId="0" fontId="102" fillId="6" borderId="1" xfId="0" applyFont="1" applyFill="1" applyBorder="1" applyAlignment="1">
      <alignment horizontal="left"/>
    </xf>
    <xf numFmtId="0" fontId="101" fillId="6" borderId="1" xfId="0" applyFont="1" applyFill="1" applyBorder="1" applyAlignment="1">
      <alignment horizontal="center"/>
    </xf>
    <xf numFmtId="0" fontId="100" fillId="6" borderId="1" xfId="0" applyFont="1" applyFill="1" applyBorder="1" applyAlignment="1">
      <alignment horizontal="left"/>
    </xf>
    <xf numFmtId="0" fontId="101" fillId="6" borderId="1" xfId="0" applyFont="1" applyFill="1" applyBorder="1" applyAlignment="1">
      <alignment horizontal="left"/>
    </xf>
    <xf numFmtId="0" fontId="101" fillId="6" borderId="1" xfId="12" applyFont="1" applyFill="1" applyBorder="1" applyAlignment="1">
      <alignment horizontal="left"/>
    </xf>
    <xf numFmtId="0" fontId="6" fillId="6" borderId="1" xfId="12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100" fillId="6" borderId="11" xfId="0" applyFont="1" applyFill="1" applyBorder="1" applyAlignment="1">
      <alignment vertical="center" wrapText="1"/>
    </xf>
    <xf numFmtId="0" fontId="100" fillId="6" borderId="4" xfId="0" applyFont="1" applyFill="1" applyBorder="1" applyAlignment="1">
      <alignment horizontal="center" vertical="center"/>
    </xf>
    <xf numFmtId="0" fontId="100" fillId="6" borderId="1" xfId="0" applyFont="1" applyFill="1" applyBorder="1" applyAlignment="1">
      <alignment horizontal="center" vertical="center" wrapText="1"/>
    </xf>
    <xf numFmtId="0" fontId="102" fillId="6" borderId="1" xfId="0" applyFont="1" applyFill="1" applyBorder="1"/>
    <xf numFmtId="0" fontId="100" fillId="6" borderId="1" xfId="12" applyFont="1" applyFill="1" applyBorder="1" applyAlignment="1">
      <alignment horizontal="left"/>
    </xf>
    <xf numFmtId="0" fontId="102" fillId="6" borderId="1" xfId="0" applyFont="1" applyFill="1" applyBorder="1" applyAlignment="1"/>
    <xf numFmtId="0" fontId="100" fillId="6" borderId="1" xfId="0" applyFont="1" applyFill="1" applyBorder="1" applyAlignment="1"/>
    <xf numFmtId="0" fontId="100" fillId="6" borderId="1" xfId="0" applyFont="1" applyFill="1" applyBorder="1"/>
    <xf numFmtId="0" fontId="100" fillId="6" borderId="1" xfId="0" applyFont="1" applyFill="1" applyBorder="1" applyAlignment="1">
      <alignment horizontal="center"/>
    </xf>
    <xf numFmtId="0" fontId="102" fillId="6" borderId="1" xfId="12" applyFont="1" applyFill="1" applyBorder="1" applyAlignment="1">
      <alignment horizontal="left"/>
    </xf>
    <xf numFmtId="0" fontId="104" fillId="6" borderId="1" xfId="0" applyFont="1" applyFill="1" applyBorder="1" applyAlignment="1">
      <alignment horizontal="left"/>
    </xf>
    <xf numFmtId="0" fontId="5" fillId="6" borderId="1" xfId="0" applyFont="1" applyFill="1" applyBorder="1"/>
    <xf numFmtId="0" fontId="6" fillId="6" borderId="0" xfId="0" applyFont="1" applyFill="1"/>
    <xf numFmtId="0" fontId="105" fillId="6" borderId="0" xfId="0" applyFont="1" applyFill="1"/>
    <xf numFmtId="0" fontId="101" fillId="0" borderId="1" xfId="0" applyFont="1" applyFill="1" applyBorder="1" applyAlignment="1">
      <alignment horizontal="center"/>
    </xf>
    <xf numFmtId="49" fontId="101" fillId="0" borderId="1" xfId="1" applyNumberFormat="1" applyFont="1" applyFill="1" applyBorder="1" applyAlignment="1">
      <alignment horizontal="center" vertical="center"/>
    </xf>
    <xf numFmtId="0" fontId="102" fillId="6" borderId="1" xfId="0" applyFont="1" applyFill="1" applyBorder="1" applyAlignment="1">
      <alignment horizontal="left" vertical="center" wrapText="1"/>
    </xf>
    <xf numFmtId="0" fontId="101" fillId="0" borderId="1" xfId="12" applyFont="1" applyFill="1" applyBorder="1" applyAlignment="1">
      <alignment horizontal="left"/>
    </xf>
    <xf numFmtId="0" fontId="101" fillId="0" borderId="1" xfId="12" applyFont="1" applyFill="1" applyBorder="1" applyAlignment="1">
      <alignment horizontal="center"/>
    </xf>
    <xf numFmtId="0" fontId="6" fillId="0" borderId="0" xfId="0" applyFont="1" applyFill="1"/>
    <xf numFmtId="0" fontId="103" fillId="0" borderId="1" xfId="12" applyFont="1" applyFill="1" applyBorder="1" applyAlignment="1">
      <alignment horizontal="left"/>
    </xf>
    <xf numFmtId="0" fontId="103" fillId="0" borderId="1" xfId="12" applyFont="1" applyFill="1" applyBorder="1" applyAlignment="1">
      <alignment horizontal="center"/>
    </xf>
    <xf numFmtId="0" fontId="103" fillId="0" borderId="1" xfId="0" applyFont="1" applyFill="1" applyBorder="1" applyAlignment="1">
      <alignment horizontal="center"/>
    </xf>
    <xf numFmtId="0" fontId="101" fillId="0" borderId="1" xfId="0" applyFont="1" applyFill="1" applyBorder="1" applyAlignment="1">
      <alignment horizontal="left"/>
    </xf>
    <xf numFmtId="0" fontId="6" fillId="6" borderId="1" xfId="0" applyFont="1" applyFill="1" applyBorder="1"/>
    <xf numFmtId="49" fontId="100" fillId="6" borderId="1" xfId="1" applyNumberFormat="1" applyFont="1" applyFill="1" applyBorder="1" applyAlignment="1">
      <alignment horizontal="center" vertical="center"/>
    </xf>
    <xf numFmtId="0" fontId="100" fillId="6" borderId="1" xfId="0" applyFont="1" applyFill="1" applyBorder="1" applyAlignment="1">
      <alignment horizontal="center" vertical="center"/>
    </xf>
    <xf numFmtId="49" fontId="100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102" fillId="0" borderId="1" xfId="0" applyFont="1" applyFill="1" applyBorder="1" applyAlignment="1">
      <alignment horizontal="left"/>
    </xf>
    <xf numFmtId="0" fontId="27" fillId="0" borderId="13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100" fillId="6" borderId="0" xfId="0" applyFont="1" applyFill="1" applyAlignment="1">
      <alignment horizontal="center"/>
    </xf>
    <xf numFmtId="49" fontId="100" fillId="6" borderId="1" xfId="1" applyNumberFormat="1" applyFont="1" applyFill="1" applyBorder="1" applyAlignment="1">
      <alignment horizontal="center" vertical="center"/>
    </xf>
    <xf numFmtId="49" fontId="100" fillId="6" borderId="2" xfId="1" applyNumberFormat="1" applyFont="1" applyFill="1" applyBorder="1" applyAlignment="1">
      <alignment horizontal="center" vertical="center"/>
    </xf>
    <xf numFmtId="49" fontId="100" fillId="6" borderId="5" xfId="1" applyNumberFormat="1" applyFont="1" applyFill="1" applyBorder="1" applyAlignment="1">
      <alignment horizontal="center" vertical="center"/>
    </xf>
    <xf numFmtId="0" fontId="100" fillId="6" borderId="11" xfId="0" applyFont="1" applyFill="1" applyBorder="1" applyAlignment="1">
      <alignment horizontal="center" vertical="center" wrapText="1"/>
    </xf>
    <xf numFmtId="0" fontId="100" fillId="6" borderId="4" xfId="0" applyFont="1" applyFill="1" applyBorder="1" applyAlignment="1">
      <alignment horizontal="center" vertical="center" wrapText="1"/>
    </xf>
    <xf numFmtId="0" fontId="100" fillId="6" borderId="2" xfId="0" applyFont="1" applyFill="1" applyBorder="1" applyAlignment="1">
      <alignment horizontal="center" vertical="center" wrapText="1"/>
    </xf>
    <xf numFmtId="0" fontId="100" fillId="6" borderId="5" xfId="0" applyFont="1" applyFill="1" applyBorder="1" applyAlignment="1">
      <alignment horizontal="center" vertical="center" wrapText="1"/>
    </xf>
    <xf numFmtId="0" fontId="100" fillId="6" borderId="2" xfId="0" applyFont="1" applyFill="1" applyBorder="1" applyAlignment="1">
      <alignment horizontal="center" vertical="center"/>
    </xf>
    <xf numFmtId="0" fontId="100" fillId="6" borderId="5" xfId="0" applyFont="1" applyFill="1" applyBorder="1" applyAlignment="1">
      <alignment horizontal="center" vertical="center"/>
    </xf>
    <xf numFmtId="0" fontId="78" fillId="0" borderId="0" xfId="0" applyFont="1" applyAlignment="1">
      <alignment horizontal="center"/>
    </xf>
    <xf numFmtId="0" fontId="79" fillId="6" borderId="2" xfId="0" applyFont="1" applyFill="1" applyBorder="1" applyAlignment="1">
      <alignment horizontal="center" vertical="center" wrapText="1"/>
    </xf>
    <xf numFmtId="0" fontId="79" fillId="6" borderId="5" xfId="0" applyFont="1" applyFill="1" applyBorder="1" applyAlignment="1">
      <alignment horizontal="center" vertical="center" wrapText="1"/>
    </xf>
    <xf numFmtId="49" fontId="79" fillId="6" borderId="2" xfId="1" applyNumberFormat="1" applyFont="1" applyFill="1" applyBorder="1" applyAlignment="1">
      <alignment horizontal="center" vertical="center"/>
    </xf>
    <xf numFmtId="49" fontId="79" fillId="6" borderId="5" xfId="1" applyNumberFormat="1" applyFont="1" applyFill="1" applyBorder="1" applyAlignment="1">
      <alignment horizontal="center" vertical="center"/>
    </xf>
    <xf numFmtId="0" fontId="79" fillId="6" borderId="2" xfId="0" applyFont="1" applyFill="1" applyBorder="1" applyAlignment="1">
      <alignment horizontal="center" vertical="center"/>
    </xf>
    <xf numFmtId="0" fontId="79" fillId="6" borderId="5" xfId="0" applyFont="1" applyFill="1" applyBorder="1" applyAlignment="1">
      <alignment horizontal="center" vertical="center"/>
    </xf>
    <xf numFmtId="0" fontId="79" fillId="6" borderId="3" xfId="0" applyFont="1" applyFill="1" applyBorder="1" applyAlignment="1">
      <alignment horizontal="center" vertical="center" wrapText="1"/>
    </xf>
    <xf numFmtId="0" fontId="79" fillId="6" borderId="4" xfId="0" applyFont="1" applyFill="1" applyBorder="1" applyAlignment="1">
      <alignment horizontal="center" vertical="center" wrapText="1"/>
    </xf>
    <xf numFmtId="0" fontId="79" fillId="6" borderId="11" xfId="0" applyFont="1" applyFill="1" applyBorder="1" applyAlignment="1">
      <alignment horizontal="center" vertical="center" wrapText="1"/>
    </xf>
    <xf numFmtId="49" fontId="79" fillId="6" borderId="0" xfId="0" applyNumberFormat="1" applyFont="1" applyFill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96" fillId="6" borderId="13" xfId="0" applyFont="1" applyFill="1" applyBorder="1" applyAlignment="1">
      <alignment horizontal="center" vertical="center"/>
    </xf>
    <xf numFmtId="0" fontId="96" fillId="6" borderId="9" xfId="0" applyFont="1" applyFill="1" applyBorder="1" applyAlignment="1">
      <alignment horizontal="center" vertical="center"/>
    </xf>
    <xf numFmtId="0" fontId="86" fillId="0" borderId="10" xfId="0" applyFont="1" applyBorder="1" applyAlignment="1">
      <alignment horizontal="center" vertical="center"/>
    </xf>
    <xf numFmtId="0" fontId="24" fillId="0" borderId="0" xfId="7" applyFont="1" applyFill="1" applyBorder="1" applyAlignment="1">
      <alignment horizontal="center"/>
    </xf>
    <xf numFmtId="0" fontId="8" fillId="0" borderId="0" xfId="7" applyFont="1" applyFill="1" applyBorder="1" applyAlignment="1">
      <alignment horizontal="center"/>
    </xf>
    <xf numFmtId="0" fontId="15" fillId="6" borderId="3" xfId="12" applyFont="1" applyFill="1" applyBorder="1" applyAlignment="1">
      <alignment horizontal="center"/>
    </xf>
    <xf numFmtId="0" fontId="15" fillId="6" borderId="11" xfId="12" applyFont="1" applyFill="1" applyBorder="1" applyAlignment="1">
      <alignment horizontal="center"/>
    </xf>
    <xf numFmtId="0" fontId="15" fillId="6" borderId="4" xfId="12" applyFont="1" applyFill="1" applyBorder="1" applyAlignment="1">
      <alignment horizontal="center"/>
    </xf>
  </cellXfs>
  <cellStyles count="18">
    <cellStyle name="Comma 2" xfId="2"/>
    <cellStyle name="Normal 2" xfId="3"/>
    <cellStyle name="Normal 2 2" xfId="4"/>
    <cellStyle name="Normal 3" xfId="5"/>
    <cellStyle name="Normal 4" xfId="6"/>
    <cellStyle name="Normal 7" xfId="7"/>
    <cellStyle name="Normal_Book3" xfId="8"/>
    <cellStyle name="เครื่องหมายจุลภาค" xfId="1" builtinId="3"/>
    <cellStyle name="เครื่องหมายจุลภาค 2" xfId="10"/>
    <cellStyle name="เครื่องหมายจุลภาค 3" xfId="11"/>
    <cellStyle name="ปกติ" xfId="0" builtinId="0"/>
    <cellStyle name="ปกติ 2" xfId="12"/>
    <cellStyle name="ปกติ 2 2" xfId="13"/>
    <cellStyle name="ปกติ 3" xfId="14"/>
    <cellStyle name="ปกติ 4" xfId="15"/>
    <cellStyle name="ปกติ 5" xfId="16"/>
    <cellStyle name="เปอร์เซ็นต์" xfId="9" builtinId="5"/>
    <cellStyle name="เปอร์เซ็นต์ 2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</xdr:row>
      <xdr:rowOff>0</xdr:rowOff>
    </xdr:from>
    <xdr:ext cx="150522" cy="264560"/>
    <xdr:sp macro="" textlink="">
      <xdr:nvSpPr>
        <xdr:cNvPr id="2" name="TextBox 1"/>
        <xdr:cNvSpPr txBox="1"/>
      </xdr:nvSpPr>
      <xdr:spPr>
        <a:xfrm>
          <a:off x="828675" y="704850"/>
          <a:ext cx="1505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752475</xdr:colOff>
      <xdr:row>0</xdr:row>
      <xdr:rowOff>9525</xdr:rowOff>
    </xdr:from>
    <xdr:ext cx="213899" cy="264560"/>
    <xdr:sp macro="" textlink="">
      <xdr:nvSpPr>
        <xdr:cNvPr id="2" name="TextBox 1"/>
        <xdr:cNvSpPr txBox="1"/>
      </xdr:nvSpPr>
      <xdr:spPr>
        <a:xfrm>
          <a:off x="1924050" y="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1543050</xdr:colOff>
      <xdr:row>0</xdr:row>
      <xdr:rowOff>190500</xdr:rowOff>
    </xdr:from>
    <xdr:ext cx="213899" cy="264560"/>
    <xdr:sp macro="" textlink="">
      <xdr:nvSpPr>
        <xdr:cNvPr id="3" name="TextBox 2"/>
        <xdr:cNvSpPr txBox="1"/>
      </xdr:nvSpPr>
      <xdr:spPr>
        <a:xfrm>
          <a:off x="2619375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50522" cy="264560"/>
    <xdr:sp macro="" textlink="">
      <xdr:nvSpPr>
        <xdr:cNvPr id="4" name="TextBox 3"/>
        <xdr:cNvSpPr txBox="1"/>
      </xdr:nvSpPr>
      <xdr:spPr>
        <a:xfrm>
          <a:off x="1209675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RM003\Downloads\&#3619;&#3623;&#3617;\2557\1.&#3626;&#3656;&#3623;&#3609;&#3585;&#3621;&#3634;&#3591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RM003\Downloads\&#3619;&#3623;&#3617;\2557\8.&#3626;&#3588;&#3610;.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RM003\Downloads\&#3619;&#3623;&#3617;\2557\9.&#3626;&#3614;&#3610;.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RM003\Downloads\&#3619;&#3623;&#3617;\2557\10.&#3626;&#3626;&#3611;.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RM003\Downloads\&#3619;&#3623;&#3617;\2557\11.&#3626;&#3629;&#3615;.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RM003\Downloads\&#3619;&#3623;&#3617;\2557\13.&#3648;&#3586;&#3605;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RM003\Downloads\&#3619;&#3623;&#3617;\2557\14.&#3648;&#3586;&#3605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RM003\Downloads\&#3619;&#3623;&#3617;\2557\15.&#3648;&#3586;&#3605;%203%20-%20Copy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RM003\Downloads\&#3619;&#3623;&#3617;\2557\16.&#3648;&#3586;&#3605;%20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RM003\Downloads\&#3619;&#3623;&#3617;\2557\17.&#3648;&#3586;&#3605;%2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RM003\Downloads\&#3619;&#3623;&#3617;\2557\18.&#3648;&#3586;&#3605;%2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RM003\Downloads\&#3619;&#3623;&#3617;\2557\2.&#3585;&#3614;&#3619;.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RM003\Downloads\&#3619;&#3623;&#3617;\2557\20.&#3648;&#3586;&#3605;%207%20-%20Copy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RM003\Downloads\&#3619;&#3623;&#3617;\2557\20.&#3648;&#3586;&#3605;%20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RM003\Downloads\&#3619;&#3623;&#3617;\2557\21.&#3648;&#3586;&#3605;%20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RM003\Downloads\&#3619;&#3623;&#3617;\2557\22.&#3648;&#3586;&#3605;%201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RM003\Downloads\&#3619;&#3623;&#3617;\2557\23.&#3648;&#3586;&#3605;%201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RM003\Downloads\&#3619;&#3623;&#3617;\2557\24.&#3648;&#3586;&#3605;%2012%20-%20cop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RM003\Downloads\&#3619;&#3623;&#3617;\2557\3.&#3605;&#3626;&#3609;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RM003\Downloads\&#3619;&#3623;&#3617;\2557\4.&#3585;&#3609;&#3605;.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RM003\Downloads\&#3619;&#3623;&#3617;\2557\5.&#3626;&#3610;&#3585;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RM003\Downloads\&#3619;&#3623;&#3617;\2557\12.&#3585;&#3623;&#3609;.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RM003\Downloads\&#3619;&#3623;&#3617;\2557\7.&#3624;&#3607;&#3626;.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HRM003\Downloads\&#3619;&#3623;&#3617;\2557\6.&#3585;&#3612;.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ADMINI~1\LOCALS~1\Temp\Rar$DI00.718\&#3611;&#3619;&#3632;&#3648;&#3617;&#3636;&#3609;&#3614;&#3609;&#3633;&#3585;&#3591;&#3634;&#3609;&#3619;&#3634;&#3594;&#3585;&#3634;&#3619;%20&#3588;&#3619;&#3633;&#3657;&#3591;&#3607;&#3637;&#3656;%202%20&#3611;&#3637;%20255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คำอธิบาย"/>
      <sheetName val="ข้อมูล"/>
      <sheetName val="ข้อมูล%การเลื่อน"/>
      <sheetName val="ข้อมูลหลั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Sheet ข้อมูลหลักห้ามแก้ไข</v>
          </cell>
        </row>
        <row r="2">
          <cell r="A2" t="str">
            <v>ระดับผลการประเมินหลักตามที่ คพร.  กำหนด</v>
          </cell>
          <cell r="G2" t="str">
            <v>ค่าตอบแทนเต็มขั้น</v>
          </cell>
        </row>
        <row r="3">
          <cell r="A3" t="str">
            <v>คะแนน min</v>
          </cell>
          <cell r="B3" t="str">
            <v>คะแนน max</v>
          </cell>
          <cell r="C3" t="str">
            <v>ชื่อระดับผลการประเมินหลัก</v>
          </cell>
          <cell r="G3" t="str">
            <v>กลุ่มงาน</v>
          </cell>
          <cell r="H3" t="str">
            <v>เงินเต็มชั้น</v>
          </cell>
        </row>
        <row r="4">
          <cell r="A4">
            <v>0</v>
          </cell>
          <cell r="B4">
            <v>64.989999999999995</v>
          </cell>
          <cell r="C4" t="str">
            <v>ควรปรับปรุง</v>
          </cell>
          <cell r="G4" t="str">
            <v>บริการ</v>
          </cell>
          <cell r="H4">
            <v>19430</v>
          </cell>
        </row>
        <row r="5">
          <cell r="A5">
            <v>65</v>
          </cell>
          <cell r="B5">
            <v>74.989999999999995</v>
          </cell>
          <cell r="C5" t="str">
            <v>พอใช้</v>
          </cell>
          <cell r="G5" t="str">
            <v>เทคนิคทั่วไป</v>
          </cell>
          <cell r="H5">
            <v>23970</v>
          </cell>
        </row>
        <row r="6">
          <cell r="A6">
            <v>75</v>
          </cell>
          <cell r="B6">
            <v>84.99</v>
          </cell>
          <cell r="C6" t="str">
            <v>ดี</v>
          </cell>
          <cell r="G6" t="str">
            <v>เทคนิคพิเศษ</v>
          </cell>
          <cell r="H6">
            <v>59790</v>
          </cell>
        </row>
        <row r="7">
          <cell r="A7">
            <v>85</v>
          </cell>
          <cell r="B7">
            <v>94.99</v>
          </cell>
          <cell r="C7" t="str">
            <v>ดีมาก</v>
          </cell>
          <cell r="G7" t="str">
            <v>บริหารทั่วไป</v>
          </cell>
          <cell r="H7">
            <v>33360</v>
          </cell>
        </row>
        <row r="8">
          <cell r="A8">
            <v>95</v>
          </cell>
          <cell r="B8">
            <v>100</v>
          </cell>
          <cell r="C8" t="str">
            <v>ดีเด่น</v>
          </cell>
          <cell r="G8" t="str">
            <v>วิชาชีพเฉพาะ</v>
          </cell>
          <cell r="H8">
            <v>42830</v>
          </cell>
        </row>
        <row r="9">
          <cell r="G9" t="str">
            <v>เชี่ยวชาญเฉพาะ</v>
          </cell>
          <cell r="H9">
            <v>68350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คำอธิบาย"/>
      <sheetName val="ข้อมูล"/>
      <sheetName val="ข้อมูล%การเลื่อน"/>
      <sheetName val="ข้อมูลหลั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G2" t="str">
            <v>ค่าตอบแทนเต็มขั้น</v>
          </cell>
        </row>
        <row r="3">
          <cell r="G3" t="str">
            <v>กลุ่มงาน</v>
          </cell>
          <cell r="H3" t="str">
            <v>เงินเต็มชั้น</v>
          </cell>
        </row>
        <row r="4">
          <cell r="G4" t="str">
            <v>บริการ</v>
          </cell>
          <cell r="H4">
            <v>19430</v>
          </cell>
        </row>
        <row r="5">
          <cell r="G5" t="str">
            <v>เทคนิคทั่วไป</v>
          </cell>
          <cell r="H5">
            <v>23970</v>
          </cell>
        </row>
        <row r="6">
          <cell r="G6" t="str">
            <v>เทคนิคพิเศษ</v>
          </cell>
          <cell r="H6">
            <v>59790</v>
          </cell>
        </row>
        <row r="7">
          <cell r="G7" t="str">
            <v>บริหารทั่วไป</v>
          </cell>
          <cell r="H7">
            <v>33360</v>
          </cell>
        </row>
        <row r="8">
          <cell r="G8" t="str">
            <v>วิชาชีพเฉพาะ</v>
          </cell>
          <cell r="H8">
            <v>42830</v>
          </cell>
        </row>
        <row r="9">
          <cell r="G9" t="str">
            <v>เชี่ยวชาญเฉพาะ</v>
          </cell>
          <cell r="H9">
            <v>68350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คำอธิบาย"/>
      <sheetName val="ข้อมูล"/>
      <sheetName val="ข้อมูล%การเลื่อน"/>
      <sheetName val="ข้อมูลหลั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Sheet ข้อมูลหลักห้ามแก้ไข</v>
          </cell>
        </row>
        <row r="2">
          <cell r="A2" t="str">
            <v>ระดับผลการประเมินหลักตามที่ คพร.  กำหนด</v>
          </cell>
          <cell r="G2" t="str">
            <v>ค่าตอบแทนเต็มขั้น</v>
          </cell>
        </row>
        <row r="3">
          <cell r="A3" t="str">
            <v>คะแนน min</v>
          </cell>
          <cell r="B3" t="str">
            <v>คะแนน max</v>
          </cell>
          <cell r="C3" t="str">
            <v>ชื่อระดับผลการประเมินหลัก</v>
          </cell>
          <cell r="G3" t="str">
            <v>กลุ่มงาน</v>
          </cell>
          <cell r="H3" t="str">
            <v>เงินเต็มชั้น</v>
          </cell>
        </row>
        <row r="4">
          <cell r="A4">
            <v>0</v>
          </cell>
          <cell r="B4">
            <v>64.989999999999995</v>
          </cell>
          <cell r="C4" t="str">
            <v>ควรปรับปรุง</v>
          </cell>
          <cell r="G4" t="str">
            <v>บริการ</v>
          </cell>
          <cell r="H4">
            <v>19430</v>
          </cell>
        </row>
        <row r="5">
          <cell r="A5">
            <v>65</v>
          </cell>
          <cell r="B5">
            <v>74.989999999999995</v>
          </cell>
          <cell r="C5" t="str">
            <v>พอใช้</v>
          </cell>
          <cell r="G5" t="str">
            <v>เทคนิคทั่วไป</v>
          </cell>
          <cell r="H5">
            <v>23970</v>
          </cell>
        </row>
        <row r="6">
          <cell r="A6">
            <v>75</v>
          </cell>
          <cell r="B6">
            <v>84.99</v>
          </cell>
          <cell r="C6" t="str">
            <v>ดี</v>
          </cell>
          <cell r="G6" t="str">
            <v>เทคนิคพิเศษ</v>
          </cell>
          <cell r="H6">
            <v>59790</v>
          </cell>
        </row>
        <row r="7">
          <cell r="A7">
            <v>85</v>
          </cell>
          <cell r="B7">
            <v>94.99</v>
          </cell>
          <cell r="C7" t="str">
            <v>ดีมาก</v>
          </cell>
          <cell r="G7" t="str">
            <v>บริหารทั่วไป</v>
          </cell>
          <cell r="H7">
            <v>33360</v>
          </cell>
        </row>
        <row r="8">
          <cell r="A8">
            <v>95</v>
          </cell>
          <cell r="B8">
            <v>100</v>
          </cell>
          <cell r="C8" t="str">
            <v>ดีเด่น</v>
          </cell>
          <cell r="G8" t="str">
            <v>วิชาชีพเฉพาะ</v>
          </cell>
          <cell r="H8">
            <v>42830</v>
          </cell>
        </row>
        <row r="9">
          <cell r="G9" t="str">
            <v>เชี่ยวชาญเฉพาะ</v>
          </cell>
          <cell r="H9">
            <v>68350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คำอธิบาย"/>
      <sheetName val="ข้อมูล"/>
      <sheetName val="ข้อมูล%การเลื่อน"/>
      <sheetName val="ข้อมูลหลั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Sheet ข้อมูลหลักห้ามแก้ไข</v>
          </cell>
        </row>
        <row r="2">
          <cell r="A2" t="str">
            <v>ระดับผลการประเมินหลักตามที่ คพร.  กำหนด</v>
          </cell>
          <cell r="G2" t="str">
            <v>ค่าตอบแทนเต็มขั้น</v>
          </cell>
        </row>
        <row r="3">
          <cell r="A3" t="str">
            <v>คะแนน min</v>
          </cell>
          <cell r="B3" t="str">
            <v>คะแนน max</v>
          </cell>
          <cell r="C3" t="str">
            <v>ชื่อระดับผลการประเมินหลัก</v>
          </cell>
          <cell r="G3" t="str">
            <v>กลุ่มงาน</v>
          </cell>
          <cell r="H3" t="str">
            <v>เงินเต็มชั้น</v>
          </cell>
        </row>
        <row r="4">
          <cell r="A4">
            <v>0</v>
          </cell>
          <cell r="B4">
            <v>64.989999999999995</v>
          </cell>
          <cell r="C4" t="str">
            <v>ควรปรับปรุง</v>
          </cell>
          <cell r="G4" t="str">
            <v>บริการ</v>
          </cell>
          <cell r="H4">
            <v>19430</v>
          </cell>
        </row>
        <row r="5">
          <cell r="A5">
            <v>65</v>
          </cell>
          <cell r="B5">
            <v>74.989999999999995</v>
          </cell>
          <cell r="C5" t="str">
            <v>พอใช้</v>
          </cell>
          <cell r="G5" t="str">
            <v>เทคนิคทั่วไป</v>
          </cell>
          <cell r="H5">
            <v>23970</v>
          </cell>
        </row>
        <row r="6">
          <cell r="A6">
            <v>75</v>
          </cell>
          <cell r="B6">
            <v>84.99</v>
          </cell>
          <cell r="C6" t="str">
            <v>ดี</v>
          </cell>
          <cell r="G6" t="str">
            <v>เทคนิคพิเศษ</v>
          </cell>
          <cell r="H6">
            <v>59790</v>
          </cell>
        </row>
        <row r="7">
          <cell r="A7">
            <v>85</v>
          </cell>
          <cell r="B7">
            <v>94.99</v>
          </cell>
          <cell r="C7" t="str">
            <v>ดีมาก</v>
          </cell>
          <cell r="G7" t="str">
            <v>บริหารทั่วไป</v>
          </cell>
          <cell r="H7">
            <v>33360</v>
          </cell>
        </row>
        <row r="8">
          <cell r="A8">
            <v>95</v>
          </cell>
          <cell r="B8">
            <v>100</v>
          </cell>
          <cell r="C8" t="str">
            <v>ดีเด่น</v>
          </cell>
          <cell r="G8" t="str">
            <v>วิชาชีพเฉพาะ</v>
          </cell>
          <cell r="H8">
            <v>42830</v>
          </cell>
        </row>
        <row r="9">
          <cell r="G9" t="str">
            <v>เชี่ยวชาญเฉพาะ</v>
          </cell>
          <cell r="H9">
            <v>68350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คำอธิบาย"/>
      <sheetName val="ข้อมูล"/>
      <sheetName val="ข้อมูล%การเลื่อน"/>
      <sheetName val="ข้อมูลหลั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Sheet ข้อมูลหลักห้ามแก้ไข</v>
          </cell>
        </row>
        <row r="2">
          <cell r="A2" t="str">
            <v>ระดับผลการประเมินหลักตามที่ คพร.  กำหนด</v>
          </cell>
          <cell r="G2" t="str">
            <v>ค่าตอบแทนเต็มขั้น</v>
          </cell>
        </row>
        <row r="3">
          <cell r="A3" t="str">
            <v>คะแนน min</v>
          </cell>
          <cell r="B3" t="str">
            <v>คะแนน max</v>
          </cell>
          <cell r="C3" t="str">
            <v>ชื่อระดับผลการประเมินหลัก</v>
          </cell>
          <cell r="G3" t="str">
            <v>กลุ่มงาน</v>
          </cell>
          <cell r="H3" t="str">
            <v>เงินเต็มชั้น</v>
          </cell>
        </row>
        <row r="4">
          <cell r="A4">
            <v>0</v>
          </cell>
          <cell r="B4">
            <v>64.989999999999995</v>
          </cell>
          <cell r="C4" t="str">
            <v>ควรปรับปรุง</v>
          </cell>
          <cell r="G4" t="str">
            <v>บริการ</v>
          </cell>
          <cell r="H4">
            <v>19430</v>
          </cell>
        </row>
        <row r="5">
          <cell r="A5">
            <v>65</v>
          </cell>
          <cell r="B5">
            <v>74.989999999999995</v>
          </cell>
          <cell r="C5" t="str">
            <v>พอใช้</v>
          </cell>
          <cell r="G5" t="str">
            <v>เทคนิคทั่วไป</v>
          </cell>
          <cell r="H5">
            <v>23970</v>
          </cell>
        </row>
        <row r="6">
          <cell r="A6">
            <v>75</v>
          </cell>
          <cell r="B6">
            <v>84.99</v>
          </cell>
          <cell r="C6" t="str">
            <v>ดี</v>
          </cell>
          <cell r="G6" t="str">
            <v>เทคนิคพิเศษ</v>
          </cell>
          <cell r="H6">
            <v>59790</v>
          </cell>
        </row>
        <row r="7">
          <cell r="A7">
            <v>85</v>
          </cell>
          <cell r="B7">
            <v>94.99</v>
          </cell>
          <cell r="C7" t="str">
            <v>ดีมาก</v>
          </cell>
          <cell r="G7" t="str">
            <v>บริหารทั่วไป</v>
          </cell>
          <cell r="H7">
            <v>33360</v>
          </cell>
        </row>
        <row r="8">
          <cell r="A8">
            <v>95</v>
          </cell>
          <cell r="B8">
            <v>100</v>
          </cell>
          <cell r="C8" t="str">
            <v>ดีเด่น</v>
          </cell>
          <cell r="G8" t="str">
            <v>วิชาชีพเฉพาะ</v>
          </cell>
          <cell r="H8">
            <v>42830</v>
          </cell>
        </row>
        <row r="9">
          <cell r="G9" t="str">
            <v>เชี่ยวชาญเฉพาะ</v>
          </cell>
          <cell r="H9">
            <v>68350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คำอธิบาย"/>
      <sheetName val="ข้อมูล"/>
      <sheetName val="ข้อมูล%การเลื่อน"/>
      <sheetName val="ข้อมูลหลั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Sheet ข้อมูลหลักห้ามแก้ไข</v>
          </cell>
        </row>
        <row r="2">
          <cell r="A2" t="str">
            <v>ระดับผลการประเมินหลักตามที่ คพร.  กำหนด</v>
          </cell>
          <cell r="G2" t="str">
            <v>ค่าตอบแทนเต็มขั้น</v>
          </cell>
        </row>
        <row r="3">
          <cell r="A3" t="str">
            <v>คะแนน min</v>
          </cell>
          <cell r="B3" t="str">
            <v>คะแนน max</v>
          </cell>
          <cell r="C3" t="str">
            <v>ชื่อระดับผลการประเมินหลัก</v>
          </cell>
          <cell r="G3" t="str">
            <v>กลุ่มงาน</v>
          </cell>
          <cell r="H3" t="str">
            <v>เงินเต็มชั้น</v>
          </cell>
        </row>
        <row r="4">
          <cell r="A4">
            <v>0</v>
          </cell>
          <cell r="B4">
            <v>64.989999999999995</v>
          </cell>
          <cell r="C4" t="str">
            <v>ควรปรับปรุง</v>
          </cell>
          <cell r="G4" t="str">
            <v>บริการ</v>
          </cell>
          <cell r="H4">
            <v>19430</v>
          </cell>
        </row>
        <row r="5">
          <cell r="A5">
            <v>65</v>
          </cell>
          <cell r="B5">
            <v>74.989999999999995</v>
          </cell>
          <cell r="C5" t="str">
            <v>พอใช้</v>
          </cell>
          <cell r="G5" t="str">
            <v>เทคนิคทั่วไป</v>
          </cell>
          <cell r="H5">
            <v>23970</v>
          </cell>
        </row>
        <row r="6">
          <cell r="A6">
            <v>75</v>
          </cell>
          <cell r="B6">
            <v>84.99</v>
          </cell>
          <cell r="C6" t="str">
            <v>ดี</v>
          </cell>
          <cell r="G6" t="str">
            <v>เทคนิคพิเศษ</v>
          </cell>
          <cell r="H6">
            <v>59790</v>
          </cell>
        </row>
        <row r="7">
          <cell r="A7">
            <v>85</v>
          </cell>
          <cell r="B7">
            <v>94.99</v>
          </cell>
          <cell r="C7" t="str">
            <v>ดีมาก</v>
          </cell>
          <cell r="G7" t="str">
            <v>บริหารทั่วไป</v>
          </cell>
          <cell r="H7">
            <v>33360</v>
          </cell>
        </row>
        <row r="8">
          <cell r="A8">
            <v>95</v>
          </cell>
          <cell r="B8">
            <v>100</v>
          </cell>
          <cell r="C8" t="str">
            <v>ดีเด่น</v>
          </cell>
          <cell r="G8" t="str">
            <v>วิชาชีพเฉพาะ</v>
          </cell>
          <cell r="H8">
            <v>42830</v>
          </cell>
        </row>
        <row r="9">
          <cell r="G9" t="str">
            <v>เชี่ยวชาญเฉพาะ</v>
          </cell>
          <cell r="H9">
            <v>68350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คำอธิบาย"/>
      <sheetName val="ข้อมูล"/>
      <sheetName val="ข้อมูล%การเลื่อน"/>
      <sheetName val="ข้อมูลหลั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Sheet ข้อมูลหลักห้ามแก้ไข</v>
          </cell>
        </row>
        <row r="2">
          <cell r="A2" t="str">
            <v>ระดับผลการประเมินหลักตามที่ คพร.  กำหนด</v>
          </cell>
          <cell r="G2" t="str">
            <v>ค่าตอบแทนเต็มขั้น</v>
          </cell>
        </row>
        <row r="3">
          <cell r="A3" t="str">
            <v>คะแนน min</v>
          </cell>
          <cell r="B3" t="str">
            <v>คะแนน max</v>
          </cell>
          <cell r="C3" t="str">
            <v>ชื่อระดับผลการประเมินหลัก</v>
          </cell>
          <cell r="G3" t="str">
            <v>กลุ่มงาน</v>
          </cell>
          <cell r="H3" t="str">
            <v>เงินเต็มชั้น</v>
          </cell>
        </row>
        <row r="4">
          <cell r="A4">
            <v>0</v>
          </cell>
          <cell r="B4">
            <v>64.989999999999995</v>
          </cell>
          <cell r="C4" t="str">
            <v>ควรปรับปรุง</v>
          </cell>
          <cell r="G4" t="str">
            <v>บริการ</v>
          </cell>
          <cell r="H4">
            <v>19430</v>
          </cell>
        </row>
        <row r="5">
          <cell r="A5">
            <v>65</v>
          </cell>
          <cell r="B5">
            <v>74.989999999999995</v>
          </cell>
          <cell r="C5" t="str">
            <v>พอใช้</v>
          </cell>
          <cell r="G5" t="str">
            <v>เทคนิคทั่วไป</v>
          </cell>
          <cell r="H5">
            <v>23970</v>
          </cell>
        </row>
        <row r="6">
          <cell r="A6">
            <v>75</v>
          </cell>
          <cell r="B6">
            <v>84.99</v>
          </cell>
          <cell r="C6" t="str">
            <v>ดี</v>
          </cell>
          <cell r="G6" t="str">
            <v>เทคนิคพิเศษ</v>
          </cell>
          <cell r="H6">
            <v>59790</v>
          </cell>
        </row>
        <row r="7">
          <cell r="A7">
            <v>85</v>
          </cell>
          <cell r="B7">
            <v>94.99</v>
          </cell>
          <cell r="C7" t="str">
            <v>ดีมาก</v>
          </cell>
          <cell r="G7" t="str">
            <v>บริหารทั่วไป</v>
          </cell>
          <cell r="H7">
            <v>33360</v>
          </cell>
        </row>
        <row r="8">
          <cell r="A8">
            <v>95</v>
          </cell>
          <cell r="B8">
            <v>100</v>
          </cell>
          <cell r="C8" t="str">
            <v>ดีเด่น</v>
          </cell>
          <cell r="G8" t="str">
            <v>วิชาชีพเฉพาะ</v>
          </cell>
          <cell r="H8">
            <v>42830</v>
          </cell>
        </row>
        <row r="9">
          <cell r="G9" t="str">
            <v>เชี่ยวชาญเฉพาะ</v>
          </cell>
          <cell r="H9">
            <v>68350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ข้อมูล (2)"/>
      <sheetName val="การลา"/>
      <sheetName val="คำอธิบาย"/>
      <sheetName val="ข้อมูล"/>
      <sheetName val="ข้อมูล%การเลื่อน"/>
      <sheetName val="ข้อมูลหลั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>Sheet ข้อมูลหลักห้ามแก้ไข</v>
          </cell>
        </row>
        <row r="2">
          <cell r="A2" t="str">
            <v>ระดับผลการประเมินหลักตามที่ คพร.  กำหนด</v>
          </cell>
          <cell r="G2" t="str">
            <v>ค่าตอบแทนเต็มขั้น</v>
          </cell>
        </row>
        <row r="3">
          <cell r="A3" t="str">
            <v>คะแนน min</v>
          </cell>
          <cell r="B3" t="str">
            <v>คะแนน max</v>
          </cell>
          <cell r="C3" t="str">
            <v>ชื่อระดับผลการประเมินหลัก</v>
          </cell>
          <cell r="G3" t="str">
            <v>กลุ่มงาน</v>
          </cell>
          <cell r="H3" t="str">
            <v>เงินเต็มชั้น</v>
          </cell>
        </row>
        <row r="4">
          <cell r="A4">
            <v>0</v>
          </cell>
          <cell r="B4">
            <v>64.989999999999995</v>
          </cell>
          <cell r="C4" t="str">
            <v>ควรปรับปรุง</v>
          </cell>
          <cell r="G4" t="str">
            <v>บริการ</v>
          </cell>
          <cell r="H4">
            <v>19430</v>
          </cell>
        </row>
        <row r="5">
          <cell r="A5">
            <v>65</v>
          </cell>
          <cell r="B5">
            <v>74.989999999999995</v>
          </cell>
          <cell r="C5" t="str">
            <v>พอใช้</v>
          </cell>
          <cell r="G5" t="str">
            <v>เทคนิคทั่วไป</v>
          </cell>
          <cell r="H5">
            <v>23970</v>
          </cell>
        </row>
        <row r="6">
          <cell r="A6">
            <v>75</v>
          </cell>
          <cell r="B6">
            <v>84.99</v>
          </cell>
          <cell r="C6" t="str">
            <v>ดี</v>
          </cell>
          <cell r="G6" t="str">
            <v>เทคนิคพิเศษ</v>
          </cell>
          <cell r="H6">
            <v>59790</v>
          </cell>
        </row>
        <row r="7">
          <cell r="A7">
            <v>85</v>
          </cell>
          <cell r="B7">
            <v>94.99</v>
          </cell>
          <cell r="C7" t="str">
            <v>ดีมาก</v>
          </cell>
          <cell r="G7" t="str">
            <v>บริหารทั่วไป</v>
          </cell>
          <cell r="H7">
            <v>33360</v>
          </cell>
        </row>
        <row r="8">
          <cell r="A8">
            <v>95</v>
          </cell>
          <cell r="B8">
            <v>100</v>
          </cell>
          <cell r="C8" t="str">
            <v>ดีเด่น</v>
          </cell>
          <cell r="G8" t="str">
            <v>วิชาชีพเฉพาะ</v>
          </cell>
          <cell r="H8">
            <v>42830</v>
          </cell>
        </row>
        <row r="9">
          <cell r="G9" t="str">
            <v>เชี่ยวชาญเฉพาะ</v>
          </cell>
          <cell r="H9">
            <v>68350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คำอธิบาย"/>
      <sheetName val="ข้อมูล"/>
      <sheetName val="ข้อมูล%การเลื่อน"/>
      <sheetName val="ข้อมูลหลั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Sheet ข้อมูลหลักห้ามแก้ไข</v>
          </cell>
        </row>
        <row r="2">
          <cell r="A2" t="str">
            <v>ระดับผลการประเมินหลักตามที่ คพร.  กำหนด</v>
          </cell>
          <cell r="G2" t="str">
            <v>ค่าตอบแทนเต็มขั้น</v>
          </cell>
        </row>
        <row r="3">
          <cell r="A3" t="str">
            <v>คะแนน min</v>
          </cell>
          <cell r="B3" t="str">
            <v>คะแนน max</v>
          </cell>
          <cell r="C3" t="str">
            <v>ชื่อระดับผลการประเมินหลัก</v>
          </cell>
          <cell r="G3" t="str">
            <v>กลุ่มงาน</v>
          </cell>
          <cell r="H3" t="str">
            <v>เงินเต็มชั้น</v>
          </cell>
        </row>
        <row r="4">
          <cell r="A4">
            <v>0</v>
          </cell>
          <cell r="B4">
            <v>64.989999999999995</v>
          </cell>
          <cell r="C4" t="str">
            <v>ควรปรับปรุง</v>
          </cell>
          <cell r="G4" t="str">
            <v>บริการ</v>
          </cell>
          <cell r="H4">
            <v>19430</v>
          </cell>
        </row>
        <row r="5">
          <cell r="A5">
            <v>65</v>
          </cell>
          <cell r="B5">
            <v>74.989999999999995</v>
          </cell>
          <cell r="C5" t="str">
            <v>พอใช้</v>
          </cell>
          <cell r="G5" t="str">
            <v>เทคนิคทั่วไป</v>
          </cell>
          <cell r="H5">
            <v>23970</v>
          </cell>
        </row>
        <row r="6">
          <cell r="A6">
            <v>75</v>
          </cell>
          <cell r="B6">
            <v>84.99</v>
          </cell>
          <cell r="C6" t="str">
            <v>ดี</v>
          </cell>
          <cell r="G6" t="str">
            <v>เทคนิคพิเศษ</v>
          </cell>
          <cell r="H6">
            <v>59790</v>
          </cell>
        </row>
        <row r="7">
          <cell r="A7">
            <v>85</v>
          </cell>
          <cell r="B7">
            <v>94.99</v>
          </cell>
          <cell r="C7" t="str">
            <v>ดีมาก</v>
          </cell>
          <cell r="G7" t="str">
            <v>บริหารทั่วไป</v>
          </cell>
          <cell r="H7">
            <v>33360</v>
          </cell>
        </row>
        <row r="8">
          <cell r="A8">
            <v>95</v>
          </cell>
          <cell r="B8">
            <v>100</v>
          </cell>
          <cell r="C8" t="str">
            <v>ดีเด่น</v>
          </cell>
          <cell r="G8" t="str">
            <v>วิชาชีพเฉพาะ</v>
          </cell>
          <cell r="H8">
            <v>42830</v>
          </cell>
        </row>
        <row r="9">
          <cell r="G9" t="str">
            <v>เชี่ยวชาญเฉพาะ</v>
          </cell>
          <cell r="H9">
            <v>68350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คำอธิบาย"/>
      <sheetName val="ข้อมูล"/>
      <sheetName val="ข้อมูล%การเลื่อน"/>
      <sheetName val="ข้อมูลหลั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Sheet ข้อมูลหลักห้ามแก้ไข</v>
          </cell>
        </row>
        <row r="2">
          <cell r="A2" t="str">
            <v>ระดับผลการประเมินหลักตามที่ คพร.  กำหนด</v>
          </cell>
          <cell r="G2" t="str">
            <v>ค่าตอบแทนเต็มขั้น</v>
          </cell>
        </row>
        <row r="3">
          <cell r="A3" t="str">
            <v>คะแนน min</v>
          </cell>
          <cell r="B3" t="str">
            <v>คะแนน max</v>
          </cell>
          <cell r="C3" t="str">
            <v>ชื่อระดับผลการประเมินหลัก</v>
          </cell>
          <cell r="G3" t="str">
            <v>กลุ่มงาน</v>
          </cell>
          <cell r="H3" t="str">
            <v>เงินเต็มชั้น</v>
          </cell>
        </row>
        <row r="4">
          <cell r="A4">
            <v>0</v>
          </cell>
          <cell r="B4">
            <v>64.989999999999995</v>
          </cell>
          <cell r="C4" t="str">
            <v>ควรปรับปรุง</v>
          </cell>
          <cell r="G4" t="str">
            <v>บริการ</v>
          </cell>
          <cell r="H4">
            <v>19430</v>
          </cell>
        </row>
        <row r="5">
          <cell r="A5">
            <v>65</v>
          </cell>
          <cell r="B5">
            <v>74.989999999999995</v>
          </cell>
          <cell r="C5" t="str">
            <v>พอใช้</v>
          </cell>
          <cell r="G5" t="str">
            <v>เทคนิคทั่วไป</v>
          </cell>
          <cell r="H5">
            <v>23970</v>
          </cell>
        </row>
        <row r="6">
          <cell r="A6">
            <v>75</v>
          </cell>
          <cell r="B6">
            <v>84.99</v>
          </cell>
          <cell r="C6" t="str">
            <v>ดี</v>
          </cell>
          <cell r="G6" t="str">
            <v>เทคนิคพิเศษ</v>
          </cell>
          <cell r="H6">
            <v>59790</v>
          </cell>
        </row>
        <row r="7">
          <cell r="A7">
            <v>85</v>
          </cell>
          <cell r="B7">
            <v>94.99</v>
          </cell>
          <cell r="C7" t="str">
            <v>ดีมาก</v>
          </cell>
          <cell r="G7" t="str">
            <v>บริหารทั่วไป</v>
          </cell>
          <cell r="H7">
            <v>33360</v>
          </cell>
        </row>
        <row r="8">
          <cell r="A8">
            <v>95</v>
          </cell>
          <cell r="B8">
            <v>100</v>
          </cell>
          <cell r="C8" t="str">
            <v>ดีเด่น</v>
          </cell>
          <cell r="G8" t="str">
            <v>วิชาชีพเฉพาะ</v>
          </cell>
          <cell r="H8">
            <v>42830</v>
          </cell>
        </row>
        <row r="9">
          <cell r="G9" t="str">
            <v>เชี่ยวชาญเฉพาะ</v>
          </cell>
          <cell r="H9">
            <v>68350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คำอธิบาย"/>
      <sheetName val="ข้อมูล"/>
      <sheetName val="ข้อมูล%การเลื่อน"/>
      <sheetName val="ข้อมูลหลั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Sheet ข้อมูลหลักห้ามแก้ไข</v>
          </cell>
        </row>
        <row r="2">
          <cell r="A2" t="str">
            <v>ระดับผลการประเมินหลักตามที่ คพร.  กำหนด</v>
          </cell>
          <cell r="G2" t="str">
            <v>ค่าตอบแทนเต็มขั้น</v>
          </cell>
        </row>
        <row r="3">
          <cell r="A3" t="str">
            <v>คะแนน min</v>
          </cell>
          <cell r="B3" t="str">
            <v>คะแนน max</v>
          </cell>
          <cell r="C3" t="str">
            <v>ชื่อระดับผลการประเมินหลัก</v>
          </cell>
          <cell r="G3" t="str">
            <v>กลุ่มงาน</v>
          </cell>
          <cell r="H3" t="str">
            <v>เงินเต็มชั้น</v>
          </cell>
        </row>
        <row r="4">
          <cell r="A4">
            <v>0</v>
          </cell>
          <cell r="B4">
            <v>64.989999999999995</v>
          </cell>
          <cell r="C4" t="str">
            <v>ควรปรับปรุง</v>
          </cell>
          <cell r="G4" t="str">
            <v>บริการ</v>
          </cell>
          <cell r="H4">
            <v>19430</v>
          </cell>
        </row>
        <row r="5">
          <cell r="A5">
            <v>65</v>
          </cell>
          <cell r="B5">
            <v>74.989999999999995</v>
          </cell>
          <cell r="C5" t="str">
            <v>พอใช้</v>
          </cell>
          <cell r="G5" t="str">
            <v>เทคนิคทั่วไป</v>
          </cell>
          <cell r="H5">
            <v>23970</v>
          </cell>
        </row>
        <row r="6">
          <cell r="A6">
            <v>75</v>
          </cell>
          <cell r="B6">
            <v>84.99</v>
          </cell>
          <cell r="C6" t="str">
            <v>ดี</v>
          </cell>
          <cell r="G6" t="str">
            <v>เทคนิคพิเศษ</v>
          </cell>
          <cell r="H6">
            <v>59790</v>
          </cell>
        </row>
        <row r="7">
          <cell r="A7">
            <v>85</v>
          </cell>
          <cell r="B7">
            <v>94.99</v>
          </cell>
          <cell r="C7" t="str">
            <v>ดีมาก</v>
          </cell>
          <cell r="G7" t="str">
            <v>บริหารทั่วไป</v>
          </cell>
          <cell r="H7">
            <v>33360</v>
          </cell>
        </row>
        <row r="8">
          <cell r="A8">
            <v>95</v>
          </cell>
          <cell r="B8">
            <v>100</v>
          </cell>
          <cell r="C8" t="str">
            <v>ดีเด่น</v>
          </cell>
          <cell r="G8" t="str">
            <v>วิชาชีพเฉพาะ</v>
          </cell>
          <cell r="H8">
            <v>42830</v>
          </cell>
        </row>
        <row r="9">
          <cell r="G9" t="str">
            <v>เชี่ยวชาญเฉพาะ</v>
          </cell>
          <cell r="H9">
            <v>68350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คำอธิบาย"/>
      <sheetName val="ข้อมูล"/>
      <sheetName val="ข้อมูล%การเลื่อน"/>
      <sheetName val="ข้อมูลหลั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Sheet ข้อมูลหลักห้ามแก้ไข</v>
          </cell>
        </row>
        <row r="2">
          <cell r="A2" t="str">
            <v>ระดับผลการประเมินหลักตามที่ คพร.  กำหนด</v>
          </cell>
          <cell r="G2" t="str">
            <v>ค่าตอบแทนเต็มขั้น</v>
          </cell>
        </row>
        <row r="3">
          <cell r="A3" t="str">
            <v>คะแนน min</v>
          </cell>
          <cell r="B3" t="str">
            <v>คะแนน max</v>
          </cell>
          <cell r="C3" t="str">
            <v>ชื่อระดับผลการประเมินหลัก</v>
          </cell>
          <cell r="G3" t="str">
            <v>กลุ่มงาน</v>
          </cell>
          <cell r="H3" t="str">
            <v>เงินเต็มชั้น</v>
          </cell>
        </row>
        <row r="4">
          <cell r="A4">
            <v>0</v>
          </cell>
          <cell r="B4">
            <v>64.989999999999995</v>
          </cell>
          <cell r="C4" t="str">
            <v>ควรปรับปรุง</v>
          </cell>
          <cell r="G4" t="str">
            <v>บริการ</v>
          </cell>
          <cell r="H4">
            <v>19430</v>
          </cell>
        </row>
        <row r="5">
          <cell r="A5">
            <v>65</v>
          </cell>
          <cell r="B5">
            <v>74.989999999999995</v>
          </cell>
          <cell r="C5" t="str">
            <v>พอใช้</v>
          </cell>
          <cell r="G5" t="str">
            <v>เทคนิคทั่วไป</v>
          </cell>
          <cell r="H5">
            <v>23970</v>
          </cell>
        </row>
        <row r="6">
          <cell r="A6">
            <v>75</v>
          </cell>
          <cell r="B6">
            <v>84.99</v>
          </cell>
          <cell r="C6" t="str">
            <v>ดี</v>
          </cell>
          <cell r="G6" t="str">
            <v>เทคนิคพิเศษ</v>
          </cell>
          <cell r="H6">
            <v>59790</v>
          </cell>
        </row>
        <row r="7">
          <cell r="A7">
            <v>85</v>
          </cell>
          <cell r="B7">
            <v>94.99</v>
          </cell>
          <cell r="C7" t="str">
            <v>ดีมาก</v>
          </cell>
          <cell r="G7" t="str">
            <v>บริหารทั่วไป</v>
          </cell>
          <cell r="H7">
            <v>33360</v>
          </cell>
        </row>
        <row r="8">
          <cell r="A8">
            <v>95</v>
          </cell>
          <cell r="B8">
            <v>100</v>
          </cell>
          <cell r="C8" t="str">
            <v>ดีเด่น</v>
          </cell>
          <cell r="G8" t="str">
            <v>วิชาชีพเฉพาะ</v>
          </cell>
          <cell r="H8">
            <v>42830</v>
          </cell>
        </row>
        <row r="9">
          <cell r="G9" t="str">
            <v>เชี่ยวชาญเฉพาะ</v>
          </cell>
          <cell r="H9">
            <v>68350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คำอธิบาย"/>
      <sheetName val="ข้อมูล"/>
      <sheetName val="ข้อมูล%การเลื่อน"/>
      <sheetName val="ข้อมูลหลั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Sheet ข้อมูลหลักห้ามแก้ไข</v>
          </cell>
        </row>
        <row r="2">
          <cell r="A2" t="str">
            <v>ระดับผลการประเมินหลักตามที่ คพร.  กำหนด</v>
          </cell>
          <cell r="G2" t="str">
            <v>ค่าตอบแทนเต็มขั้น</v>
          </cell>
        </row>
        <row r="3">
          <cell r="A3" t="str">
            <v>คะแนน min</v>
          </cell>
          <cell r="B3" t="str">
            <v>คะแนน max</v>
          </cell>
          <cell r="C3" t="str">
            <v>ชื่อระดับผลการประเมินหลัก</v>
          </cell>
          <cell r="G3" t="str">
            <v>กลุ่มงาน</v>
          </cell>
          <cell r="H3" t="str">
            <v>เงินเต็มชั้น</v>
          </cell>
        </row>
        <row r="4">
          <cell r="A4">
            <v>0</v>
          </cell>
          <cell r="B4">
            <v>64.989999999999995</v>
          </cell>
          <cell r="C4" t="str">
            <v>ควรปรับปรุง</v>
          </cell>
          <cell r="G4" t="str">
            <v>บริการ</v>
          </cell>
          <cell r="H4">
            <v>19430</v>
          </cell>
        </row>
        <row r="5">
          <cell r="A5">
            <v>65</v>
          </cell>
          <cell r="B5">
            <v>74.989999999999995</v>
          </cell>
          <cell r="C5" t="str">
            <v>พอใช้</v>
          </cell>
          <cell r="G5" t="str">
            <v>เทคนิคทั่วไป</v>
          </cell>
          <cell r="H5">
            <v>23970</v>
          </cell>
        </row>
        <row r="6">
          <cell r="A6">
            <v>75</v>
          </cell>
          <cell r="B6">
            <v>84.99</v>
          </cell>
          <cell r="C6" t="str">
            <v>ดี</v>
          </cell>
          <cell r="G6" t="str">
            <v>เทคนิคพิเศษ</v>
          </cell>
          <cell r="H6">
            <v>59790</v>
          </cell>
        </row>
        <row r="7">
          <cell r="A7">
            <v>85</v>
          </cell>
          <cell r="B7">
            <v>94.99</v>
          </cell>
          <cell r="C7" t="str">
            <v>ดีมาก</v>
          </cell>
          <cell r="G7" t="str">
            <v>บริหารทั่วไป</v>
          </cell>
          <cell r="H7">
            <v>33360</v>
          </cell>
        </row>
        <row r="8">
          <cell r="A8">
            <v>95</v>
          </cell>
          <cell r="B8">
            <v>100</v>
          </cell>
          <cell r="C8" t="str">
            <v>ดีเด่น</v>
          </cell>
          <cell r="G8" t="str">
            <v>วิชาชีพเฉพาะ</v>
          </cell>
          <cell r="H8">
            <v>42830</v>
          </cell>
        </row>
        <row r="9">
          <cell r="G9" t="str">
            <v>เชี่ยวชาญเฉพาะ</v>
          </cell>
          <cell r="H9">
            <v>68350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คำอธิบาย"/>
      <sheetName val="ข้อมูล"/>
      <sheetName val="ข้อมูล%การเลื่อน"/>
      <sheetName val="ข้อมูลหลั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Sheet ข้อมูลหลักห้ามแก้ไข</v>
          </cell>
        </row>
        <row r="2">
          <cell r="A2" t="str">
            <v>ระดับผลการประเมินหลักตามที่ คพร.  กำหนด</v>
          </cell>
          <cell r="G2" t="str">
            <v>ค่าตอบแทนเต็มขั้น</v>
          </cell>
        </row>
        <row r="3">
          <cell r="A3" t="str">
            <v>คะแนน min</v>
          </cell>
          <cell r="B3" t="str">
            <v>คะแนน max</v>
          </cell>
          <cell r="C3" t="str">
            <v>ชื่อระดับผลการประเมินหลัก</v>
          </cell>
          <cell r="G3" t="str">
            <v>กลุ่มงาน</v>
          </cell>
          <cell r="H3" t="str">
            <v>เงินเต็มชั้น</v>
          </cell>
        </row>
        <row r="4">
          <cell r="A4">
            <v>0</v>
          </cell>
          <cell r="B4">
            <v>64.989999999999995</v>
          </cell>
          <cell r="C4" t="str">
            <v>ควรปรับปรุง</v>
          </cell>
          <cell r="G4" t="str">
            <v>บริการ</v>
          </cell>
          <cell r="H4">
            <v>19430</v>
          </cell>
        </row>
        <row r="5">
          <cell r="A5">
            <v>65</v>
          </cell>
          <cell r="B5">
            <v>74.989999999999995</v>
          </cell>
          <cell r="C5" t="str">
            <v>พอใช้</v>
          </cell>
          <cell r="G5" t="str">
            <v>เทคนิคทั่วไป</v>
          </cell>
          <cell r="H5">
            <v>23970</v>
          </cell>
        </row>
        <row r="6">
          <cell r="A6">
            <v>75</v>
          </cell>
          <cell r="B6">
            <v>84.99</v>
          </cell>
          <cell r="C6" t="str">
            <v>ดี</v>
          </cell>
          <cell r="G6" t="str">
            <v>เทคนิคพิเศษ</v>
          </cell>
          <cell r="H6">
            <v>59790</v>
          </cell>
        </row>
        <row r="7">
          <cell r="A7">
            <v>85</v>
          </cell>
          <cell r="B7">
            <v>94.99</v>
          </cell>
          <cell r="C7" t="str">
            <v>ดีมาก</v>
          </cell>
          <cell r="G7" t="str">
            <v>บริหารทั่วไป</v>
          </cell>
          <cell r="H7">
            <v>33360</v>
          </cell>
        </row>
        <row r="8">
          <cell r="A8">
            <v>95</v>
          </cell>
          <cell r="B8">
            <v>100</v>
          </cell>
          <cell r="C8" t="str">
            <v>ดีเด่น</v>
          </cell>
          <cell r="G8" t="str">
            <v>วิชาชีพเฉพาะ</v>
          </cell>
          <cell r="H8">
            <v>42830</v>
          </cell>
        </row>
        <row r="9">
          <cell r="G9" t="str">
            <v>เชี่ยวชาญเฉพาะ</v>
          </cell>
          <cell r="H9">
            <v>68350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คำอธิบาย"/>
      <sheetName val="ข้อมูล"/>
      <sheetName val="ข้อมูล%การเลื่อน"/>
      <sheetName val="ข้อมูลหลั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Sheet ข้อมูลหลักห้ามแก้ไข</v>
          </cell>
        </row>
        <row r="2">
          <cell r="A2" t="str">
            <v>ระดับผลการประเมินหลักตามที่ คพร.  กำหนด</v>
          </cell>
          <cell r="G2" t="str">
            <v>ค่าตอบแทนเต็มขั้น</v>
          </cell>
        </row>
        <row r="3">
          <cell r="A3" t="str">
            <v>คะแนน min</v>
          </cell>
          <cell r="B3" t="str">
            <v>คะแนน max</v>
          </cell>
          <cell r="C3" t="str">
            <v>ชื่อระดับผลการประเมินหลัก</v>
          </cell>
          <cell r="G3" t="str">
            <v>กลุ่มงาน</v>
          </cell>
          <cell r="H3" t="str">
            <v>เงินเต็มชั้น</v>
          </cell>
        </row>
        <row r="4">
          <cell r="A4">
            <v>0</v>
          </cell>
          <cell r="B4">
            <v>64.989999999999995</v>
          </cell>
          <cell r="C4" t="str">
            <v>ควรปรับปรุง</v>
          </cell>
          <cell r="G4" t="str">
            <v>บริการ</v>
          </cell>
          <cell r="H4">
            <v>19430</v>
          </cell>
        </row>
        <row r="5">
          <cell r="A5">
            <v>65</v>
          </cell>
          <cell r="B5">
            <v>74.989999999999995</v>
          </cell>
          <cell r="C5" t="str">
            <v>พอใช้</v>
          </cell>
          <cell r="G5" t="str">
            <v>เทคนิคทั่วไป</v>
          </cell>
          <cell r="H5">
            <v>23970</v>
          </cell>
        </row>
        <row r="6">
          <cell r="A6">
            <v>75</v>
          </cell>
          <cell r="B6">
            <v>84.99</v>
          </cell>
          <cell r="C6" t="str">
            <v>ดี</v>
          </cell>
          <cell r="G6" t="str">
            <v>เทคนิคพิเศษ</v>
          </cell>
          <cell r="H6">
            <v>59790</v>
          </cell>
        </row>
        <row r="7">
          <cell r="A7">
            <v>85</v>
          </cell>
          <cell r="B7">
            <v>94.99</v>
          </cell>
          <cell r="C7" t="str">
            <v>ดีมาก</v>
          </cell>
          <cell r="G7" t="str">
            <v>บริหารทั่วไป</v>
          </cell>
          <cell r="H7">
            <v>33360</v>
          </cell>
        </row>
        <row r="8">
          <cell r="A8">
            <v>95</v>
          </cell>
          <cell r="B8">
            <v>100</v>
          </cell>
          <cell r="C8" t="str">
            <v>ดีเด่น</v>
          </cell>
          <cell r="G8" t="str">
            <v>วิชาชีพเฉพาะ</v>
          </cell>
          <cell r="H8">
            <v>42830</v>
          </cell>
        </row>
        <row r="9">
          <cell r="G9" t="str">
            <v>เชี่ยวชาญเฉพาะ</v>
          </cell>
          <cell r="H9">
            <v>68350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คำอธิบาย"/>
      <sheetName val="ข้อมูล"/>
      <sheetName val="ข้อมูล%การเลื่อน"/>
      <sheetName val="ข้อมูลหลัก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Sheet ข้อมูลหลักห้ามแก้ไข</v>
          </cell>
        </row>
        <row r="2">
          <cell r="A2" t="str">
            <v>ระดับผลการประเมินหลักตามที่ คพร.  กำหนด</v>
          </cell>
          <cell r="G2" t="str">
            <v>ค่าตอบแทนเต็มขั้น</v>
          </cell>
        </row>
        <row r="3">
          <cell r="A3" t="str">
            <v>คะแนน min</v>
          </cell>
          <cell r="B3" t="str">
            <v>คะแนน max</v>
          </cell>
          <cell r="C3" t="str">
            <v>ชื่อระดับผลการประเมินหลัก</v>
          </cell>
          <cell r="G3" t="str">
            <v>กลุ่มงาน</v>
          </cell>
          <cell r="H3" t="str">
            <v>เงินเต็มชั้น</v>
          </cell>
        </row>
        <row r="4">
          <cell r="A4">
            <v>0</v>
          </cell>
          <cell r="B4">
            <v>64.989999999999995</v>
          </cell>
          <cell r="C4" t="str">
            <v>ควรปรับปรุง</v>
          </cell>
          <cell r="G4" t="str">
            <v>บริการ</v>
          </cell>
          <cell r="H4">
            <v>19430</v>
          </cell>
        </row>
        <row r="5">
          <cell r="A5">
            <v>65</v>
          </cell>
          <cell r="B5">
            <v>74.989999999999995</v>
          </cell>
          <cell r="C5" t="str">
            <v>พอใช้</v>
          </cell>
          <cell r="G5" t="str">
            <v>เทคนิคทั่วไป</v>
          </cell>
          <cell r="H5">
            <v>23970</v>
          </cell>
        </row>
        <row r="6">
          <cell r="A6">
            <v>75</v>
          </cell>
          <cell r="B6">
            <v>84.99</v>
          </cell>
          <cell r="C6" t="str">
            <v>ดี</v>
          </cell>
          <cell r="G6" t="str">
            <v>เทคนิคพิเศษ</v>
          </cell>
          <cell r="H6">
            <v>59790</v>
          </cell>
        </row>
        <row r="7">
          <cell r="A7">
            <v>85</v>
          </cell>
          <cell r="B7">
            <v>94.99</v>
          </cell>
          <cell r="C7" t="str">
            <v>ดีมาก</v>
          </cell>
          <cell r="G7" t="str">
            <v>บริหารทั่วไป</v>
          </cell>
          <cell r="H7">
            <v>33360</v>
          </cell>
        </row>
        <row r="8">
          <cell r="A8">
            <v>95</v>
          </cell>
          <cell r="B8">
            <v>100</v>
          </cell>
          <cell r="C8" t="str">
            <v>ดีเด่น</v>
          </cell>
          <cell r="G8" t="str">
            <v>วิชาชีพเฉพาะ</v>
          </cell>
          <cell r="H8">
            <v>42830</v>
          </cell>
        </row>
        <row r="9">
          <cell r="G9" t="str">
            <v>เชี่ยวชาญเฉพาะ</v>
          </cell>
          <cell r="H9">
            <v>68350</v>
          </cell>
        </row>
      </sheetData>
      <sheetData sheetId="6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คำอธิบาย"/>
      <sheetName val="ข้อมูล"/>
      <sheetName val="ข้อมูล%การเลื่อน"/>
      <sheetName val="ข้อมูลหลั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Sheet ข้อมูลหลักห้ามแก้ไข</v>
          </cell>
        </row>
        <row r="2">
          <cell r="A2" t="str">
            <v>ระดับผลการประเมินหลักตามที่ คพร.  กำหนด</v>
          </cell>
          <cell r="G2" t="str">
            <v>ค่าตอบแทนเต็มขั้น</v>
          </cell>
        </row>
        <row r="3">
          <cell r="A3" t="str">
            <v>คะแนน min</v>
          </cell>
          <cell r="B3" t="str">
            <v>คะแนน max</v>
          </cell>
          <cell r="C3" t="str">
            <v>ชื่อระดับผลการประเมินหลัก</v>
          </cell>
          <cell r="G3" t="str">
            <v>กลุ่มงาน</v>
          </cell>
          <cell r="H3" t="str">
            <v>เงินเต็มชั้น</v>
          </cell>
        </row>
        <row r="4">
          <cell r="A4">
            <v>0</v>
          </cell>
          <cell r="B4">
            <v>64.989999999999995</v>
          </cell>
          <cell r="C4" t="str">
            <v>ควรปรับปรุง</v>
          </cell>
          <cell r="G4" t="str">
            <v>บริการ</v>
          </cell>
          <cell r="H4">
            <v>19430</v>
          </cell>
        </row>
        <row r="5">
          <cell r="A5">
            <v>65</v>
          </cell>
          <cell r="B5">
            <v>74.989999999999995</v>
          </cell>
          <cell r="C5" t="str">
            <v>พอใช้</v>
          </cell>
          <cell r="G5" t="str">
            <v>เทคนิคทั่วไป</v>
          </cell>
          <cell r="H5">
            <v>23970</v>
          </cell>
        </row>
        <row r="6">
          <cell r="A6">
            <v>75</v>
          </cell>
          <cell r="B6">
            <v>84.99</v>
          </cell>
          <cell r="C6" t="str">
            <v>ดี</v>
          </cell>
          <cell r="G6" t="str">
            <v>เทคนิคพิเศษ</v>
          </cell>
          <cell r="H6">
            <v>59790</v>
          </cell>
        </row>
        <row r="7">
          <cell r="A7">
            <v>85</v>
          </cell>
          <cell r="B7">
            <v>94.99</v>
          </cell>
          <cell r="C7" t="str">
            <v>ดีมาก</v>
          </cell>
          <cell r="G7" t="str">
            <v>บริหารทั่วไป</v>
          </cell>
          <cell r="H7">
            <v>33360</v>
          </cell>
        </row>
        <row r="8">
          <cell r="A8">
            <v>95</v>
          </cell>
          <cell r="B8">
            <v>100</v>
          </cell>
          <cell r="C8" t="str">
            <v>ดีเด่น</v>
          </cell>
          <cell r="G8" t="str">
            <v>วิชาชีพเฉพาะ</v>
          </cell>
          <cell r="H8">
            <v>42830</v>
          </cell>
        </row>
        <row r="9">
          <cell r="G9" t="str">
            <v>เชี่ยวชาญเฉพาะ</v>
          </cell>
          <cell r="H9">
            <v>68350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คำอธิบาย"/>
      <sheetName val="ข้อมูล"/>
      <sheetName val="ข้อมูล%การเลื่อน"/>
      <sheetName val="ข้อมูลหลั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Sheet ข้อมูลหลักห้ามแก้ไข</v>
          </cell>
        </row>
        <row r="2">
          <cell r="A2" t="str">
            <v>ระดับผลการประเมินหลักตามที่ คพร.  กำหนด</v>
          </cell>
          <cell r="G2" t="str">
            <v>ค่าตอบแทนเต็มขั้น</v>
          </cell>
        </row>
        <row r="3">
          <cell r="A3" t="str">
            <v>คะแนน min</v>
          </cell>
          <cell r="B3" t="str">
            <v>คะแนน max</v>
          </cell>
          <cell r="C3" t="str">
            <v>ชื่อระดับผลการประเมินหลัก</v>
          </cell>
          <cell r="G3" t="str">
            <v>กลุ่มงาน</v>
          </cell>
          <cell r="H3" t="str">
            <v>เงินเต็มชั้น</v>
          </cell>
        </row>
        <row r="4">
          <cell r="A4">
            <v>0</v>
          </cell>
          <cell r="B4">
            <v>64.989999999999995</v>
          </cell>
          <cell r="C4" t="str">
            <v>ควรปรับปรุง</v>
          </cell>
          <cell r="G4" t="str">
            <v>บริการ</v>
          </cell>
          <cell r="H4">
            <v>19430</v>
          </cell>
        </row>
        <row r="5">
          <cell r="A5">
            <v>65</v>
          </cell>
          <cell r="B5">
            <v>74.989999999999995</v>
          </cell>
          <cell r="C5" t="str">
            <v>พอใช้</v>
          </cell>
          <cell r="G5" t="str">
            <v>เทคนิคทั่วไป</v>
          </cell>
          <cell r="H5">
            <v>23970</v>
          </cell>
        </row>
        <row r="6">
          <cell r="A6">
            <v>75</v>
          </cell>
          <cell r="B6">
            <v>84.99</v>
          </cell>
          <cell r="C6" t="str">
            <v>ดี</v>
          </cell>
          <cell r="G6" t="str">
            <v>เทคนิคพิเศษ</v>
          </cell>
          <cell r="H6">
            <v>59790</v>
          </cell>
        </row>
        <row r="7">
          <cell r="A7">
            <v>85</v>
          </cell>
          <cell r="B7">
            <v>94.99</v>
          </cell>
          <cell r="C7" t="str">
            <v>ดีมาก</v>
          </cell>
          <cell r="G7" t="str">
            <v>บริหารทั่วไป</v>
          </cell>
          <cell r="H7">
            <v>33360</v>
          </cell>
        </row>
        <row r="8">
          <cell r="A8">
            <v>95</v>
          </cell>
          <cell r="B8">
            <v>100</v>
          </cell>
          <cell r="C8" t="str">
            <v>ดีเด่น</v>
          </cell>
          <cell r="G8" t="str">
            <v>วิชาชีพเฉพาะ</v>
          </cell>
          <cell r="H8">
            <v>42830</v>
          </cell>
        </row>
        <row r="9">
          <cell r="G9" t="str">
            <v>เชี่ยวชาญเฉพาะ</v>
          </cell>
          <cell r="H9">
            <v>68350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คำอธิบาย"/>
      <sheetName val="ข้อมูล"/>
      <sheetName val="ข้อมูล%การเลื่อน"/>
      <sheetName val="ข้อมูลหลั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Sheet ข้อมูลหลักห้ามแก้ไข</v>
          </cell>
        </row>
        <row r="2">
          <cell r="A2" t="str">
            <v>ระดับผลการประเมินหลักตามที่ คพร.  กำหนด</v>
          </cell>
          <cell r="G2" t="str">
            <v>ค่าตอบแทนเต็มขั้น</v>
          </cell>
        </row>
        <row r="3">
          <cell r="A3" t="str">
            <v>คะแนน min</v>
          </cell>
          <cell r="B3" t="str">
            <v>คะแนน max</v>
          </cell>
          <cell r="C3" t="str">
            <v>ชื่อระดับผลการประเมินหลัก</v>
          </cell>
          <cell r="G3" t="str">
            <v>กลุ่มงาน</v>
          </cell>
          <cell r="H3" t="str">
            <v>เงินเต็มชั้น</v>
          </cell>
        </row>
        <row r="4">
          <cell r="A4">
            <v>0</v>
          </cell>
          <cell r="B4">
            <v>64.989999999999995</v>
          </cell>
          <cell r="C4" t="str">
            <v>ควรปรับปรุง</v>
          </cell>
          <cell r="G4" t="str">
            <v>บริการ</v>
          </cell>
          <cell r="H4">
            <v>19430</v>
          </cell>
        </row>
        <row r="5">
          <cell r="A5">
            <v>65</v>
          </cell>
          <cell r="B5">
            <v>74.989999999999995</v>
          </cell>
          <cell r="C5" t="str">
            <v>พอใช้</v>
          </cell>
          <cell r="G5" t="str">
            <v>เทคนิคทั่วไป</v>
          </cell>
          <cell r="H5">
            <v>23970</v>
          </cell>
        </row>
        <row r="6">
          <cell r="A6">
            <v>75</v>
          </cell>
          <cell r="B6">
            <v>84.99</v>
          </cell>
          <cell r="C6" t="str">
            <v>ดี</v>
          </cell>
          <cell r="G6" t="str">
            <v>เทคนิคพิเศษ</v>
          </cell>
          <cell r="H6">
            <v>59790</v>
          </cell>
        </row>
        <row r="7">
          <cell r="A7">
            <v>85</v>
          </cell>
          <cell r="B7">
            <v>94.99</v>
          </cell>
          <cell r="C7" t="str">
            <v>ดีมาก</v>
          </cell>
          <cell r="G7" t="str">
            <v>บริหารทั่วไป</v>
          </cell>
          <cell r="H7">
            <v>33360</v>
          </cell>
        </row>
        <row r="8">
          <cell r="A8">
            <v>95</v>
          </cell>
          <cell r="B8">
            <v>100</v>
          </cell>
          <cell r="C8" t="str">
            <v>ดีเด่น</v>
          </cell>
          <cell r="G8" t="str">
            <v>วิชาชีพเฉพาะ</v>
          </cell>
          <cell r="H8">
            <v>42830</v>
          </cell>
        </row>
        <row r="9">
          <cell r="G9" t="str">
            <v>เชี่ยวชาญเฉพาะ</v>
          </cell>
          <cell r="H9">
            <v>68350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คำอธิบาย"/>
      <sheetName val="ข้อมูล"/>
      <sheetName val="ข้อมูล%การเลื่อน"/>
      <sheetName val="ข้อมูลหลั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Sheet ข้อมูลหลักห้ามแก้ไข</v>
          </cell>
        </row>
        <row r="2">
          <cell r="A2" t="str">
            <v>ระดับผลการประเมินหลักตามที่ คพร.  กำหนด</v>
          </cell>
          <cell r="G2" t="str">
            <v>ค่าตอบแทนเต็มขั้น</v>
          </cell>
        </row>
        <row r="3">
          <cell r="A3" t="str">
            <v>คะแนน min</v>
          </cell>
          <cell r="B3" t="str">
            <v>คะแนน max</v>
          </cell>
          <cell r="C3" t="str">
            <v>ชื่อระดับผลการประเมินหลัก</v>
          </cell>
          <cell r="G3" t="str">
            <v>กลุ่มงาน</v>
          </cell>
          <cell r="H3" t="str">
            <v>เงินเต็มชั้น</v>
          </cell>
        </row>
        <row r="4">
          <cell r="A4">
            <v>0</v>
          </cell>
          <cell r="B4">
            <v>64.989999999999995</v>
          </cell>
          <cell r="C4" t="str">
            <v>ควรปรับปรุง</v>
          </cell>
          <cell r="G4" t="str">
            <v>บริการ</v>
          </cell>
          <cell r="H4">
            <v>19430</v>
          </cell>
        </row>
        <row r="5">
          <cell r="A5">
            <v>65</v>
          </cell>
          <cell r="B5">
            <v>74.989999999999995</v>
          </cell>
          <cell r="C5" t="str">
            <v>พอใช้</v>
          </cell>
          <cell r="G5" t="str">
            <v>เทคนิคทั่วไป</v>
          </cell>
          <cell r="H5">
            <v>23970</v>
          </cell>
        </row>
        <row r="6">
          <cell r="A6">
            <v>75</v>
          </cell>
          <cell r="B6">
            <v>84.99</v>
          </cell>
          <cell r="C6" t="str">
            <v>ดี</v>
          </cell>
          <cell r="G6" t="str">
            <v>เทคนิคพิเศษ</v>
          </cell>
          <cell r="H6">
            <v>59790</v>
          </cell>
        </row>
        <row r="7">
          <cell r="A7">
            <v>85</v>
          </cell>
          <cell r="B7">
            <v>94.99</v>
          </cell>
          <cell r="C7" t="str">
            <v>ดีมาก</v>
          </cell>
          <cell r="G7" t="str">
            <v>บริหารทั่วไป</v>
          </cell>
          <cell r="H7">
            <v>33360</v>
          </cell>
        </row>
        <row r="8">
          <cell r="A8">
            <v>95</v>
          </cell>
          <cell r="B8">
            <v>100</v>
          </cell>
          <cell r="C8" t="str">
            <v>ดีเด่น</v>
          </cell>
          <cell r="G8" t="str">
            <v>วิชาชีพเฉพาะ</v>
          </cell>
          <cell r="H8">
            <v>42830</v>
          </cell>
        </row>
        <row r="9">
          <cell r="G9" t="str">
            <v>เชี่ยวชาญเฉพาะ</v>
          </cell>
          <cell r="H9">
            <v>68350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คำอธิบาย"/>
      <sheetName val="ข้อมูล"/>
      <sheetName val="ข้อมูล%การเลื่อน"/>
      <sheetName val="ข้อมูลหลั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Sheet ข้อมูลหลักห้ามแก้ไข</v>
          </cell>
        </row>
        <row r="2">
          <cell r="A2" t="str">
            <v>ระดับผลการประเมินหลักตามที่ คพร.  กำหนด</v>
          </cell>
          <cell r="G2" t="str">
            <v>ค่าตอบแทนเต็มขั้น</v>
          </cell>
        </row>
        <row r="3">
          <cell r="A3" t="str">
            <v>คะแนน min</v>
          </cell>
          <cell r="B3" t="str">
            <v>คะแนน max</v>
          </cell>
          <cell r="C3" t="str">
            <v>ชื่อระดับผลการประเมินหลัก</v>
          </cell>
          <cell r="G3" t="str">
            <v>กลุ่มงาน</v>
          </cell>
          <cell r="H3" t="str">
            <v>เงินเต็มชั้น</v>
          </cell>
        </row>
        <row r="4">
          <cell r="A4">
            <v>0</v>
          </cell>
          <cell r="B4">
            <v>64.989999999999995</v>
          </cell>
          <cell r="C4" t="str">
            <v>ควรปรับปรุง</v>
          </cell>
          <cell r="G4" t="str">
            <v>บริการ</v>
          </cell>
          <cell r="H4">
            <v>19430</v>
          </cell>
        </row>
        <row r="5">
          <cell r="A5">
            <v>65</v>
          </cell>
          <cell r="B5">
            <v>74.989999999999995</v>
          </cell>
          <cell r="C5" t="str">
            <v>พอใช้</v>
          </cell>
          <cell r="G5" t="str">
            <v>เทคนิคทั่วไป</v>
          </cell>
          <cell r="H5">
            <v>23970</v>
          </cell>
        </row>
        <row r="6">
          <cell r="A6">
            <v>75</v>
          </cell>
          <cell r="B6">
            <v>84.99</v>
          </cell>
          <cell r="C6" t="str">
            <v>ดี</v>
          </cell>
          <cell r="G6" t="str">
            <v>เทคนิคพิเศษ</v>
          </cell>
          <cell r="H6">
            <v>59790</v>
          </cell>
        </row>
        <row r="7">
          <cell r="A7">
            <v>85</v>
          </cell>
          <cell r="B7">
            <v>94.99</v>
          </cell>
          <cell r="C7" t="str">
            <v>ดีมาก</v>
          </cell>
          <cell r="G7" t="str">
            <v>บริหารทั่วไป</v>
          </cell>
          <cell r="H7">
            <v>33360</v>
          </cell>
        </row>
        <row r="8">
          <cell r="A8">
            <v>95</v>
          </cell>
          <cell r="B8">
            <v>100</v>
          </cell>
          <cell r="C8" t="str">
            <v>ดีเด่น</v>
          </cell>
          <cell r="G8" t="str">
            <v>วิชาชีพเฉพาะ</v>
          </cell>
          <cell r="H8">
            <v>42830</v>
          </cell>
        </row>
        <row r="9">
          <cell r="G9" t="str">
            <v>เชี่ยวชาญเฉพาะ</v>
          </cell>
          <cell r="H9">
            <v>68350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คำอธิบาย"/>
      <sheetName val="ข้อมูล"/>
      <sheetName val="ข้อมูล%การเลื่อน"/>
      <sheetName val="ข้อมูลหลั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Sheet ข้อมูลหลักห้ามแก้ไข</v>
          </cell>
        </row>
        <row r="2">
          <cell r="A2" t="str">
            <v>ระดับผลการประเมินหลักตามที่ คพร.  กำหนด</v>
          </cell>
          <cell r="G2" t="str">
            <v>ค่าตอบแทนเต็มขั้น</v>
          </cell>
        </row>
        <row r="3">
          <cell r="A3" t="str">
            <v>คะแนน min</v>
          </cell>
          <cell r="B3" t="str">
            <v>คะแนน max</v>
          </cell>
          <cell r="C3" t="str">
            <v>ชื่อระดับผลการประเมินหลัก</v>
          </cell>
          <cell r="G3" t="str">
            <v>กลุ่มงาน</v>
          </cell>
          <cell r="H3" t="str">
            <v>เงินเต็มชั้น</v>
          </cell>
        </row>
        <row r="4">
          <cell r="A4">
            <v>0</v>
          </cell>
          <cell r="B4">
            <v>64.989999999999995</v>
          </cell>
          <cell r="C4" t="str">
            <v>ควรปรับปรุง</v>
          </cell>
          <cell r="G4" t="str">
            <v>บริการ</v>
          </cell>
          <cell r="H4">
            <v>19430</v>
          </cell>
        </row>
        <row r="5">
          <cell r="A5">
            <v>65</v>
          </cell>
          <cell r="B5">
            <v>74.989999999999995</v>
          </cell>
          <cell r="C5" t="str">
            <v>พอใช้</v>
          </cell>
          <cell r="G5" t="str">
            <v>เทคนิคทั่วไป</v>
          </cell>
          <cell r="H5">
            <v>23970</v>
          </cell>
        </row>
        <row r="6">
          <cell r="A6">
            <v>75</v>
          </cell>
          <cell r="B6">
            <v>84.99</v>
          </cell>
          <cell r="C6" t="str">
            <v>ดี</v>
          </cell>
          <cell r="G6" t="str">
            <v>เทคนิคพิเศษ</v>
          </cell>
          <cell r="H6">
            <v>59790</v>
          </cell>
        </row>
        <row r="7">
          <cell r="A7">
            <v>85</v>
          </cell>
          <cell r="B7">
            <v>94.99</v>
          </cell>
          <cell r="C7" t="str">
            <v>ดีมาก</v>
          </cell>
          <cell r="G7" t="str">
            <v>บริหารทั่วไป</v>
          </cell>
          <cell r="H7">
            <v>33360</v>
          </cell>
        </row>
        <row r="8">
          <cell r="A8">
            <v>95</v>
          </cell>
          <cell r="B8">
            <v>100</v>
          </cell>
          <cell r="C8" t="str">
            <v>ดีเด่น</v>
          </cell>
          <cell r="G8" t="str">
            <v>วิชาชีพเฉพาะ</v>
          </cell>
          <cell r="H8">
            <v>42830</v>
          </cell>
        </row>
        <row r="9">
          <cell r="G9" t="str">
            <v>เชี่ยวชาญเฉพาะ</v>
          </cell>
          <cell r="H9">
            <v>68350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คำอธิบาย"/>
      <sheetName val="ข้อมูล"/>
      <sheetName val="ข้อมูล%การเลื่อน"/>
      <sheetName val="ข้อมูลหลั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Sheet ข้อมูลหลักห้ามแก้ไข</v>
          </cell>
        </row>
        <row r="2">
          <cell r="A2" t="str">
            <v>ระดับผลการประเมินหลักตามที่ คพร.  กำหนด</v>
          </cell>
          <cell r="G2" t="str">
            <v>ค่าตอบแทนเต็มขั้น</v>
          </cell>
        </row>
        <row r="3">
          <cell r="A3" t="str">
            <v>คะแนน min</v>
          </cell>
          <cell r="B3" t="str">
            <v>คะแนน max</v>
          </cell>
          <cell r="C3" t="str">
            <v>ชื่อระดับผลการประเมินหลัก</v>
          </cell>
          <cell r="G3" t="str">
            <v>กลุ่มงาน</v>
          </cell>
          <cell r="H3" t="str">
            <v>เงินเต็มชั้น</v>
          </cell>
        </row>
        <row r="4">
          <cell r="A4">
            <v>0</v>
          </cell>
          <cell r="B4">
            <v>64.989999999999995</v>
          </cell>
          <cell r="C4" t="str">
            <v>ควรปรับปรุง</v>
          </cell>
          <cell r="G4" t="str">
            <v>บริการ</v>
          </cell>
          <cell r="H4">
            <v>19430</v>
          </cell>
        </row>
        <row r="5">
          <cell r="A5">
            <v>65</v>
          </cell>
          <cell r="B5">
            <v>74.989999999999995</v>
          </cell>
          <cell r="C5" t="str">
            <v>พอใช้</v>
          </cell>
          <cell r="G5" t="str">
            <v>เทคนิคทั่วไป</v>
          </cell>
          <cell r="H5">
            <v>23970</v>
          </cell>
        </row>
        <row r="6">
          <cell r="A6">
            <v>75</v>
          </cell>
          <cell r="B6">
            <v>84.99</v>
          </cell>
          <cell r="C6" t="str">
            <v>ดี</v>
          </cell>
          <cell r="G6" t="str">
            <v>เทคนิคพิเศษ</v>
          </cell>
          <cell r="H6">
            <v>59790</v>
          </cell>
        </row>
        <row r="7">
          <cell r="A7">
            <v>85</v>
          </cell>
          <cell r="B7">
            <v>94.99</v>
          </cell>
          <cell r="C7" t="str">
            <v>ดีมาก</v>
          </cell>
          <cell r="G7" t="str">
            <v>บริหารทั่วไป</v>
          </cell>
          <cell r="H7">
            <v>33360</v>
          </cell>
        </row>
        <row r="8">
          <cell r="A8">
            <v>95</v>
          </cell>
          <cell r="B8">
            <v>100</v>
          </cell>
          <cell r="C8" t="str">
            <v>ดีเด่น</v>
          </cell>
          <cell r="G8" t="str">
            <v>วิชาชีพเฉพาะ</v>
          </cell>
          <cell r="H8">
            <v>42830</v>
          </cell>
        </row>
        <row r="9">
          <cell r="G9" t="str">
            <v>เชี่ยวชาญเฉพาะ</v>
          </cell>
          <cell r="H9">
            <v>68350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คำอธิบาย"/>
      <sheetName val="ข้อมูล"/>
      <sheetName val="ข้อมูล%การเลื่อน"/>
      <sheetName val="ข้อมูลหลั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Sheet ข้อมูลหลักห้ามแก้ไข</v>
          </cell>
        </row>
        <row r="2">
          <cell r="A2" t="str">
            <v>ระดับผลการประเมินหลักตามที่ คพร.  กำหนด</v>
          </cell>
          <cell r="G2" t="str">
            <v>ค่าตอบแทนเต็มขั้น</v>
          </cell>
        </row>
        <row r="3">
          <cell r="A3" t="str">
            <v>คะแนน min</v>
          </cell>
          <cell r="B3" t="str">
            <v>คะแนน max</v>
          </cell>
          <cell r="C3" t="str">
            <v>ชื่อระดับผลการประเมินหลัก</v>
          </cell>
          <cell r="G3" t="str">
            <v>กลุ่มงาน</v>
          </cell>
          <cell r="H3" t="str">
            <v>เงินเต็มชั้น</v>
          </cell>
        </row>
        <row r="4">
          <cell r="A4">
            <v>0</v>
          </cell>
          <cell r="B4">
            <v>64.989999999999995</v>
          </cell>
          <cell r="C4" t="str">
            <v>ควรปรับปรุง</v>
          </cell>
          <cell r="G4" t="str">
            <v>บริการ</v>
          </cell>
          <cell r="H4">
            <v>19430</v>
          </cell>
        </row>
        <row r="5">
          <cell r="A5">
            <v>65</v>
          </cell>
          <cell r="B5">
            <v>74.989999999999995</v>
          </cell>
          <cell r="C5" t="str">
            <v>พอใช้</v>
          </cell>
          <cell r="G5" t="str">
            <v>เทคนิคทั่วไป</v>
          </cell>
          <cell r="H5">
            <v>23970</v>
          </cell>
        </row>
        <row r="6">
          <cell r="A6">
            <v>75</v>
          </cell>
          <cell r="B6">
            <v>84.99</v>
          </cell>
          <cell r="C6" t="str">
            <v>ดี</v>
          </cell>
          <cell r="G6" t="str">
            <v>เทคนิคพิเศษ</v>
          </cell>
          <cell r="H6">
            <v>59790</v>
          </cell>
        </row>
        <row r="7">
          <cell r="A7">
            <v>85</v>
          </cell>
          <cell r="B7">
            <v>94.99</v>
          </cell>
          <cell r="C7" t="str">
            <v>ดีมาก</v>
          </cell>
          <cell r="G7" t="str">
            <v>บริหารทั่วไป</v>
          </cell>
          <cell r="H7">
            <v>33360</v>
          </cell>
        </row>
        <row r="8">
          <cell r="A8">
            <v>95</v>
          </cell>
          <cell r="B8">
            <v>100</v>
          </cell>
          <cell r="C8" t="str">
            <v>ดีเด่น</v>
          </cell>
          <cell r="G8" t="str">
            <v>วิชาชีพเฉพาะ</v>
          </cell>
          <cell r="H8">
            <v>42830</v>
          </cell>
        </row>
        <row r="9">
          <cell r="G9" t="str">
            <v>เชี่ยวชาญเฉพาะ</v>
          </cell>
          <cell r="H9">
            <v>68350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คำอธิบาย"/>
      <sheetName val="ข้อมูล"/>
      <sheetName val="ข้อมูล%การเลื่อน"/>
      <sheetName val="ข้อมูลหลัก"/>
      <sheetName val="ข้อมูล กผ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Sheet ข้อมูลหลักห้ามแก้ไข</v>
          </cell>
        </row>
        <row r="2">
          <cell r="A2" t="str">
            <v>ระดับผลการประเมินหลักตามที่ คพร.  กำหนด</v>
          </cell>
          <cell r="G2" t="str">
            <v>ค่าตอบแทนเต็มขั้น</v>
          </cell>
        </row>
        <row r="3">
          <cell r="A3" t="str">
            <v>คะแนน min</v>
          </cell>
          <cell r="B3" t="str">
            <v>คะแนน max</v>
          </cell>
          <cell r="C3" t="str">
            <v>ชื่อระดับผลการประเมินหลัก</v>
          </cell>
          <cell r="G3" t="str">
            <v>กลุ่มงาน</v>
          </cell>
          <cell r="H3" t="str">
            <v>เงินเต็มชั้น</v>
          </cell>
        </row>
        <row r="4">
          <cell r="A4">
            <v>0</v>
          </cell>
          <cell r="B4">
            <v>64.989999999999995</v>
          </cell>
          <cell r="C4" t="str">
            <v>ควรปรับปรุง</v>
          </cell>
          <cell r="G4" t="str">
            <v>บริการ</v>
          </cell>
          <cell r="H4">
            <v>19430</v>
          </cell>
        </row>
        <row r="5">
          <cell r="A5">
            <v>65</v>
          </cell>
          <cell r="B5">
            <v>74.989999999999995</v>
          </cell>
          <cell r="C5" t="str">
            <v>พอใช้</v>
          </cell>
          <cell r="G5" t="str">
            <v>เทคนิคทั่วไป</v>
          </cell>
          <cell r="H5">
            <v>23970</v>
          </cell>
        </row>
        <row r="6">
          <cell r="A6">
            <v>75</v>
          </cell>
          <cell r="B6">
            <v>84.99</v>
          </cell>
          <cell r="C6" t="str">
            <v>ดี</v>
          </cell>
          <cell r="G6" t="str">
            <v>เทคนิคพิเศษ</v>
          </cell>
          <cell r="H6">
            <v>59790</v>
          </cell>
        </row>
        <row r="7">
          <cell r="A7">
            <v>85</v>
          </cell>
          <cell r="B7">
            <v>94.99</v>
          </cell>
          <cell r="C7" t="str">
            <v>ดีมาก</v>
          </cell>
          <cell r="G7" t="str">
            <v>บริหารทั่วไป</v>
          </cell>
          <cell r="H7">
            <v>33360</v>
          </cell>
        </row>
        <row r="8">
          <cell r="A8">
            <v>95</v>
          </cell>
          <cell r="B8">
            <v>100</v>
          </cell>
          <cell r="C8" t="str">
            <v>ดีเด่น</v>
          </cell>
          <cell r="G8" t="str">
            <v>วิชาชีพเฉพาะ</v>
          </cell>
          <cell r="H8">
            <v>42830</v>
          </cell>
        </row>
        <row r="9">
          <cell r="G9" t="str">
            <v>เชี่ยวชาญเฉพาะ</v>
          </cell>
          <cell r="H9">
            <v>68350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S1588"/>
  <sheetViews>
    <sheetView workbookViewId="0">
      <pane ySplit="1" topLeftCell="A74" activePane="bottomLeft" state="frozen"/>
      <selection pane="bottomLeft" activeCell="Q78" sqref="Q78"/>
    </sheetView>
  </sheetViews>
  <sheetFormatPr defaultRowHeight="21.75"/>
  <cols>
    <col min="1" max="1" width="7.875" style="1" customWidth="1"/>
    <col min="2" max="2" width="43.25" style="1" customWidth="1"/>
    <col min="3" max="3" width="9.375" style="1" customWidth="1"/>
    <col min="4" max="7" width="7.375" style="1" hidden="1" customWidth="1"/>
    <col min="8" max="8" width="9.625" style="1" hidden="1" customWidth="1"/>
    <col min="9" max="10" width="11.25" style="1" hidden="1" customWidth="1"/>
    <col min="11" max="11" width="9.25" style="1" hidden="1" customWidth="1"/>
    <col min="12" max="12" width="9.375" style="120" customWidth="1"/>
    <col min="13" max="13" width="21.125" style="1" customWidth="1"/>
    <col min="14" max="14" width="14.625" style="1" customWidth="1"/>
    <col min="15" max="15" width="16.375" style="4" hidden="1" customWidth="1"/>
    <col min="16" max="16" width="9.875" style="36" customWidth="1"/>
    <col min="17" max="17" width="14.25" style="1" customWidth="1"/>
    <col min="18" max="18" width="22" style="1" customWidth="1"/>
    <col min="19" max="16384" width="9" style="1"/>
  </cols>
  <sheetData>
    <row r="2" spans="1:19">
      <c r="A2" s="11">
        <v>1</v>
      </c>
      <c r="B2" s="12" t="s">
        <v>21</v>
      </c>
      <c r="C2" s="13">
        <v>1</v>
      </c>
      <c r="D2" s="13">
        <v>1</v>
      </c>
      <c r="E2" s="13"/>
      <c r="F2" s="13"/>
      <c r="G2" s="13"/>
      <c r="H2" s="13"/>
      <c r="I2" s="13"/>
      <c r="J2" s="13">
        <f>C2</f>
        <v>1</v>
      </c>
      <c r="K2" s="13">
        <f>SUM(E2:J2)</f>
        <v>1</v>
      </c>
      <c r="L2" s="14">
        <v>1</v>
      </c>
      <c r="M2" s="9"/>
      <c r="N2" s="9"/>
      <c r="O2" s="142"/>
      <c r="P2" s="11"/>
    </row>
    <row r="3" spans="1:19">
      <c r="A3" s="11">
        <v>2</v>
      </c>
      <c r="B3" s="12" t="s">
        <v>22</v>
      </c>
      <c r="C3" s="13">
        <v>1</v>
      </c>
      <c r="D3" s="13">
        <v>2</v>
      </c>
      <c r="E3" s="13"/>
      <c r="F3" s="13"/>
      <c r="G3" s="13"/>
      <c r="H3" s="13"/>
      <c r="I3" s="13"/>
      <c r="J3" s="13">
        <f>C3</f>
        <v>1</v>
      </c>
      <c r="K3" s="13">
        <f>SUM(E3:J3)</f>
        <v>1</v>
      </c>
      <c r="L3" s="14">
        <v>2</v>
      </c>
      <c r="M3" s="9"/>
      <c r="N3" s="9"/>
      <c r="O3" s="142"/>
      <c r="P3" s="11"/>
    </row>
    <row r="4" spans="1:19">
      <c r="A4" s="11">
        <v>3</v>
      </c>
      <c r="B4" s="12" t="s">
        <v>23</v>
      </c>
      <c r="C4" s="13">
        <v>1</v>
      </c>
      <c r="D4" s="13">
        <v>3</v>
      </c>
      <c r="E4" s="13"/>
      <c r="F4" s="13"/>
      <c r="G4" s="13"/>
      <c r="H4" s="13"/>
      <c r="I4" s="13"/>
      <c r="J4" s="13">
        <f>C4</f>
        <v>1</v>
      </c>
      <c r="K4" s="13">
        <f>SUM(E4:J4)</f>
        <v>1</v>
      </c>
      <c r="L4" s="14">
        <v>3</v>
      </c>
      <c r="M4" s="9"/>
      <c r="N4" s="9"/>
      <c r="O4" s="142"/>
      <c r="P4" s="11"/>
    </row>
    <row r="5" spans="1:19">
      <c r="A5" s="11">
        <v>1</v>
      </c>
      <c r="B5" s="12" t="s">
        <v>26</v>
      </c>
      <c r="C5" s="13">
        <v>1</v>
      </c>
      <c r="D5" s="13">
        <v>1</v>
      </c>
      <c r="E5" s="13"/>
      <c r="F5" s="13"/>
      <c r="G5" s="13">
        <v>1</v>
      </c>
      <c r="H5" s="13"/>
      <c r="I5" s="13"/>
      <c r="J5" s="13"/>
      <c r="K5" s="13">
        <f>SUM(E5:J5)</f>
        <v>1</v>
      </c>
      <c r="L5" s="14">
        <v>1086</v>
      </c>
      <c r="M5" s="18" t="s">
        <v>30</v>
      </c>
      <c r="N5" s="9"/>
      <c r="O5" s="142"/>
      <c r="P5" s="11">
        <v>1</v>
      </c>
      <c r="S5" s="1">
        <v>1</v>
      </c>
    </row>
    <row r="6" spans="1:19">
      <c r="A6" s="11">
        <v>2</v>
      </c>
      <c r="B6" s="12" t="s">
        <v>26</v>
      </c>
      <c r="C6" s="13">
        <v>1</v>
      </c>
      <c r="D6" s="13">
        <v>2</v>
      </c>
      <c r="E6" s="13"/>
      <c r="F6" s="13"/>
      <c r="G6" s="13">
        <v>1</v>
      </c>
      <c r="H6" s="13"/>
      <c r="I6" s="13"/>
      <c r="J6" s="13"/>
      <c r="K6" s="13"/>
      <c r="L6" s="14">
        <v>1087</v>
      </c>
      <c r="M6" s="18" t="s">
        <v>31</v>
      </c>
      <c r="N6" s="9"/>
      <c r="O6" s="142"/>
      <c r="P6" s="11">
        <v>1</v>
      </c>
      <c r="S6" s="1">
        <v>1</v>
      </c>
    </row>
    <row r="7" spans="1:19">
      <c r="A7" s="11">
        <v>3</v>
      </c>
      <c r="B7" s="392" t="s">
        <v>26</v>
      </c>
      <c r="C7" s="393">
        <v>1</v>
      </c>
      <c r="D7" s="393">
        <v>10</v>
      </c>
      <c r="E7" s="393"/>
      <c r="F7" s="393"/>
      <c r="G7" s="393">
        <v>1</v>
      </c>
      <c r="H7" s="394"/>
      <c r="I7" s="393"/>
      <c r="J7" s="393"/>
      <c r="K7" s="393">
        <f>SUM(E7:J7)</f>
        <v>1</v>
      </c>
      <c r="L7" s="393">
        <v>8</v>
      </c>
      <c r="M7" s="394" t="s">
        <v>27</v>
      </c>
      <c r="N7" s="394"/>
      <c r="O7" s="395"/>
      <c r="P7" s="396"/>
      <c r="S7" s="1">
        <v>1</v>
      </c>
    </row>
    <row r="8" spans="1:19">
      <c r="A8" s="11">
        <v>4</v>
      </c>
      <c r="B8" s="12" t="s">
        <v>25</v>
      </c>
      <c r="C8" s="13">
        <v>1</v>
      </c>
      <c r="D8" s="13">
        <v>3</v>
      </c>
      <c r="E8" s="13">
        <v>1</v>
      </c>
      <c r="F8" s="13"/>
      <c r="G8" s="13"/>
      <c r="H8" s="13"/>
      <c r="I8" s="13"/>
      <c r="J8" s="13"/>
      <c r="K8" s="13"/>
      <c r="L8" s="14">
        <v>1088</v>
      </c>
      <c r="M8" s="18" t="s">
        <v>32</v>
      </c>
      <c r="N8" s="9"/>
      <c r="O8" s="142"/>
      <c r="P8" s="11">
        <v>1</v>
      </c>
      <c r="R8" s="1">
        <v>1</v>
      </c>
    </row>
    <row r="9" spans="1:19">
      <c r="A9" s="11">
        <v>5</v>
      </c>
      <c r="B9" s="12" t="s">
        <v>25</v>
      </c>
      <c r="C9" s="13">
        <v>1</v>
      </c>
      <c r="D9" s="13">
        <v>4</v>
      </c>
      <c r="E9" s="13">
        <v>1</v>
      </c>
      <c r="F9" s="13"/>
      <c r="G9" s="13"/>
      <c r="H9" s="13"/>
      <c r="I9" s="13"/>
      <c r="J9" s="13"/>
      <c r="K9" s="13">
        <f>SUM(E9:J9)</f>
        <v>1</v>
      </c>
      <c r="L9" s="19">
        <v>1085</v>
      </c>
      <c r="M9" s="18" t="s">
        <v>33</v>
      </c>
      <c r="N9" s="18"/>
      <c r="O9" s="142"/>
      <c r="P9" s="11">
        <v>1</v>
      </c>
      <c r="R9" s="1">
        <v>1</v>
      </c>
    </row>
    <row r="10" spans="1:19">
      <c r="A10" s="11">
        <v>1</v>
      </c>
      <c r="B10" s="12" t="s">
        <v>35</v>
      </c>
      <c r="C10" s="13">
        <v>1</v>
      </c>
      <c r="D10" s="13">
        <v>1</v>
      </c>
      <c r="E10" s="13"/>
      <c r="F10" s="13"/>
      <c r="G10" s="13">
        <v>1</v>
      </c>
      <c r="H10" s="13"/>
      <c r="I10" s="13"/>
      <c r="J10" s="13"/>
      <c r="K10" s="13">
        <f t="shared" ref="K10:K15" si="0">SUM(E10:J10)</f>
        <v>1</v>
      </c>
      <c r="L10" s="14">
        <v>1082</v>
      </c>
      <c r="M10" s="18" t="s">
        <v>36</v>
      </c>
      <c r="N10" s="9"/>
      <c r="O10" s="142"/>
      <c r="P10" s="11">
        <v>1</v>
      </c>
    </row>
    <row r="11" spans="1:19">
      <c r="A11" s="11">
        <v>2</v>
      </c>
      <c r="B11" s="12" t="s">
        <v>35</v>
      </c>
      <c r="C11" s="13">
        <v>1</v>
      </c>
      <c r="D11" s="13">
        <v>2</v>
      </c>
      <c r="E11" s="13"/>
      <c r="F11" s="13"/>
      <c r="G11" s="13">
        <v>1</v>
      </c>
      <c r="H11" s="13"/>
      <c r="I11" s="13"/>
      <c r="J11" s="13"/>
      <c r="K11" s="13">
        <f t="shared" si="0"/>
        <v>1</v>
      </c>
      <c r="L11" s="14">
        <v>1083</v>
      </c>
      <c r="M11" s="18" t="s">
        <v>37</v>
      </c>
      <c r="N11" s="9"/>
      <c r="O11" s="142"/>
      <c r="P11" s="11">
        <v>1</v>
      </c>
    </row>
    <row r="12" spans="1:19" s="399" customFormat="1">
      <c r="A12" s="11">
        <v>3</v>
      </c>
      <c r="B12" s="398" t="s">
        <v>1040</v>
      </c>
      <c r="C12" s="393">
        <v>1</v>
      </c>
      <c r="D12" s="393">
        <v>6</v>
      </c>
      <c r="E12" s="393"/>
      <c r="F12" s="393"/>
      <c r="G12" s="393">
        <v>1</v>
      </c>
      <c r="H12" s="394"/>
      <c r="I12" s="393"/>
      <c r="J12" s="393"/>
      <c r="K12" s="393">
        <f t="shared" si="0"/>
        <v>1</v>
      </c>
      <c r="L12" s="393">
        <v>6</v>
      </c>
      <c r="M12" s="394"/>
      <c r="N12" s="394"/>
      <c r="O12" s="395"/>
      <c r="P12" s="396"/>
    </row>
    <row r="13" spans="1:19" s="399" customFormat="1">
      <c r="A13" s="11">
        <v>4</v>
      </c>
      <c r="B13" s="400" t="s">
        <v>50</v>
      </c>
      <c r="C13" s="44">
        <v>1</v>
      </c>
      <c r="D13" s="44">
        <v>8</v>
      </c>
      <c r="E13" s="60"/>
      <c r="F13" s="64"/>
      <c r="G13" s="44">
        <v>1</v>
      </c>
      <c r="H13" s="61"/>
      <c r="I13" s="61"/>
      <c r="J13" s="61"/>
      <c r="K13" s="61">
        <f t="shared" si="0"/>
        <v>1</v>
      </c>
      <c r="L13" s="61">
        <v>1117</v>
      </c>
      <c r="M13" s="63" t="s">
        <v>60</v>
      </c>
      <c r="N13" s="44" t="s">
        <v>61</v>
      </c>
      <c r="O13" s="433"/>
      <c r="P13" s="98">
        <v>1</v>
      </c>
      <c r="R13" s="399">
        <v>1</v>
      </c>
    </row>
    <row r="14" spans="1:19">
      <c r="A14" s="11">
        <v>5</v>
      </c>
      <c r="B14" s="12" t="s">
        <v>25</v>
      </c>
      <c r="C14" s="13">
        <v>1</v>
      </c>
      <c r="D14" s="13">
        <v>3</v>
      </c>
      <c r="E14" s="13">
        <v>1</v>
      </c>
      <c r="F14" s="13"/>
      <c r="G14" s="13"/>
      <c r="H14" s="13"/>
      <c r="I14" s="13"/>
      <c r="J14" s="13"/>
      <c r="K14" s="13">
        <f t="shared" si="0"/>
        <v>1</v>
      </c>
      <c r="L14" s="14">
        <v>1172</v>
      </c>
      <c r="M14" s="18" t="s">
        <v>38</v>
      </c>
      <c r="N14" s="9"/>
      <c r="O14" s="142"/>
      <c r="P14" s="11">
        <v>1</v>
      </c>
      <c r="R14" s="1">
        <v>1</v>
      </c>
    </row>
    <row r="15" spans="1:19">
      <c r="A15" s="11">
        <v>6</v>
      </c>
      <c r="B15" s="405" t="s">
        <v>84</v>
      </c>
      <c r="C15" s="13">
        <v>1</v>
      </c>
      <c r="D15" s="13">
        <v>4</v>
      </c>
      <c r="E15" s="13">
        <v>1</v>
      </c>
      <c r="F15" s="13"/>
      <c r="G15" s="13"/>
      <c r="H15" s="13"/>
      <c r="I15" s="13"/>
      <c r="J15" s="13"/>
      <c r="K15" s="13">
        <f t="shared" si="0"/>
        <v>1</v>
      </c>
      <c r="L15" s="19">
        <v>59</v>
      </c>
      <c r="M15" s="18" t="s">
        <v>40</v>
      </c>
      <c r="N15" s="18"/>
      <c r="O15" s="142"/>
      <c r="P15" s="11">
        <v>1</v>
      </c>
      <c r="R15" s="1">
        <v>1</v>
      </c>
    </row>
    <row r="16" spans="1:19">
      <c r="A16" s="11">
        <v>1</v>
      </c>
      <c r="B16" s="12" t="s">
        <v>42</v>
      </c>
      <c r="C16" s="13">
        <v>1</v>
      </c>
      <c r="D16" s="13">
        <v>1</v>
      </c>
      <c r="E16" s="13"/>
      <c r="F16" s="13"/>
      <c r="G16" s="13">
        <v>1</v>
      </c>
      <c r="H16" s="9"/>
      <c r="I16" s="13"/>
      <c r="J16" s="13"/>
      <c r="K16" s="13">
        <f>SUM(E16:J16)</f>
        <v>1</v>
      </c>
      <c r="L16" s="14">
        <v>1049</v>
      </c>
      <c r="M16" s="18" t="s">
        <v>43</v>
      </c>
      <c r="N16" s="9"/>
      <c r="O16" s="142"/>
      <c r="P16" s="11">
        <v>1</v>
      </c>
      <c r="S16" s="1">
        <v>1</v>
      </c>
    </row>
    <row r="17" spans="1:19">
      <c r="A17" s="11">
        <v>2</v>
      </c>
      <c r="B17" s="12" t="s">
        <v>42</v>
      </c>
      <c r="C17" s="13">
        <v>1</v>
      </c>
      <c r="D17" s="13">
        <v>2</v>
      </c>
      <c r="E17" s="13"/>
      <c r="F17" s="13"/>
      <c r="G17" s="13">
        <v>1</v>
      </c>
      <c r="H17" s="9"/>
      <c r="I17" s="13"/>
      <c r="J17" s="13"/>
      <c r="K17" s="13">
        <f t="shared" ref="K17:K35" si="1">SUM(E17:J17)</f>
        <v>1</v>
      </c>
      <c r="L17" s="14">
        <v>1050</v>
      </c>
      <c r="M17" s="374" t="s">
        <v>1025</v>
      </c>
      <c r="N17" s="23"/>
      <c r="O17" s="144" t="s">
        <v>44</v>
      </c>
      <c r="P17" s="11">
        <v>1</v>
      </c>
      <c r="S17" s="1">
        <v>1</v>
      </c>
    </row>
    <row r="18" spans="1:19">
      <c r="A18" s="11">
        <v>3</v>
      </c>
      <c r="B18" s="12" t="s">
        <v>42</v>
      </c>
      <c r="C18" s="13">
        <v>1</v>
      </c>
      <c r="D18" s="13">
        <v>3</v>
      </c>
      <c r="E18" s="13"/>
      <c r="F18" s="13"/>
      <c r="G18" s="13">
        <v>1</v>
      </c>
      <c r="H18" s="9"/>
      <c r="I18" s="13"/>
      <c r="J18" s="13"/>
      <c r="K18" s="13">
        <f t="shared" si="1"/>
        <v>1</v>
      </c>
      <c r="L18" s="14">
        <v>1051</v>
      </c>
      <c r="M18" s="18" t="s">
        <v>45</v>
      </c>
      <c r="N18" s="9"/>
      <c r="O18" s="142"/>
      <c r="P18" s="11">
        <v>1</v>
      </c>
      <c r="S18" s="1">
        <v>1</v>
      </c>
    </row>
    <row r="19" spans="1:19">
      <c r="A19" s="11">
        <v>4</v>
      </c>
      <c r="B19" s="12" t="s">
        <v>42</v>
      </c>
      <c r="C19" s="13">
        <v>1</v>
      </c>
      <c r="D19" s="13">
        <v>4</v>
      </c>
      <c r="E19" s="13"/>
      <c r="F19" s="13"/>
      <c r="G19" s="13">
        <v>1</v>
      </c>
      <c r="H19" s="9"/>
      <c r="I19" s="13"/>
      <c r="J19" s="13"/>
      <c r="K19" s="13">
        <f t="shared" si="1"/>
        <v>1</v>
      </c>
      <c r="L19" s="14">
        <v>1052</v>
      </c>
      <c r="M19" s="18" t="s">
        <v>27</v>
      </c>
      <c r="N19" s="9"/>
      <c r="O19" s="142"/>
      <c r="P19" s="11"/>
      <c r="S19" s="1">
        <v>1</v>
      </c>
    </row>
    <row r="20" spans="1:19">
      <c r="A20" s="11">
        <v>5</v>
      </c>
      <c r="B20" s="12" t="s">
        <v>1041</v>
      </c>
      <c r="C20" s="21">
        <v>1</v>
      </c>
      <c r="D20" s="21">
        <v>11</v>
      </c>
      <c r="E20" s="21"/>
      <c r="F20" s="21"/>
      <c r="G20" s="21">
        <v>1</v>
      </c>
      <c r="H20" s="104"/>
      <c r="I20" s="21"/>
      <c r="J20" s="21"/>
      <c r="K20" s="21">
        <f>SUM(E20:J20)</f>
        <v>1</v>
      </c>
      <c r="L20" s="21">
        <v>9</v>
      </c>
      <c r="M20" s="104" t="s">
        <v>27</v>
      </c>
      <c r="N20" s="104"/>
      <c r="O20" s="146"/>
      <c r="P20" s="162"/>
      <c r="S20" s="1">
        <v>1</v>
      </c>
    </row>
    <row r="21" spans="1:19">
      <c r="A21" s="11">
        <v>6</v>
      </c>
      <c r="B21" s="12" t="s">
        <v>1041</v>
      </c>
      <c r="C21" s="21">
        <v>1</v>
      </c>
      <c r="D21" s="21">
        <v>12</v>
      </c>
      <c r="E21" s="21"/>
      <c r="F21" s="21"/>
      <c r="G21" s="21">
        <v>1</v>
      </c>
      <c r="H21" s="104"/>
      <c r="I21" s="21"/>
      <c r="J21" s="21"/>
      <c r="K21" s="21">
        <f>SUM(E21:J21)</f>
        <v>1</v>
      </c>
      <c r="L21" s="21">
        <v>10</v>
      </c>
      <c r="M21" s="104" t="s">
        <v>27</v>
      </c>
      <c r="N21" s="104"/>
      <c r="O21" s="146"/>
      <c r="P21" s="162"/>
      <c r="S21" s="1">
        <v>1</v>
      </c>
    </row>
    <row r="22" spans="1:19">
      <c r="A22" s="11">
        <v>7</v>
      </c>
      <c r="B22" s="12" t="s">
        <v>25</v>
      </c>
      <c r="C22" s="13">
        <v>1</v>
      </c>
      <c r="D22" s="13">
        <v>5</v>
      </c>
      <c r="E22" s="13">
        <v>1</v>
      </c>
      <c r="F22" s="13"/>
      <c r="G22" s="13"/>
      <c r="H22" s="13"/>
      <c r="I22" s="13"/>
      <c r="J22" s="13"/>
      <c r="K22" s="13">
        <f t="shared" si="1"/>
        <v>1</v>
      </c>
      <c r="L22" s="14">
        <v>1053</v>
      </c>
      <c r="M22" s="18" t="s">
        <v>46</v>
      </c>
      <c r="N22" s="9"/>
      <c r="O22" s="142"/>
      <c r="P22" s="11">
        <v>1</v>
      </c>
      <c r="R22" s="1">
        <v>1</v>
      </c>
    </row>
    <row r="23" spans="1:19">
      <c r="A23" s="11">
        <v>8</v>
      </c>
      <c r="B23" s="12" t="s">
        <v>25</v>
      </c>
      <c r="C23" s="13">
        <v>1</v>
      </c>
      <c r="D23" s="13">
        <v>6</v>
      </c>
      <c r="E23" s="13">
        <v>1</v>
      </c>
      <c r="F23" s="13"/>
      <c r="G23" s="13"/>
      <c r="H23" s="13"/>
      <c r="I23" s="13"/>
      <c r="J23" s="13"/>
      <c r="K23" s="13">
        <f t="shared" si="1"/>
        <v>1</v>
      </c>
      <c r="L23" s="14">
        <v>1054</v>
      </c>
      <c r="M23" s="18" t="s">
        <v>47</v>
      </c>
      <c r="N23" s="9"/>
      <c r="O23" s="142"/>
      <c r="P23" s="11">
        <v>1</v>
      </c>
      <c r="R23" s="1">
        <v>1</v>
      </c>
    </row>
    <row r="24" spans="1:19">
      <c r="A24" s="11">
        <v>9</v>
      </c>
      <c r="B24" s="12" t="s">
        <v>25</v>
      </c>
      <c r="C24" s="13">
        <v>1</v>
      </c>
      <c r="D24" s="13">
        <v>7</v>
      </c>
      <c r="E24" s="13">
        <v>1</v>
      </c>
      <c r="F24" s="13"/>
      <c r="G24" s="13"/>
      <c r="H24" s="13"/>
      <c r="I24" s="13"/>
      <c r="J24" s="13"/>
      <c r="K24" s="13">
        <f t="shared" si="1"/>
        <v>1</v>
      </c>
      <c r="L24" s="14">
        <v>1055</v>
      </c>
      <c r="M24" s="9" t="s">
        <v>27</v>
      </c>
      <c r="N24" s="9"/>
      <c r="O24" s="142"/>
      <c r="P24" s="11"/>
      <c r="R24" s="1">
        <v>1</v>
      </c>
    </row>
    <row r="25" spans="1:19">
      <c r="A25" s="11">
        <v>1</v>
      </c>
      <c r="B25" s="26" t="s">
        <v>50</v>
      </c>
      <c r="C25" s="27">
        <v>1</v>
      </c>
      <c r="D25" s="27">
        <v>1</v>
      </c>
      <c r="E25" s="18"/>
      <c r="F25" s="18"/>
      <c r="G25" s="27">
        <v>1</v>
      </c>
      <c r="H25" s="19"/>
      <c r="I25" s="19"/>
      <c r="J25" s="19"/>
      <c r="K25" s="19">
        <f t="shared" si="1"/>
        <v>1</v>
      </c>
      <c r="L25" s="19">
        <v>1090</v>
      </c>
      <c r="M25" s="26" t="s">
        <v>51</v>
      </c>
      <c r="N25" s="27"/>
      <c r="O25" s="142"/>
      <c r="P25" s="11">
        <v>1</v>
      </c>
      <c r="R25" s="399">
        <v>1</v>
      </c>
    </row>
    <row r="26" spans="1:19">
      <c r="A26" s="11">
        <v>2</v>
      </c>
      <c r="B26" s="26" t="s">
        <v>50</v>
      </c>
      <c r="C26" s="27">
        <v>1</v>
      </c>
      <c r="D26" s="27">
        <v>2</v>
      </c>
      <c r="E26" s="25"/>
      <c r="F26" s="18"/>
      <c r="G26" s="27">
        <v>1</v>
      </c>
      <c r="H26" s="19"/>
      <c r="I26" s="19"/>
      <c r="J26" s="19"/>
      <c r="K26" s="19">
        <f t="shared" si="1"/>
        <v>1</v>
      </c>
      <c r="L26" s="19">
        <v>1091</v>
      </c>
      <c r="M26" s="26" t="s">
        <v>52</v>
      </c>
      <c r="N26" s="27"/>
      <c r="O26" s="142"/>
      <c r="P26" s="11">
        <v>1</v>
      </c>
      <c r="R26" s="399">
        <v>1</v>
      </c>
    </row>
    <row r="27" spans="1:19">
      <c r="A27" s="11">
        <v>3</v>
      </c>
      <c r="B27" s="26" t="s">
        <v>50</v>
      </c>
      <c r="C27" s="27">
        <v>1</v>
      </c>
      <c r="D27" s="27">
        <v>3</v>
      </c>
      <c r="E27" s="25"/>
      <c r="F27" s="18"/>
      <c r="G27" s="27">
        <v>1</v>
      </c>
      <c r="H27" s="19"/>
      <c r="I27" s="19"/>
      <c r="J27" s="19"/>
      <c r="K27" s="19">
        <f t="shared" si="1"/>
        <v>1</v>
      </c>
      <c r="L27" s="19">
        <v>1092</v>
      </c>
      <c r="M27" s="26" t="s">
        <v>53</v>
      </c>
      <c r="N27" s="27" t="s">
        <v>54</v>
      </c>
      <c r="O27" s="142"/>
      <c r="P27" s="11">
        <v>1</v>
      </c>
      <c r="R27" s="399">
        <v>1</v>
      </c>
    </row>
    <row r="28" spans="1:19">
      <c r="A28" s="11">
        <v>4</v>
      </c>
      <c r="B28" s="26" t="s">
        <v>50</v>
      </c>
      <c r="C28" s="27">
        <v>1</v>
      </c>
      <c r="D28" s="27">
        <v>4</v>
      </c>
      <c r="E28" s="25"/>
      <c r="F28" s="18"/>
      <c r="G28" s="27">
        <v>1</v>
      </c>
      <c r="H28" s="19"/>
      <c r="I28" s="19"/>
      <c r="J28" s="19"/>
      <c r="K28" s="19">
        <f>SUM(E28:J28)</f>
        <v>1</v>
      </c>
      <c r="L28" s="19">
        <v>1103</v>
      </c>
      <c r="M28" s="26" t="s">
        <v>55</v>
      </c>
      <c r="N28" s="27" t="s">
        <v>56</v>
      </c>
      <c r="O28" s="142"/>
      <c r="P28" s="11">
        <v>1</v>
      </c>
      <c r="R28" s="399">
        <v>1</v>
      </c>
    </row>
    <row r="29" spans="1:19">
      <c r="A29" s="11">
        <v>5</v>
      </c>
      <c r="B29" s="26" t="s">
        <v>25</v>
      </c>
      <c r="C29" s="27">
        <v>1</v>
      </c>
      <c r="D29" s="27">
        <v>5</v>
      </c>
      <c r="E29" s="27">
        <v>1</v>
      </c>
      <c r="F29" s="18"/>
      <c r="G29" s="19"/>
      <c r="H29" s="19"/>
      <c r="I29" s="19"/>
      <c r="J29" s="19"/>
      <c r="K29" s="19">
        <f t="shared" si="1"/>
        <v>1</v>
      </c>
      <c r="L29" s="19">
        <v>1093</v>
      </c>
      <c r="M29" s="28"/>
      <c r="N29" s="29"/>
      <c r="O29" s="145" t="s">
        <v>55</v>
      </c>
      <c r="P29" s="11"/>
      <c r="R29" s="1">
        <v>1</v>
      </c>
    </row>
    <row r="30" spans="1:19">
      <c r="A30" s="11">
        <v>6</v>
      </c>
      <c r="B30" s="26" t="s">
        <v>25</v>
      </c>
      <c r="C30" s="27">
        <v>1</v>
      </c>
      <c r="D30" s="27">
        <v>6</v>
      </c>
      <c r="E30" s="27">
        <v>1</v>
      </c>
      <c r="F30" s="18"/>
      <c r="G30" s="19"/>
      <c r="H30" s="19"/>
      <c r="I30" s="19"/>
      <c r="J30" s="19"/>
      <c r="K30" s="19">
        <f t="shared" si="1"/>
        <v>1</v>
      </c>
      <c r="L30" s="19">
        <v>1094</v>
      </c>
      <c r="M30" s="26" t="s">
        <v>57</v>
      </c>
      <c r="N30" s="27"/>
      <c r="O30" s="142"/>
      <c r="P30" s="11">
        <v>1</v>
      </c>
      <c r="R30" s="1">
        <v>1</v>
      </c>
    </row>
    <row r="31" spans="1:19">
      <c r="A31" s="11">
        <v>7</v>
      </c>
      <c r="B31" s="12" t="s">
        <v>1042</v>
      </c>
      <c r="C31" s="13">
        <v>1</v>
      </c>
      <c r="D31" s="13">
        <v>7</v>
      </c>
      <c r="E31" s="13"/>
      <c r="F31" s="13"/>
      <c r="G31" s="13">
        <v>1</v>
      </c>
      <c r="H31" s="9"/>
      <c r="I31" s="13"/>
      <c r="J31" s="13"/>
      <c r="K31" s="13">
        <f>SUM(E31:J31)</f>
        <v>1</v>
      </c>
      <c r="L31" s="14">
        <v>7</v>
      </c>
      <c r="M31" s="9"/>
      <c r="N31" s="9"/>
      <c r="O31" s="142"/>
      <c r="P31" s="11"/>
      <c r="R31" s="399"/>
    </row>
    <row r="32" spans="1:19">
      <c r="A32" s="11">
        <v>8</v>
      </c>
      <c r="B32" s="41" t="s">
        <v>1043</v>
      </c>
      <c r="C32" s="27">
        <v>1</v>
      </c>
      <c r="D32" s="27">
        <v>7</v>
      </c>
      <c r="E32" s="25"/>
      <c r="F32" s="18"/>
      <c r="G32" s="27">
        <v>1</v>
      </c>
      <c r="H32" s="19"/>
      <c r="I32" s="19"/>
      <c r="J32" s="19"/>
      <c r="K32" s="19">
        <f>SUM(E32:J32)</f>
        <v>1</v>
      </c>
      <c r="L32" s="19">
        <v>1125</v>
      </c>
      <c r="M32" s="41" t="s">
        <v>27</v>
      </c>
      <c r="N32" s="42"/>
      <c r="O32" s="142"/>
      <c r="P32" s="11"/>
      <c r="R32" s="399">
        <v>1</v>
      </c>
    </row>
    <row r="33" spans="1:19">
      <c r="A33" s="11">
        <v>9</v>
      </c>
      <c r="B33" s="41" t="s">
        <v>1044</v>
      </c>
      <c r="C33" s="27">
        <v>1</v>
      </c>
      <c r="D33" s="27">
        <v>2</v>
      </c>
      <c r="E33" s="27">
        <v>1</v>
      </c>
      <c r="F33" s="18"/>
      <c r="G33" s="19"/>
      <c r="H33" s="19"/>
      <c r="I33" s="19"/>
      <c r="J33" s="19"/>
      <c r="K33" s="19">
        <f>SUM(E33:J33)</f>
        <v>1</v>
      </c>
      <c r="L33" s="19">
        <v>56</v>
      </c>
      <c r="M33" s="9"/>
      <c r="N33" s="42"/>
      <c r="O33" s="142"/>
      <c r="P33" s="11"/>
      <c r="R33" s="1">
        <v>1</v>
      </c>
    </row>
    <row r="34" spans="1:19">
      <c r="A34" s="11">
        <v>10</v>
      </c>
      <c r="B34" s="26" t="s">
        <v>25</v>
      </c>
      <c r="C34" s="27">
        <v>1</v>
      </c>
      <c r="D34" s="27">
        <v>10</v>
      </c>
      <c r="E34" s="27">
        <v>1</v>
      </c>
      <c r="F34" s="18"/>
      <c r="G34" s="19"/>
      <c r="H34" s="19"/>
      <c r="I34" s="19"/>
      <c r="J34" s="19"/>
      <c r="K34" s="19">
        <f t="shared" si="1"/>
        <v>1</v>
      </c>
      <c r="L34" s="19">
        <v>1107</v>
      </c>
      <c r="M34" s="30" t="s">
        <v>27</v>
      </c>
      <c r="N34" s="31"/>
      <c r="O34" s="142"/>
      <c r="P34" s="11"/>
      <c r="R34" s="1">
        <v>1</v>
      </c>
    </row>
    <row r="35" spans="1:19">
      <c r="A35" s="11">
        <v>11</v>
      </c>
      <c r="B35" s="32" t="s">
        <v>63</v>
      </c>
      <c r="C35" s="33">
        <v>1</v>
      </c>
      <c r="D35" s="33">
        <v>11</v>
      </c>
      <c r="E35" s="33">
        <v>1</v>
      </c>
      <c r="F35" s="34"/>
      <c r="G35" s="35"/>
      <c r="H35" s="35"/>
      <c r="I35" s="35"/>
      <c r="J35" s="35"/>
      <c r="K35" s="35">
        <f t="shared" si="1"/>
        <v>1</v>
      </c>
      <c r="L35" s="36">
        <v>1173</v>
      </c>
      <c r="M35" s="37" t="s">
        <v>27</v>
      </c>
      <c r="N35" s="31"/>
      <c r="O35" s="142"/>
      <c r="P35" s="11"/>
      <c r="S35" s="1">
        <v>1</v>
      </c>
    </row>
    <row r="36" spans="1:19">
      <c r="A36" s="11">
        <v>1</v>
      </c>
      <c r="B36" s="41" t="s">
        <v>65</v>
      </c>
      <c r="C36" s="42">
        <v>1</v>
      </c>
      <c r="D36" s="42">
        <v>5</v>
      </c>
      <c r="E36" s="43"/>
      <c r="F36" s="42">
        <v>1</v>
      </c>
      <c r="G36" s="39"/>
      <c r="H36" s="39"/>
      <c r="I36" s="39"/>
      <c r="J36" s="39"/>
      <c r="K36" s="39">
        <f>SUM(E36:J36)</f>
        <v>1</v>
      </c>
      <c r="L36" s="19">
        <v>226</v>
      </c>
      <c r="M36" s="10" t="s">
        <v>66</v>
      </c>
      <c r="N36" s="42"/>
      <c r="O36" s="142"/>
      <c r="P36" s="11">
        <v>1</v>
      </c>
      <c r="S36" s="1">
        <v>1</v>
      </c>
    </row>
    <row r="37" spans="1:19">
      <c r="A37" s="11">
        <v>2</v>
      </c>
      <c r="B37" s="41" t="s">
        <v>65</v>
      </c>
      <c r="C37" s="42">
        <v>1</v>
      </c>
      <c r="D37" s="42">
        <v>6</v>
      </c>
      <c r="E37" s="43"/>
      <c r="F37" s="42">
        <v>1</v>
      </c>
      <c r="G37" s="39"/>
      <c r="H37" s="39"/>
      <c r="I37" s="39"/>
      <c r="J37" s="39"/>
      <c r="K37" s="39">
        <f>SUM(E37:J37)</f>
        <v>1</v>
      </c>
      <c r="L37" s="19">
        <v>766</v>
      </c>
      <c r="M37" s="41" t="s">
        <v>67</v>
      </c>
      <c r="N37" s="42"/>
      <c r="O37" s="142"/>
      <c r="P37" s="11">
        <v>1</v>
      </c>
      <c r="S37" s="1">
        <v>1</v>
      </c>
    </row>
    <row r="38" spans="1:19">
      <c r="A38" s="11">
        <v>3</v>
      </c>
      <c r="B38" s="41" t="s">
        <v>25</v>
      </c>
      <c r="C38" s="42">
        <v>1</v>
      </c>
      <c r="D38" s="42">
        <v>1</v>
      </c>
      <c r="E38" s="44">
        <v>1</v>
      </c>
      <c r="F38" s="18"/>
      <c r="G38" s="39"/>
      <c r="H38" s="39"/>
      <c r="I38" s="39"/>
      <c r="J38" s="39"/>
      <c r="K38" s="39">
        <f t="shared" ref="K38:K68" si="2">SUM(E38:J38)</f>
        <v>1</v>
      </c>
      <c r="L38" s="19">
        <v>224</v>
      </c>
      <c r="M38" s="45" t="s">
        <v>27</v>
      </c>
      <c r="N38" s="42"/>
      <c r="O38" s="142"/>
      <c r="P38" s="11"/>
      <c r="R38" s="1">
        <v>1</v>
      </c>
    </row>
    <row r="39" spans="1:19">
      <c r="A39" s="11">
        <v>4</v>
      </c>
      <c r="B39" s="41" t="s">
        <v>25</v>
      </c>
      <c r="C39" s="42">
        <v>1</v>
      </c>
      <c r="D39" s="42">
        <v>2</v>
      </c>
      <c r="E39" s="44">
        <v>1</v>
      </c>
      <c r="F39" s="18"/>
      <c r="G39" s="39"/>
      <c r="H39" s="39"/>
      <c r="I39" s="39"/>
      <c r="J39" s="39"/>
      <c r="K39" s="39">
        <f t="shared" si="2"/>
        <v>1</v>
      </c>
      <c r="L39" s="19">
        <v>1102</v>
      </c>
      <c r="M39" s="45" t="s">
        <v>27</v>
      </c>
      <c r="N39" s="46"/>
      <c r="O39" s="142"/>
      <c r="P39" s="11"/>
      <c r="R39" s="1">
        <v>1</v>
      </c>
    </row>
    <row r="40" spans="1:19">
      <c r="A40" s="11">
        <v>5</v>
      </c>
      <c r="B40" s="41" t="s">
        <v>69</v>
      </c>
      <c r="C40" s="42">
        <v>1</v>
      </c>
      <c r="D40" s="42">
        <v>3</v>
      </c>
      <c r="E40" s="43"/>
      <c r="F40" s="18"/>
      <c r="G40" s="42">
        <v>1</v>
      </c>
      <c r="H40" s="39"/>
      <c r="I40" s="39"/>
      <c r="J40" s="39"/>
      <c r="K40" s="39">
        <f t="shared" si="2"/>
        <v>1</v>
      </c>
      <c r="L40" s="19">
        <v>1095</v>
      </c>
      <c r="M40" s="41" t="s">
        <v>70</v>
      </c>
      <c r="N40" s="46"/>
      <c r="O40" s="142"/>
      <c r="P40" s="11">
        <v>1</v>
      </c>
      <c r="R40" s="1">
        <v>1</v>
      </c>
    </row>
    <row r="41" spans="1:19">
      <c r="A41" s="11">
        <v>6</v>
      </c>
      <c r="B41" s="41" t="s">
        <v>69</v>
      </c>
      <c r="C41" s="42">
        <v>1</v>
      </c>
      <c r="D41" s="42">
        <v>4</v>
      </c>
      <c r="E41" s="43"/>
      <c r="F41" s="18"/>
      <c r="G41" s="42">
        <v>1</v>
      </c>
      <c r="H41" s="39"/>
      <c r="I41" s="39"/>
      <c r="J41" s="39"/>
      <c r="K41" s="39">
        <f t="shared" si="2"/>
        <v>1</v>
      </c>
      <c r="L41" s="19">
        <v>1096</v>
      </c>
      <c r="M41" s="45" t="s">
        <v>27</v>
      </c>
      <c r="N41" s="46"/>
      <c r="O41" s="142"/>
      <c r="P41" s="11"/>
      <c r="R41" s="1">
        <v>1</v>
      </c>
    </row>
    <row r="42" spans="1:19">
      <c r="A42" s="11">
        <v>7</v>
      </c>
      <c r="B42" s="26" t="s">
        <v>69</v>
      </c>
      <c r="C42" s="27">
        <v>1</v>
      </c>
      <c r="D42" s="27">
        <v>7</v>
      </c>
      <c r="E42" s="25"/>
      <c r="F42" s="18"/>
      <c r="G42" s="27">
        <v>1</v>
      </c>
      <c r="H42" s="19"/>
      <c r="I42" s="19"/>
      <c r="J42" s="19"/>
      <c r="K42" s="19">
        <f t="shared" si="2"/>
        <v>1</v>
      </c>
      <c r="L42" s="19">
        <v>1097</v>
      </c>
      <c r="M42" s="30" t="s">
        <v>27</v>
      </c>
      <c r="N42" s="31"/>
      <c r="O42" s="142"/>
      <c r="P42" s="11"/>
      <c r="R42" s="1">
        <v>1</v>
      </c>
    </row>
    <row r="43" spans="1:19">
      <c r="A43" s="11">
        <v>8</v>
      </c>
      <c r="B43" s="26" t="s">
        <v>69</v>
      </c>
      <c r="C43" s="27">
        <v>1</v>
      </c>
      <c r="D43" s="27">
        <v>8</v>
      </c>
      <c r="E43" s="25"/>
      <c r="F43" s="18"/>
      <c r="G43" s="27">
        <v>1</v>
      </c>
      <c r="H43" s="19"/>
      <c r="I43" s="19"/>
      <c r="J43" s="19"/>
      <c r="K43" s="19">
        <f t="shared" si="2"/>
        <v>1</v>
      </c>
      <c r="L43" s="19">
        <v>1098</v>
      </c>
      <c r="M43" s="30" t="s">
        <v>27</v>
      </c>
      <c r="N43" s="31"/>
      <c r="O43" s="142"/>
      <c r="P43" s="11"/>
      <c r="R43" s="1">
        <v>1</v>
      </c>
    </row>
    <row r="44" spans="1:19">
      <c r="A44" s="11">
        <v>1</v>
      </c>
      <c r="B44" s="41" t="s">
        <v>72</v>
      </c>
      <c r="C44" s="42">
        <v>1</v>
      </c>
      <c r="D44" s="42">
        <v>1</v>
      </c>
      <c r="E44" s="18"/>
      <c r="F44" s="18"/>
      <c r="G44" s="42">
        <v>1</v>
      </c>
      <c r="H44" s="39"/>
      <c r="I44" s="39"/>
      <c r="J44" s="39"/>
      <c r="K44" s="39">
        <f t="shared" si="2"/>
        <v>1</v>
      </c>
      <c r="L44" s="19">
        <v>1108</v>
      </c>
      <c r="M44" s="41" t="s">
        <v>73</v>
      </c>
      <c r="N44" s="46"/>
      <c r="O44" s="142"/>
      <c r="P44" s="11">
        <v>1</v>
      </c>
      <c r="S44" s="1">
        <v>1</v>
      </c>
    </row>
    <row r="45" spans="1:19">
      <c r="A45" s="11">
        <v>2</v>
      </c>
      <c r="B45" s="41" t="s">
        <v>72</v>
      </c>
      <c r="C45" s="42">
        <v>1</v>
      </c>
      <c r="D45" s="42">
        <v>2</v>
      </c>
      <c r="E45" s="43"/>
      <c r="F45" s="18"/>
      <c r="G45" s="42">
        <v>1</v>
      </c>
      <c r="H45" s="39"/>
      <c r="I45" s="39"/>
      <c r="J45" s="39"/>
      <c r="K45" s="39">
        <f t="shared" si="2"/>
        <v>1</v>
      </c>
      <c r="L45" s="19">
        <v>1109</v>
      </c>
      <c r="M45" s="418" t="s">
        <v>1062</v>
      </c>
      <c r="N45" s="419"/>
      <c r="O45" s="420"/>
      <c r="P45" s="421">
        <v>1</v>
      </c>
      <c r="S45" s="1">
        <v>1</v>
      </c>
    </row>
    <row r="46" spans="1:19">
      <c r="A46" s="11">
        <v>3</v>
      </c>
      <c r="B46" s="41" t="s">
        <v>72</v>
      </c>
      <c r="C46" s="42">
        <v>1</v>
      </c>
      <c r="D46" s="42">
        <v>3</v>
      </c>
      <c r="E46" s="43"/>
      <c r="F46" s="18"/>
      <c r="G46" s="42">
        <v>1</v>
      </c>
      <c r="H46" s="39"/>
      <c r="I46" s="39"/>
      <c r="J46" s="39"/>
      <c r="K46" s="39">
        <f t="shared" si="2"/>
        <v>1</v>
      </c>
      <c r="L46" s="19">
        <v>1110</v>
      </c>
      <c r="M46" s="26" t="s">
        <v>75</v>
      </c>
      <c r="N46" s="46"/>
      <c r="O46" s="142"/>
      <c r="P46" s="11">
        <v>1</v>
      </c>
      <c r="S46" s="1">
        <v>1</v>
      </c>
    </row>
    <row r="47" spans="1:19">
      <c r="A47" s="11">
        <v>4</v>
      </c>
      <c r="B47" s="41" t="s">
        <v>72</v>
      </c>
      <c r="C47" s="42">
        <v>1</v>
      </c>
      <c r="D47" s="42">
        <v>4</v>
      </c>
      <c r="E47" s="43"/>
      <c r="F47" s="18"/>
      <c r="G47" s="42">
        <v>1</v>
      </c>
      <c r="H47" s="39"/>
      <c r="I47" s="39"/>
      <c r="J47" s="39"/>
      <c r="K47" s="39">
        <f t="shared" si="2"/>
        <v>1</v>
      </c>
      <c r="L47" s="19">
        <v>1111</v>
      </c>
      <c r="M47" s="26" t="s">
        <v>76</v>
      </c>
      <c r="N47" s="46"/>
      <c r="O47" s="142"/>
      <c r="P47" s="11">
        <v>1</v>
      </c>
      <c r="S47" s="1">
        <v>1</v>
      </c>
    </row>
    <row r="48" spans="1:19">
      <c r="A48" s="11">
        <v>5</v>
      </c>
      <c r="B48" s="41" t="s">
        <v>72</v>
      </c>
      <c r="C48" s="42">
        <v>1</v>
      </c>
      <c r="D48" s="42">
        <v>5</v>
      </c>
      <c r="E48" s="43"/>
      <c r="F48" s="18"/>
      <c r="G48" s="42">
        <v>1</v>
      </c>
      <c r="H48" s="39"/>
      <c r="I48" s="39"/>
      <c r="J48" s="39"/>
      <c r="K48" s="39">
        <f t="shared" si="2"/>
        <v>1</v>
      </c>
      <c r="L48" s="19">
        <v>1112</v>
      </c>
      <c r="M48" s="418" t="s">
        <v>1063</v>
      </c>
      <c r="N48" s="132"/>
      <c r="O48" s="146"/>
      <c r="P48" s="421">
        <v>1</v>
      </c>
      <c r="S48" s="1">
        <v>1</v>
      </c>
    </row>
    <row r="49" spans="1:19">
      <c r="A49" s="11">
        <v>6</v>
      </c>
      <c r="B49" s="41" t="s">
        <v>72</v>
      </c>
      <c r="C49" s="42">
        <v>1</v>
      </c>
      <c r="D49" s="42">
        <v>6</v>
      </c>
      <c r="E49" s="43"/>
      <c r="F49" s="18"/>
      <c r="G49" s="42">
        <v>1</v>
      </c>
      <c r="H49" s="39"/>
      <c r="I49" s="39"/>
      <c r="J49" s="39"/>
      <c r="K49" s="39">
        <f t="shared" si="2"/>
        <v>1</v>
      </c>
      <c r="L49" s="19">
        <v>1113</v>
      </c>
      <c r="M49" s="26" t="s">
        <v>27</v>
      </c>
      <c r="N49" s="46"/>
      <c r="O49" s="142"/>
      <c r="P49" s="11"/>
      <c r="S49" s="1">
        <v>1</v>
      </c>
    </row>
    <row r="50" spans="1:19">
      <c r="A50" s="11">
        <v>7</v>
      </c>
      <c r="B50" s="41" t="s">
        <v>72</v>
      </c>
      <c r="C50" s="42">
        <v>1</v>
      </c>
      <c r="D50" s="42">
        <v>7</v>
      </c>
      <c r="E50" s="43"/>
      <c r="F50" s="18"/>
      <c r="G50" s="42">
        <v>1</v>
      </c>
      <c r="H50" s="39"/>
      <c r="I50" s="39"/>
      <c r="J50" s="39"/>
      <c r="K50" s="39">
        <f t="shared" si="2"/>
        <v>1</v>
      </c>
      <c r="L50" s="19">
        <v>1114</v>
      </c>
      <c r="M50" s="26" t="s">
        <v>78</v>
      </c>
      <c r="N50" s="46"/>
      <c r="O50" s="142"/>
      <c r="P50" s="11">
        <v>1</v>
      </c>
      <c r="S50" s="1">
        <v>1</v>
      </c>
    </row>
    <row r="51" spans="1:19">
      <c r="A51" s="11">
        <v>8</v>
      </c>
      <c r="B51" s="41" t="s">
        <v>72</v>
      </c>
      <c r="C51" s="42">
        <v>1</v>
      </c>
      <c r="D51" s="42">
        <v>8</v>
      </c>
      <c r="E51" s="43"/>
      <c r="F51" s="18"/>
      <c r="G51" s="42">
        <v>1</v>
      </c>
      <c r="H51" s="39"/>
      <c r="I51" s="39"/>
      <c r="J51" s="39"/>
      <c r="K51" s="39">
        <f t="shared" si="2"/>
        <v>1</v>
      </c>
      <c r="L51" s="19">
        <v>1115</v>
      </c>
      <c r="M51" s="131" t="s">
        <v>1141</v>
      </c>
      <c r="N51" s="132"/>
      <c r="O51" s="146"/>
      <c r="P51" s="162">
        <v>1</v>
      </c>
      <c r="S51" s="1">
        <v>1</v>
      </c>
    </row>
    <row r="52" spans="1:19">
      <c r="A52" s="11">
        <v>9</v>
      </c>
      <c r="B52" s="41" t="s">
        <v>72</v>
      </c>
      <c r="C52" s="42">
        <v>1</v>
      </c>
      <c r="D52" s="42">
        <v>9</v>
      </c>
      <c r="E52" s="43"/>
      <c r="F52" s="18"/>
      <c r="G52" s="42">
        <v>1</v>
      </c>
      <c r="H52" s="39"/>
      <c r="I52" s="39"/>
      <c r="J52" s="39"/>
      <c r="K52" s="39">
        <f t="shared" si="2"/>
        <v>1</v>
      </c>
      <c r="L52" s="19">
        <v>1116</v>
      </c>
      <c r="M52" s="26" t="s">
        <v>80</v>
      </c>
      <c r="N52" s="46"/>
      <c r="O52" s="142"/>
      <c r="P52" s="11">
        <v>1</v>
      </c>
      <c r="S52" s="1">
        <v>1</v>
      </c>
    </row>
    <row r="53" spans="1:19">
      <c r="A53" s="11">
        <v>10</v>
      </c>
      <c r="B53" s="406" t="s">
        <v>229</v>
      </c>
      <c r="C53" s="42">
        <v>1</v>
      </c>
      <c r="D53" s="47">
        <v>10</v>
      </c>
      <c r="E53" s="48">
        <v>1</v>
      </c>
      <c r="F53" s="49"/>
      <c r="G53" s="50"/>
      <c r="H53" s="50"/>
      <c r="I53" s="50"/>
      <c r="J53" s="50"/>
      <c r="K53" s="50">
        <f t="shared" si="2"/>
        <v>1</v>
      </c>
      <c r="L53" s="19">
        <v>1118</v>
      </c>
      <c r="M53" s="26" t="s">
        <v>81</v>
      </c>
      <c r="N53" s="41"/>
      <c r="O53" s="142"/>
      <c r="P53" s="11">
        <v>1</v>
      </c>
      <c r="R53" s="1">
        <v>1</v>
      </c>
    </row>
    <row r="54" spans="1:19">
      <c r="A54" s="11">
        <v>11</v>
      </c>
      <c r="B54" s="41" t="s">
        <v>25</v>
      </c>
      <c r="C54" s="42">
        <v>1</v>
      </c>
      <c r="D54" s="42">
        <v>11</v>
      </c>
      <c r="E54" s="44">
        <v>1</v>
      </c>
      <c r="F54" s="18"/>
      <c r="G54" s="39"/>
      <c r="H54" s="39"/>
      <c r="I54" s="39"/>
      <c r="J54" s="39"/>
      <c r="K54" s="39">
        <f t="shared" si="2"/>
        <v>1</v>
      </c>
      <c r="L54" s="378">
        <v>1119</v>
      </c>
      <c r="M54" s="407" t="s">
        <v>1028</v>
      </c>
      <c r="N54" s="408" t="s">
        <v>1027</v>
      </c>
      <c r="O54" s="435" t="s">
        <v>82</v>
      </c>
      <c r="P54" s="375">
        <v>1</v>
      </c>
      <c r="R54" s="1">
        <v>1</v>
      </c>
    </row>
    <row r="55" spans="1:19">
      <c r="A55" s="11">
        <v>12</v>
      </c>
      <c r="B55" s="41" t="s">
        <v>25</v>
      </c>
      <c r="C55" s="42">
        <v>1</v>
      </c>
      <c r="D55" s="42">
        <v>12</v>
      </c>
      <c r="E55" s="44">
        <v>1</v>
      </c>
      <c r="F55" s="18"/>
      <c r="G55" s="39"/>
      <c r="H55" s="39"/>
      <c r="I55" s="39"/>
      <c r="J55" s="39"/>
      <c r="K55" s="39">
        <f t="shared" si="2"/>
        <v>1</v>
      </c>
      <c r="L55" s="19">
        <v>1064</v>
      </c>
      <c r="M55" s="45" t="s">
        <v>27</v>
      </c>
      <c r="N55" s="45"/>
      <c r="O55" s="142"/>
      <c r="P55" s="11"/>
      <c r="R55" s="1">
        <v>1</v>
      </c>
    </row>
    <row r="56" spans="1:19">
      <c r="A56" s="11">
        <v>13</v>
      </c>
      <c r="B56" s="41" t="s">
        <v>63</v>
      </c>
      <c r="C56" s="42">
        <v>1</v>
      </c>
      <c r="D56" s="42">
        <v>13</v>
      </c>
      <c r="E56" s="44">
        <v>1</v>
      </c>
      <c r="F56" s="18"/>
      <c r="G56" s="39"/>
      <c r="H56" s="39"/>
      <c r="I56" s="39"/>
      <c r="J56" s="39"/>
      <c r="K56" s="39">
        <f t="shared" si="2"/>
        <v>1</v>
      </c>
      <c r="L56" s="19">
        <v>1121</v>
      </c>
      <c r="M56" s="45" t="s">
        <v>27</v>
      </c>
      <c r="N56" s="45"/>
      <c r="O56" s="142"/>
      <c r="P56" s="11"/>
      <c r="S56" s="1">
        <v>1</v>
      </c>
    </row>
    <row r="57" spans="1:19">
      <c r="A57" s="11">
        <v>1</v>
      </c>
      <c r="B57" s="406" t="s">
        <v>84</v>
      </c>
      <c r="C57" s="27">
        <v>1</v>
      </c>
      <c r="D57" s="27">
        <v>1</v>
      </c>
      <c r="E57" s="27">
        <v>1</v>
      </c>
      <c r="F57" s="18"/>
      <c r="G57" s="19"/>
      <c r="H57" s="19"/>
      <c r="I57" s="19"/>
      <c r="J57" s="19"/>
      <c r="K57" s="19">
        <f t="shared" si="2"/>
        <v>1</v>
      </c>
      <c r="L57" s="19">
        <v>1134</v>
      </c>
      <c r="M57" s="26" t="s">
        <v>97</v>
      </c>
      <c r="N57" s="27" t="s">
        <v>59</v>
      </c>
      <c r="P57" s="11">
        <v>1</v>
      </c>
      <c r="R57" s="1">
        <v>1</v>
      </c>
    </row>
    <row r="58" spans="1:19">
      <c r="A58" s="11">
        <v>2</v>
      </c>
      <c r="B58" s="41" t="s">
        <v>84</v>
      </c>
      <c r="C58" s="27">
        <v>1</v>
      </c>
      <c r="D58" s="27">
        <v>3</v>
      </c>
      <c r="E58" s="27">
        <v>1</v>
      </c>
      <c r="F58" s="18"/>
      <c r="G58" s="19"/>
      <c r="H58" s="19"/>
      <c r="I58" s="19"/>
      <c r="J58" s="19"/>
      <c r="K58" s="19">
        <f t="shared" si="2"/>
        <v>1</v>
      </c>
      <c r="L58" s="19">
        <v>219</v>
      </c>
      <c r="M58" s="41" t="s">
        <v>87</v>
      </c>
      <c r="N58" s="42"/>
      <c r="O58" s="142"/>
      <c r="P58" s="11">
        <v>1</v>
      </c>
      <c r="R58" s="1">
        <v>1</v>
      </c>
    </row>
    <row r="59" spans="1:19">
      <c r="A59" s="11">
        <v>3</v>
      </c>
      <c r="B59" s="41" t="s">
        <v>88</v>
      </c>
      <c r="C59" s="27">
        <v>1</v>
      </c>
      <c r="D59" s="27">
        <v>4</v>
      </c>
      <c r="E59" s="18"/>
      <c r="F59" s="18"/>
      <c r="G59" s="27">
        <v>1</v>
      </c>
      <c r="H59" s="19"/>
      <c r="I59" s="19"/>
      <c r="J59" s="19"/>
      <c r="K59" s="19">
        <f t="shared" si="2"/>
        <v>1</v>
      </c>
      <c r="L59" s="19">
        <v>1122</v>
      </c>
      <c r="M59" s="9"/>
      <c r="N59" s="51"/>
      <c r="O59" s="147" t="s">
        <v>89</v>
      </c>
      <c r="P59" s="11"/>
      <c r="Q59" s="439" t="s">
        <v>1026</v>
      </c>
      <c r="R59" s="1">
        <v>1</v>
      </c>
    </row>
    <row r="60" spans="1:19">
      <c r="A60" s="11">
        <v>4</v>
      </c>
      <c r="B60" s="41" t="s">
        <v>88</v>
      </c>
      <c r="C60" s="27">
        <v>1</v>
      </c>
      <c r="D60" s="27">
        <v>5</v>
      </c>
      <c r="E60" s="25"/>
      <c r="F60" s="18"/>
      <c r="G60" s="27">
        <v>1</v>
      </c>
      <c r="H60" s="19"/>
      <c r="I60" s="19"/>
      <c r="J60" s="19"/>
      <c r="K60" s="19">
        <f t="shared" si="2"/>
        <v>1</v>
      </c>
      <c r="L60" s="19">
        <v>1123</v>
      </c>
      <c r="M60" s="41" t="s">
        <v>90</v>
      </c>
      <c r="N60" s="42"/>
      <c r="O60" s="142"/>
      <c r="P60" s="11">
        <v>1</v>
      </c>
      <c r="R60" s="1">
        <v>1</v>
      </c>
    </row>
    <row r="61" spans="1:19">
      <c r="A61" s="11">
        <v>5</v>
      </c>
      <c r="B61" s="41" t="s">
        <v>88</v>
      </c>
      <c r="C61" s="27">
        <v>1</v>
      </c>
      <c r="D61" s="27">
        <v>6</v>
      </c>
      <c r="E61" s="25"/>
      <c r="F61" s="18"/>
      <c r="G61" s="27">
        <v>1</v>
      </c>
      <c r="H61" s="19"/>
      <c r="I61" s="19"/>
      <c r="J61" s="19"/>
      <c r="K61" s="19">
        <f t="shared" si="2"/>
        <v>1</v>
      </c>
      <c r="L61" s="19">
        <v>1124</v>
      </c>
      <c r="M61" s="41" t="s">
        <v>91</v>
      </c>
      <c r="N61" s="42"/>
      <c r="O61" s="142"/>
      <c r="P61" s="11">
        <v>1</v>
      </c>
      <c r="R61" s="1">
        <v>1</v>
      </c>
    </row>
    <row r="62" spans="1:19">
      <c r="A62" s="11">
        <v>6</v>
      </c>
      <c r="B62" s="41" t="s">
        <v>84</v>
      </c>
      <c r="C62" s="27">
        <v>1</v>
      </c>
      <c r="D62" s="27">
        <v>8</v>
      </c>
      <c r="E62" s="27">
        <v>1</v>
      </c>
      <c r="F62" s="18"/>
      <c r="G62" s="19"/>
      <c r="H62" s="19"/>
      <c r="I62" s="19"/>
      <c r="J62" s="19"/>
      <c r="K62" s="19">
        <f t="shared" si="2"/>
        <v>1</v>
      </c>
      <c r="L62" s="19">
        <v>1129</v>
      </c>
      <c r="M62" s="41" t="s">
        <v>92</v>
      </c>
      <c r="N62" s="42"/>
      <c r="O62" s="142"/>
      <c r="P62" s="11">
        <v>1</v>
      </c>
      <c r="R62" s="1">
        <v>1</v>
      </c>
    </row>
    <row r="63" spans="1:19">
      <c r="A63" s="11">
        <v>7</v>
      </c>
      <c r="B63" s="41" t="s">
        <v>84</v>
      </c>
      <c r="C63" s="27">
        <v>1</v>
      </c>
      <c r="D63" s="27">
        <v>9</v>
      </c>
      <c r="E63" s="27">
        <v>1</v>
      </c>
      <c r="F63" s="18"/>
      <c r="G63" s="19"/>
      <c r="H63" s="19"/>
      <c r="I63" s="19"/>
      <c r="J63" s="19"/>
      <c r="K63" s="19">
        <f t="shared" si="2"/>
        <v>1</v>
      </c>
      <c r="L63" s="19">
        <v>1130</v>
      </c>
      <c r="M63" s="41" t="s">
        <v>93</v>
      </c>
      <c r="N63" s="42"/>
      <c r="O63" s="142"/>
      <c r="P63" s="11">
        <v>1</v>
      </c>
      <c r="R63" s="1">
        <v>1</v>
      </c>
    </row>
    <row r="64" spans="1:19">
      <c r="A64" s="11">
        <v>8</v>
      </c>
      <c r="B64" s="406" t="s">
        <v>84</v>
      </c>
      <c r="C64" s="27">
        <v>1</v>
      </c>
      <c r="D64" s="27">
        <v>11</v>
      </c>
      <c r="E64" s="27">
        <v>1</v>
      </c>
      <c r="F64" s="18"/>
      <c r="G64" s="19"/>
      <c r="H64" s="19"/>
      <c r="I64" s="19"/>
      <c r="J64" s="19"/>
      <c r="K64" s="19">
        <f t="shared" si="2"/>
        <v>1</v>
      </c>
      <c r="L64" s="19">
        <v>1171</v>
      </c>
      <c r="M64" s="26" t="s">
        <v>95</v>
      </c>
      <c r="N64" s="46"/>
      <c r="O64" s="142"/>
      <c r="P64" s="11">
        <v>1</v>
      </c>
      <c r="R64" s="1">
        <v>1</v>
      </c>
    </row>
    <row r="65" spans="1:19">
      <c r="A65" s="11">
        <v>9</v>
      </c>
      <c r="B65" s="400" t="s">
        <v>50</v>
      </c>
      <c r="C65" s="44">
        <v>1</v>
      </c>
      <c r="D65" s="44">
        <v>7</v>
      </c>
      <c r="E65" s="60"/>
      <c r="F65" s="64"/>
      <c r="G65" s="44">
        <v>1</v>
      </c>
      <c r="H65" s="61"/>
      <c r="I65" s="61"/>
      <c r="J65" s="61"/>
      <c r="K65" s="61">
        <f t="shared" si="2"/>
        <v>1</v>
      </c>
      <c r="L65" s="61">
        <v>1104</v>
      </c>
      <c r="M65" s="63" t="s">
        <v>58</v>
      </c>
      <c r="N65" s="44" t="s">
        <v>59</v>
      </c>
      <c r="O65" s="433"/>
      <c r="P65" s="98">
        <v>1</v>
      </c>
      <c r="R65" s="399">
        <v>1</v>
      </c>
    </row>
    <row r="66" spans="1:19">
      <c r="A66" s="11">
        <v>10</v>
      </c>
      <c r="B66" s="400" t="s">
        <v>25</v>
      </c>
      <c r="C66" s="44">
        <v>1</v>
      </c>
      <c r="D66" s="44">
        <v>9</v>
      </c>
      <c r="E66" s="44">
        <v>1</v>
      </c>
      <c r="F66" s="64"/>
      <c r="G66" s="61"/>
      <c r="H66" s="61"/>
      <c r="I66" s="61"/>
      <c r="J66" s="61"/>
      <c r="K66" s="61">
        <f t="shared" si="2"/>
        <v>1</v>
      </c>
      <c r="L66" s="61">
        <v>1106</v>
      </c>
      <c r="M66" s="63" t="s">
        <v>62</v>
      </c>
      <c r="N66" s="44" t="s">
        <v>59</v>
      </c>
      <c r="O66" s="433"/>
      <c r="P66" s="98">
        <v>1</v>
      </c>
      <c r="R66" s="1">
        <v>1</v>
      </c>
    </row>
    <row r="67" spans="1:19">
      <c r="A67" s="11">
        <v>11</v>
      </c>
      <c r="B67" s="409" t="s">
        <v>1045</v>
      </c>
      <c r="C67" s="44">
        <v>1</v>
      </c>
      <c r="D67" s="44">
        <v>1</v>
      </c>
      <c r="E67" s="44">
        <v>1</v>
      </c>
      <c r="F67" s="64"/>
      <c r="G67" s="61"/>
      <c r="H67" s="61"/>
      <c r="I67" s="61"/>
      <c r="J67" s="61"/>
      <c r="K67" s="61">
        <f t="shared" si="2"/>
        <v>1</v>
      </c>
      <c r="L67" s="61">
        <v>280</v>
      </c>
      <c r="M67" s="63" t="s">
        <v>149</v>
      </c>
      <c r="N67" s="44" t="s">
        <v>59</v>
      </c>
      <c r="O67" s="434"/>
      <c r="P67" s="61">
        <v>1</v>
      </c>
      <c r="R67" s="1">
        <v>1</v>
      </c>
    </row>
    <row r="68" spans="1:19">
      <c r="A68" s="11">
        <v>12</v>
      </c>
      <c r="B68" s="409" t="s">
        <v>84</v>
      </c>
      <c r="C68" s="44">
        <v>1</v>
      </c>
      <c r="D68" s="44">
        <v>6</v>
      </c>
      <c r="E68" s="44">
        <v>1</v>
      </c>
      <c r="F68" s="64"/>
      <c r="G68" s="61"/>
      <c r="H68" s="61"/>
      <c r="I68" s="61"/>
      <c r="J68" s="61"/>
      <c r="K68" s="61">
        <f t="shared" si="2"/>
        <v>1</v>
      </c>
      <c r="L68" s="61">
        <v>303</v>
      </c>
      <c r="M68" s="63" t="s">
        <v>150</v>
      </c>
      <c r="N68" s="44" t="s">
        <v>59</v>
      </c>
      <c r="O68" s="433"/>
      <c r="P68" s="98">
        <v>1</v>
      </c>
      <c r="R68" s="1">
        <v>1</v>
      </c>
    </row>
    <row r="69" spans="1:19">
      <c r="A69" s="11">
        <v>1</v>
      </c>
      <c r="B69" s="41" t="s">
        <v>98</v>
      </c>
      <c r="C69" s="27">
        <v>1</v>
      </c>
      <c r="D69" s="27">
        <v>2</v>
      </c>
      <c r="E69" s="18"/>
      <c r="F69" s="18"/>
      <c r="G69" s="27">
        <v>1</v>
      </c>
      <c r="H69" s="19"/>
      <c r="I69" s="19"/>
      <c r="J69" s="19"/>
      <c r="K69" s="19">
        <f>SUM(E69:J69)</f>
        <v>1</v>
      </c>
      <c r="L69" s="19">
        <v>1126</v>
      </c>
      <c r="M69" s="26" t="s">
        <v>99</v>
      </c>
      <c r="N69" s="46"/>
      <c r="O69" s="142"/>
      <c r="P69" s="11">
        <v>1</v>
      </c>
      <c r="S69" s="1">
        <v>1</v>
      </c>
    </row>
    <row r="70" spans="1:19">
      <c r="A70" s="11">
        <v>2</v>
      </c>
      <c r="B70" s="410" t="s">
        <v>1046</v>
      </c>
      <c r="C70" s="404">
        <v>1</v>
      </c>
      <c r="D70" s="404"/>
      <c r="E70" s="404"/>
      <c r="F70" s="404"/>
      <c r="G70" s="404"/>
      <c r="H70" s="404"/>
      <c r="I70" s="404"/>
      <c r="J70" s="404"/>
      <c r="K70" s="404"/>
      <c r="L70" s="19">
        <v>150</v>
      </c>
      <c r="M70" s="18" t="s">
        <v>354</v>
      </c>
      <c r="N70" s="19" t="s">
        <v>68</v>
      </c>
      <c r="O70" s="142"/>
      <c r="P70" s="11">
        <v>1</v>
      </c>
      <c r="R70" s="1">
        <v>1</v>
      </c>
    </row>
    <row r="71" spans="1:19">
      <c r="A71" s="11">
        <v>3</v>
      </c>
      <c r="B71" s="41" t="s">
        <v>101</v>
      </c>
      <c r="C71" s="27">
        <v>1</v>
      </c>
      <c r="D71" s="27">
        <v>4</v>
      </c>
      <c r="E71" s="27">
        <v>1</v>
      </c>
      <c r="F71" s="18"/>
      <c r="G71" s="19"/>
      <c r="H71" s="19"/>
      <c r="I71" s="19"/>
      <c r="J71" s="19"/>
      <c r="K71" s="19">
        <f t="shared" ref="K71:K86" si="3">SUM(E71:J71)</f>
        <v>1</v>
      </c>
      <c r="L71" s="19">
        <v>374</v>
      </c>
      <c r="M71" s="41" t="s">
        <v>27</v>
      </c>
      <c r="N71" s="42"/>
      <c r="O71" s="142"/>
      <c r="P71" s="11"/>
      <c r="R71" s="1">
        <v>1</v>
      </c>
    </row>
    <row r="72" spans="1:19">
      <c r="A72" s="11">
        <v>4</v>
      </c>
      <c r="B72" s="41" t="s">
        <v>101</v>
      </c>
      <c r="C72" s="27">
        <v>1</v>
      </c>
      <c r="D72" s="27">
        <v>5</v>
      </c>
      <c r="E72" s="27">
        <v>1</v>
      </c>
      <c r="F72" s="18"/>
      <c r="G72" s="19"/>
      <c r="H72" s="19"/>
      <c r="I72" s="19"/>
      <c r="J72" s="19"/>
      <c r="K72" s="19">
        <f t="shared" si="3"/>
        <v>1</v>
      </c>
      <c r="L72" s="19">
        <v>1137</v>
      </c>
      <c r="M72" s="41" t="s">
        <v>27</v>
      </c>
      <c r="N72" s="42"/>
      <c r="O72" s="142"/>
      <c r="P72" s="11"/>
      <c r="R72" s="1">
        <v>1</v>
      </c>
    </row>
    <row r="73" spans="1:19">
      <c r="A73" s="11">
        <v>5</v>
      </c>
      <c r="B73" s="41" t="s">
        <v>63</v>
      </c>
      <c r="C73" s="27">
        <v>1</v>
      </c>
      <c r="D73" s="27">
        <v>6</v>
      </c>
      <c r="E73" s="27">
        <v>1</v>
      </c>
      <c r="F73" s="18"/>
      <c r="G73" s="19"/>
      <c r="H73" s="19"/>
      <c r="I73" s="19"/>
      <c r="J73" s="19"/>
      <c r="K73" s="19">
        <f t="shared" si="3"/>
        <v>1</v>
      </c>
      <c r="L73" s="19">
        <v>1138</v>
      </c>
      <c r="M73" s="45" t="s">
        <v>27</v>
      </c>
      <c r="N73" s="46"/>
      <c r="O73" s="142"/>
      <c r="P73" s="11"/>
      <c r="S73" s="1">
        <v>1</v>
      </c>
    </row>
    <row r="74" spans="1:19">
      <c r="A74" s="11">
        <v>6</v>
      </c>
      <c r="B74" s="41" t="s">
        <v>63</v>
      </c>
      <c r="C74" s="27">
        <v>1</v>
      </c>
      <c r="D74" s="27">
        <v>7</v>
      </c>
      <c r="E74" s="27">
        <v>1</v>
      </c>
      <c r="F74" s="18"/>
      <c r="G74" s="19"/>
      <c r="H74" s="19"/>
      <c r="I74" s="19"/>
      <c r="J74" s="19"/>
      <c r="K74" s="19">
        <f t="shared" si="3"/>
        <v>1</v>
      </c>
      <c r="L74" s="19">
        <v>1139</v>
      </c>
      <c r="M74" s="45" t="s">
        <v>27</v>
      </c>
      <c r="N74" s="46"/>
      <c r="O74" s="142"/>
      <c r="P74" s="11"/>
      <c r="S74" s="1">
        <v>1</v>
      </c>
    </row>
    <row r="75" spans="1:19">
      <c r="A75" s="11">
        <v>7</v>
      </c>
      <c r="B75" s="12" t="s">
        <v>98</v>
      </c>
      <c r="C75" s="13">
        <v>1</v>
      </c>
      <c r="D75" s="13">
        <v>4</v>
      </c>
      <c r="E75" s="13"/>
      <c r="F75" s="13"/>
      <c r="G75" s="13">
        <v>1</v>
      </c>
      <c r="H75" s="9"/>
      <c r="I75" s="13"/>
      <c r="J75" s="13"/>
      <c r="K75" s="13">
        <f t="shared" si="3"/>
        <v>1</v>
      </c>
      <c r="L75" s="14">
        <v>4</v>
      </c>
      <c r="M75" s="45" t="s">
        <v>447</v>
      </c>
      <c r="N75" s="45"/>
      <c r="O75" s="142" t="s">
        <v>446</v>
      </c>
      <c r="P75" s="11">
        <v>1</v>
      </c>
      <c r="S75" s="1">
        <v>1</v>
      </c>
    </row>
    <row r="76" spans="1:19">
      <c r="A76" s="11">
        <v>8</v>
      </c>
      <c r="B76" s="12" t="s">
        <v>98</v>
      </c>
      <c r="C76" s="13">
        <v>1</v>
      </c>
      <c r="D76" s="13">
        <v>5</v>
      </c>
      <c r="E76" s="13"/>
      <c r="F76" s="13"/>
      <c r="G76" s="13">
        <v>1</v>
      </c>
      <c r="H76" s="9"/>
      <c r="I76" s="13"/>
      <c r="J76" s="13"/>
      <c r="K76" s="13">
        <f t="shared" si="3"/>
        <v>1</v>
      </c>
      <c r="L76" s="14">
        <v>5</v>
      </c>
      <c r="M76" s="45"/>
      <c r="N76" s="45"/>
      <c r="O76" s="142" t="s">
        <v>446</v>
      </c>
      <c r="P76" s="11"/>
      <c r="S76" s="1">
        <v>1</v>
      </c>
    </row>
    <row r="77" spans="1:19">
      <c r="A77" s="11">
        <v>9</v>
      </c>
      <c r="B77" s="400" t="s">
        <v>84</v>
      </c>
      <c r="C77" s="27">
        <v>1</v>
      </c>
      <c r="D77" s="27">
        <v>1</v>
      </c>
      <c r="E77" s="27">
        <v>1</v>
      </c>
      <c r="F77" s="18"/>
      <c r="G77" s="19"/>
      <c r="H77" s="19"/>
      <c r="I77" s="19"/>
      <c r="J77" s="19"/>
      <c r="K77" s="19">
        <f t="shared" si="3"/>
        <v>1</v>
      </c>
      <c r="L77" s="19">
        <v>38</v>
      </c>
      <c r="M77" s="26" t="s">
        <v>85</v>
      </c>
      <c r="N77" s="27" t="s">
        <v>68</v>
      </c>
      <c r="O77" s="142"/>
      <c r="P77" s="11">
        <v>1</v>
      </c>
      <c r="R77" s="1">
        <v>1</v>
      </c>
    </row>
    <row r="78" spans="1:19">
      <c r="A78" s="11">
        <v>10</v>
      </c>
      <c r="B78" s="400" t="s">
        <v>25</v>
      </c>
      <c r="C78" s="27">
        <v>1</v>
      </c>
      <c r="D78" s="27">
        <v>10</v>
      </c>
      <c r="E78" s="27">
        <v>1</v>
      </c>
      <c r="F78" s="18"/>
      <c r="G78" s="19"/>
      <c r="H78" s="19"/>
      <c r="I78" s="19"/>
      <c r="J78" s="19"/>
      <c r="K78" s="19">
        <f t="shared" si="3"/>
        <v>1</v>
      </c>
      <c r="L78" s="19">
        <v>1135</v>
      </c>
      <c r="M78" s="26" t="s">
        <v>94</v>
      </c>
      <c r="N78" s="27" t="s">
        <v>68</v>
      </c>
      <c r="O78" s="142"/>
      <c r="P78" s="11">
        <v>1</v>
      </c>
      <c r="R78" s="1">
        <v>1</v>
      </c>
    </row>
    <row r="79" spans="1:19">
      <c r="A79" s="11">
        <v>1</v>
      </c>
      <c r="B79" s="26" t="s">
        <v>50</v>
      </c>
      <c r="C79" s="27">
        <v>1</v>
      </c>
      <c r="D79" s="27">
        <v>1</v>
      </c>
      <c r="E79" s="18"/>
      <c r="F79" s="18"/>
      <c r="G79" s="27">
        <v>1</v>
      </c>
      <c r="H79" s="19"/>
      <c r="I79" s="19"/>
      <c r="J79" s="19"/>
      <c r="K79" s="14">
        <f t="shared" si="3"/>
        <v>1</v>
      </c>
      <c r="L79" s="14">
        <v>1147</v>
      </c>
      <c r="M79" s="26" t="s">
        <v>104</v>
      </c>
      <c r="N79" s="30"/>
      <c r="O79" s="142"/>
      <c r="P79" s="11">
        <v>1</v>
      </c>
      <c r="R79" s="399">
        <v>1</v>
      </c>
    </row>
    <row r="80" spans="1:19">
      <c r="A80" s="11">
        <v>2</v>
      </c>
      <c r="B80" s="26" t="s">
        <v>50</v>
      </c>
      <c r="C80" s="27">
        <v>1</v>
      </c>
      <c r="D80" s="27">
        <v>1</v>
      </c>
      <c r="E80" s="27"/>
      <c r="F80" s="18"/>
      <c r="G80" s="27">
        <v>1</v>
      </c>
      <c r="H80" s="19"/>
      <c r="I80" s="19"/>
      <c r="J80" s="19"/>
      <c r="K80" s="14">
        <f t="shared" si="3"/>
        <v>1</v>
      </c>
      <c r="L80" s="14">
        <v>20</v>
      </c>
      <c r="M80" s="26" t="s">
        <v>116</v>
      </c>
      <c r="N80" s="30"/>
      <c r="O80" s="142"/>
      <c r="P80" s="11">
        <v>1</v>
      </c>
      <c r="R80" s="399">
        <v>1</v>
      </c>
    </row>
    <row r="81" spans="1:19">
      <c r="A81" s="11">
        <v>3</v>
      </c>
      <c r="B81" s="26" t="s">
        <v>105</v>
      </c>
      <c r="C81" s="27">
        <v>1</v>
      </c>
      <c r="D81" s="27">
        <v>2</v>
      </c>
      <c r="E81" s="27">
        <v>1</v>
      </c>
      <c r="F81" s="18"/>
      <c r="G81" s="19"/>
      <c r="H81" s="19"/>
      <c r="I81" s="19"/>
      <c r="J81" s="19"/>
      <c r="K81" s="14">
        <f t="shared" si="3"/>
        <v>1</v>
      </c>
      <c r="L81" s="14">
        <v>1154</v>
      </c>
      <c r="M81" s="26" t="s">
        <v>106</v>
      </c>
      <c r="N81" s="30"/>
      <c r="O81" s="142"/>
      <c r="P81" s="11">
        <v>1</v>
      </c>
      <c r="R81" s="1">
        <v>1</v>
      </c>
    </row>
    <row r="82" spans="1:19">
      <c r="A82" s="11">
        <v>4</v>
      </c>
      <c r="B82" s="412" t="s">
        <v>105</v>
      </c>
      <c r="C82" s="27">
        <v>1</v>
      </c>
      <c r="D82" s="27">
        <v>4</v>
      </c>
      <c r="E82" s="27">
        <v>1</v>
      </c>
      <c r="F82" s="18"/>
      <c r="G82" s="19"/>
      <c r="H82" s="19"/>
      <c r="I82" s="19"/>
      <c r="J82" s="19"/>
      <c r="K82" s="14">
        <f t="shared" si="3"/>
        <v>1</v>
      </c>
      <c r="L82" s="14">
        <v>1151</v>
      </c>
      <c r="M82" s="30" t="s">
        <v>27</v>
      </c>
      <c r="N82" s="30"/>
      <c r="O82" s="142"/>
      <c r="P82" s="11"/>
      <c r="R82" s="1">
        <v>1</v>
      </c>
    </row>
    <row r="83" spans="1:19">
      <c r="A83" s="11">
        <v>5</v>
      </c>
      <c r="B83" s="413" t="s">
        <v>105</v>
      </c>
      <c r="C83" s="42">
        <v>1</v>
      </c>
      <c r="D83" s="42">
        <v>3</v>
      </c>
      <c r="E83" s="42">
        <v>1</v>
      </c>
      <c r="F83" s="18"/>
      <c r="G83" s="39"/>
      <c r="H83" s="39"/>
      <c r="I83" s="39"/>
      <c r="J83" s="39"/>
      <c r="K83" s="13">
        <f t="shared" si="3"/>
        <v>1</v>
      </c>
      <c r="L83" s="14">
        <v>1152</v>
      </c>
      <c r="M83" s="28"/>
      <c r="N83" s="56"/>
      <c r="O83" s="148" t="s">
        <v>110</v>
      </c>
      <c r="P83" s="11"/>
      <c r="R83" s="1">
        <v>1</v>
      </c>
    </row>
    <row r="84" spans="1:19">
      <c r="A84" s="11">
        <v>6</v>
      </c>
      <c r="B84" s="412" t="s">
        <v>105</v>
      </c>
      <c r="C84" s="27">
        <v>1</v>
      </c>
      <c r="D84" s="27">
        <v>3</v>
      </c>
      <c r="E84" s="27">
        <v>1</v>
      </c>
      <c r="F84" s="18"/>
      <c r="G84" s="19"/>
      <c r="H84" s="19"/>
      <c r="I84" s="19"/>
      <c r="J84" s="19"/>
      <c r="K84" s="14">
        <f t="shared" si="3"/>
        <v>1</v>
      </c>
      <c r="L84" s="14">
        <v>1153</v>
      </c>
      <c r="M84" s="30" t="s">
        <v>27</v>
      </c>
      <c r="N84" s="30"/>
      <c r="O84" s="142"/>
      <c r="P84" s="11"/>
      <c r="R84" s="1">
        <v>1</v>
      </c>
    </row>
    <row r="85" spans="1:19">
      <c r="A85" s="11">
        <v>7</v>
      </c>
      <c r="B85" s="26" t="s">
        <v>25</v>
      </c>
      <c r="C85" s="27">
        <v>1</v>
      </c>
      <c r="D85" s="27">
        <v>3</v>
      </c>
      <c r="E85" s="27">
        <v>1</v>
      </c>
      <c r="F85" s="18"/>
      <c r="G85" s="19"/>
      <c r="H85" s="19"/>
      <c r="I85" s="19"/>
      <c r="J85" s="19"/>
      <c r="K85" s="14">
        <f t="shared" si="3"/>
        <v>1</v>
      </c>
      <c r="L85" s="14">
        <v>1149</v>
      </c>
      <c r="M85" s="381" t="s">
        <v>1029</v>
      </c>
      <c r="N85" s="30"/>
      <c r="O85" s="142"/>
      <c r="P85" s="375">
        <v>1</v>
      </c>
      <c r="R85" s="1">
        <v>1</v>
      </c>
    </row>
    <row r="86" spans="1:19">
      <c r="A86" s="11">
        <v>8</v>
      </c>
      <c r="B86" s="26" t="s">
        <v>25</v>
      </c>
      <c r="C86" s="27">
        <v>1</v>
      </c>
      <c r="D86" s="27">
        <v>4</v>
      </c>
      <c r="E86" s="27">
        <v>1</v>
      </c>
      <c r="F86" s="18"/>
      <c r="G86" s="19"/>
      <c r="H86" s="19"/>
      <c r="I86" s="19"/>
      <c r="J86" s="19"/>
      <c r="K86" s="14">
        <f t="shared" si="3"/>
        <v>1</v>
      </c>
      <c r="L86" s="14">
        <v>1150</v>
      </c>
      <c r="M86" s="26" t="s">
        <v>27</v>
      </c>
      <c r="N86" s="30"/>
      <c r="O86" s="142"/>
      <c r="P86" s="11"/>
      <c r="R86" s="1">
        <v>1</v>
      </c>
    </row>
    <row r="87" spans="1:19">
      <c r="A87" s="11">
        <v>1</v>
      </c>
      <c r="B87" s="41" t="s">
        <v>26</v>
      </c>
      <c r="C87" s="42">
        <v>1</v>
      </c>
      <c r="D87" s="42">
        <v>1</v>
      </c>
      <c r="E87" s="42"/>
      <c r="F87" s="18"/>
      <c r="G87" s="42">
        <v>1</v>
      </c>
      <c r="H87" s="39"/>
      <c r="I87" s="39"/>
      <c r="J87" s="39"/>
      <c r="K87" s="13">
        <f t="shared" ref="K87:K92" si="4">SUM(E87:J87)</f>
        <v>1</v>
      </c>
      <c r="L87" s="14">
        <v>1141</v>
      </c>
      <c r="M87" s="26" t="s">
        <v>108</v>
      </c>
      <c r="N87" s="45"/>
      <c r="O87" s="142"/>
      <c r="P87" s="11">
        <v>1</v>
      </c>
      <c r="S87" s="1">
        <v>1</v>
      </c>
    </row>
    <row r="88" spans="1:19">
      <c r="A88" s="11">
        <v>2</v>
      </c>
      <c r="B88" s="41" t="s">
        <v>26</v>
      </c>
      <c r="C88" s="42">
        <v>1</v>
      </c>
      <c r="D88" s="42">
        <v>2</v>
      </c>
      <c r="E88" s="42"/>
      <c r="F88" s="18"/>
      <c r="G88" s="42">
        <v>1</v>
      </c>
      <c r="H88" s="39"/>
      <c r="I88" s="39"/>
      <c r="J88" s="39"/>
      <c r="K88" s="13">
        <f t="shared" si="4"/>
        <v>1</v>
      </c>
      <c r="L88" s="14">
        <v>1142</v>
      </c>
      <c r="M88" s="26" t="s">
        <v>109</v>
      </c>
      <c r="N88" s="45"/>
      <c r="O88" s="142"/>
      <c r="P88" s="11">
        <v>1</v>
      </c>
      <c r="S88" s="1">
        <v>1</v>
      </c>
    </row>
    <row r="89" spans="1:19">
      <c r="A89" s="11">
        <v>1</v>
      </c>
      <c r="B89" s="26" t="s">
        <v>26</v>
      </c>
      <c r="C89" s="27">
        <v>1</v>
      </c>
      <c r="D89" s="27">
        <v>1</v>
      </c>
      <c r="E89" s="27"/>
      <c r="F89" s="18"/>
      <c r="G89" s="27">
        <v>1</v>
      </c>
      <c r="H89" s="19"/>
      <c r="I89" s="19"/>
      <c r="J89" s="19"/>
      <c r="K89" s="14">
        <f t="shared" si="4"/>
        <v>1</v>
      </c>
      <c r="L89" s="14">
        <v>1143</v>
      </c>
      <c r="M89" s="26" t="s">
        <v>112</v>
      </c>
      <c r="N89" s="30"/>
      <c r="O89" s="142"/>
      <c r="P89" s="11">
        <v>1</v>
      </c>
      <c r="S89" s="1">
        <v>1</v>
      </c>
    </row>
    <row r="90" spans="1:19">
      <c r="A90" s="11">
        <v>2</v>
      </c>
      <c r="B90" s="26" t="s">
        <v>26</v>
      </c>
      <c r="C90" s="27">
        <v>1</v>
      </c>
      <c r="D90" s="27">
        <v>3</v>
      </c>
      <c r="E90" s="27"/>
      <c r="F90" s="18"/>
      <c r="G90" s="27">
        <v>1</v>
      </c>
      <c r="H90" s="19"/>
      <c r="I90" s="19"/>
      <c r="J90" s="19"/>
      <c r="K90" s="14">
        <f t="shared" si="4"/>
        <v>1</v>
      </c>
      <c r="L90" s="14">
        <v>1144</v>
      </c>
      <c r="M90" s="26" t="s">
        <v>27</v>
      </c>
      <c r="N90" s="30"/>
      <c r="O90" s="142"/>
      <c r="P90" s="11"/>
      <c r="S90" s="1">
        <v>1</v>
      </c>
    </row>
    <row r="91" spans="1:19">
      <c r="A91" s="11">
        <v>1</v>
      </c>
      <c r="B91" s="26" t="s">
        <v>26</v>
      </c>
      <c r="C91" s="27">
        <v>1</v>
      </c>
      <c r="D91" s="27">
        <v>2</v>
      </c>
      <c r="E91" s="27"/>
      <c r="F91" s="18"/>
      <c r="G91" s="27">
        <v>1</v>
      </c>
      <c r="H91" s="19"/>
      <c r="I91" s="19"/>
      <c r="J91" s="19"/>
      <c r="K91" s="14">
        <f t="shared" si="4"/>
        <v>1</v>
      </c>
      <c r="L91" s="14">
        <v>1146</v>
      </c>
      <c r="M91" s="26" t="s">
        <v>27</v>
      </c>
      <c r="N91" s="30"/>
      <c r="O91" s="142"/>
      <c r="P91" s="11"/>
      <c r="S91" s="1">
        <v>1</v>
      </c>
    </row>
    <row r="92" spans="1:19">
      <c r="A92" s="11">
        <v>2</v>
      </c>
      <c r="B92" s="26" t="s">
        <v>113</v>
      </c>
      <c r="C92" s="27">
        <v>1</v>
      </c>
      <c r="D92" s="27">
        <v>2</v>
      </c>
      <c r="E92" s="27"/>
      <c r="F92" s="18"/>
      <c r="G92" s="27">
        <v>1</v>
      </c>
      <c r="H92" s="19"/>
      <c r="I92" s="19"/>
      <c r="J92" s="19"/>
      <c r="K92" s="14">
        <f t="shared" si="4"/>
        <v>1</v>
      </c>
      <c r="L92" s="14">
        <v>1145</v>
      </c>
      <c r="M92" s="26" t="s">
        <v>114</v>
      </c>
      <c r="N92" s="30"/>
      <c r="O92" s="142"/>
      <c r="P92" s="11">
        <v>1</v>
      </c>
      <c r="S92" s="1">
        <v>1</v>
      </c>
    </row>
    <row r="93" spans="1:19">
      <c r="A93" s="38"/>
      <c r="B93" s="63" t="s">
        <v>50</v>
      </c>
      <c r="C93" s="44">
        <v>1</v>
      </c>
      <c r="D93" s="44">
        <v>1</v>
      </c>
      <c r="E93" s="64"/>
      <c r="F93" s="64"/>
      <c r="G93" s="44">
        <v>1</v>
      </c>
      <c r="H93" s="61"/>
      <c r="I93" s="61"/>
      <c r="J93" s="61"/>
      <c r="K93" s="61">
        <f t="shared" ref="K93:K99" si="5">SUM(E93:J93)</f>
        <v>1</v>
      </c>
      <c r="L93" s="61">
        <v>1165</v>
      </c>
      <c r="M93" s="63" t="s">
        <v>118</v>
      </c>
      <c r="N93" s="41"/>
      <c r="O93" s="142"/>
      <c r="P93" s="11">
        <v>1</v>
      </c>
      <c r="R93" s="399">
        <v>1</v>
      </c>
    </row>
    <row r="94" spans="1:19">
      <c r="A94" s="38"/>
      <c r="B94" s="63" t="s">
        <v>84</v>
      </c>
      <c r="C94" s="44">
        <v>1</v>
      </c>
      <c r="D94" s="44">
        <v>2</v>
      </c>
      <c r="E94" s="44">
        <v>1</v>
      </c>
      <c r="F94" s="64"/>
      <c r="G94" s="61"/>
      <c r="H94" s="61"/>
      <c r="I94" s="61"/>
      <c r="J94" s="61"/>
      <c r="K94" s="61">
        <f t="shared" si="5"/>
        <v>1</v>
      </c>
      <c r="L94" s="61">
        <v>1136</v>
      </c>
      <c r="M94" s="41"/>
      <c r="N94" s="41"/>
      <c r="O94" s="142"/>
      <c r="P94" s="11"/>
      <c r="R94" s="1">
        <v>1</v>
      </c>
    </row>
    <row r="95" spans="1:19">
      <c r="A95" s="38"/>
      <c r="B95" s="63" t="s">
        <v>25</v>
      </c>
      <c r="C95" s="44">
        <v>1</v>
      </c>
      <c r="D95" s="44">
        <v>3</v>
      </c>
      <c r="E95" s="44">
        <v>1</v>
      </c>
      <c r="F95" s="64"/>
      <c r="G95" s="61"/>
      <c r="H95" s="61"/>
      <c r="I95" s="61"/>
      <c r="J95" s="61"/>
      <c r="K95" s="61">
        <f t="shared" si="5"/>
        <v>1</v>
      </c>
      <c r="L95" s="61">
        <v>35</v>
      </c>
      <c r="M95" s="41" t="s">
        <v>119</v>
      </c>
      <c r="N95" s="41"/>
      <c r="O95" s="142"/>
      <c r="P95" s="11">
        <v>1</v>
      </c>
      <c r="R95" s="1">
        <v>1</v>
      </c>
    </row>
    <row r="96" spans="1:19">
      <c r="A96" s="38"/>
      <c r="B96" s="63" t="s">
        <v>25</v>
      </c>
      <c r="C96" s="44">
        <v>1</v>
      </c>
      <c r="D96" s="44">
        <v>4</v>
      </c>
      <c r="E96" s="44">
        <v>1</v>
      </c>
      <c r="F96" s="64"/>
      <c r="G96" s="61"/>
      <c r="H96" s="61"/>
      <c r="I96" s="61"/>
      <c r="J96" s="61"/>
      <c r="K96" s="61">
        <f t="shared" si="5"/>
        <v>1</v>
      </c>
      <c r="L96" s="61">
        <v>1174</v>
      </c>
      <c r="M96" s="41" t="s">
        <v>27</v>
      </c>
      <c r="N96" s="41"/>
      <c r="O96" s="142"/>
      <c r="P96" s="11"/>
      <c r="R96" s="1">
        <v>1</v>
      </c>
    </row>
    <row r="97" spans="1:19">
      <c r="A97" s="38"/>
      <c r="B97" s="63" t="s">
        <v>25</v>
      </c>
      <c r="C97" s="44">
        <v>1</v>
      </c>
      <c r="D97" s="44">
        <v>5</v>
      </c>
      <c r="E97" s="44">
        <v>1</v>
      </c>
      <c r="F97" s="64"/>
      <c r="G97" s="61"/>
      <c r="H97" s="61"/>
      <c r="I97" s="61"/>
      <c r="J97" s="61"/>
      <c r="K97" s="61">
        <f t="shared" si="5"/>
        <v>1</v>
      </c>
      <c r="L97" s="61">
        <v>1175</v>
      </c>
      <c r="M97" s="41" t="s">
        <v>27</v>
      </c>
      <c r="N97" s="41"/>
      <c r="O97" s="142"/>
      <c r="P97" s="11"/>
      <c r="R97" s="1">
        <v>1</v>
      </c>
    </row>
    <row r="98" spans="1:19">
      <c r="A98" s="38"/>
      <c r="B98" s="63" t="s">
        <v>105</v>
      </c>
      <c r="C98" s="44">
        <v>1</v>
      </c>
      <c r="D98" s="44">
        <v>6</v>
      </c>
      <c r="E98" s="44">
        <v>1</v>
      </c>
      <c r="F98" s="64"/>
      <c r="G98" s="61"/>
      <c r="H98" s="61"/>
      <c r="I98" s="61"/>
      <c r="J98" s="61"/>
      <c r="K98" s="61">
        <f t="shared" si="5"/>
        <v>1</v>
      </c>
      <c r="L98" s="61">
        <v>1176</v>
      </c>
      <c r="M98" s="63" t="s">
        <v>27</v>
      </c>
      <c r="N98" s="41"/>
      <c r="O98" s="142"/>
      <c r="P98" s="11"/>
      <c r="R98" s="1">
        <v>1</v>
      </c>
    </row>
    <row r="99" spans="1:19">
      <c r="A99" s="38"/>
      <c r="B99" s="63" t="s">
        <v>105</v>
      </c>
      <c r="C99" s="44">
        <v>1</v>
      </c>
      <c r="D99" s="44">
        <v>5</v>
      </c>
      <c r="E99" s="44">
        <v>1</v>
      </c>
      <c r="F99" s="64"/>
      <c r="G99" s="61"/>
      <c r="H99" s="61"/>
      <c r="I99" s="61"/>
      <c r="J99" s="61"/>
      <c r="K99" s="61">
        <f t="shared" si="5"/>
        <v>1</v>
      </c>
      <c r="L99" s="61">
        <v>257</v>
      </c>
      <c r="M99" s="41" t="s">
        <v>27</v>
      </c>
      <c r="N99" s="41"/>
      <c r="O99" s="142"/>
      <c r="P99" s="11"/>
      <c r="R99" s="1">
        <v>1</v>
      </c>
    </row>
    <row r="100" spans="1:19" s="10" customFormat="1">
      <c r="A100" s="11"/>
      <c r="B100" s="41" t="s">
        <v>1047</v>
      </c>
      <c r="C100" s="100">
        <v>1</v>
      </c>
      <c r="D100" s="100">
        <v>8</v>
      </c>
      <c r="E100" s="100">
        <v>1</v>
      </c>
      <c r="F100" s="96"/>
      <c r="G100" s="52"/>
      <c r="H100" s="52"/>
      <c r="I100" s="52"/>
      <c r="J100" s="52"/>
      <c r="K100" s="52">
        <f t="shared" ref="K100:K108" si="6">SUM(E100:J100)</f>
        <v>1</v>
      </c>
      <c r="L100" s="52">
        <v>1140</v>
      </c>
      <c r="M100" s="394"/>
      <c r="N100" s="394"/>
      <c r="O100" s="395"/>
      <c r="P100" s="396"/>
      <c r="R100" s="399">
        <v>1</v>
      </c>
    </row>
    <row r="101" spans="1:19">
      <c r="A101" s="38"/>
      <c r="B101" s="63" t="s">
        <v>123</v>
      </c>
      <c r="C101" s="44">
        <v>1</v>
      </c>
      <c r="D101" s="44">
        <v>2</v>
      </c>
      <c r="E101" s="64"/>
      <c r="F101" s="64"/>
      <c r="G101" s="68"/>
      <c r="H101" s="44">
        <v>1</v>
      </c>
      <c r="I101" s="61"/>
      <c r="J101" s="61"/>
      <c r="K101" s="61">
        <f t="shared" si="6"/>
        <v>1</v>
      </c>
      <c r="L101" s="61">
        <v>1155</v>
      </c>
      <c r="M101" s="63" t="s">
        <v>27</v>
      </c>
      <c r="N101" s="41"/>
      <c r="O101" s="142"/>
      <c r="P101" s="11"/>
      <c r="S101" s="1">
        <v>1</v>
      </c>
    </row>
    <row r="102" spans="1:19">
      <c r="A102" s="38"/>
      <c r="B102" s="63" t="s">
        <v>123</v>
      </c>
      <c r="C102" s="44">
        <v>1</v>
      </c>
      <c r="D102" s="44">
        <v>3</v>
      </c>
      <c r="E102" s="65"/>
      <c r="F102" s="64"/>
      <c r="G102" s="68"/>
      <c r="H102" s="44">
        <v>1</v>
      </c>
      <c r="I102" s="61"/>
      <c r="J102" s="61"/>
      <c r="K102" s="61">
        <f t="shared" si="6"/>
        <v>1</v>
      </c>
      <c r="L102" s="61">
        <v>1156</v>
      </c>
      <c r="M102" s="63" t="s">
        <v>27</v>
      </c>
      <c r="N102" s="41"/>
      <c r="O102" s="142"/>
      <c r="P102" s="11"/>
      <c r="S102" s="1">
        <v>1</v>
      </c>
    </row>
    <row r="103" spans="1:19">
      <c r="A103" s="38"/>
      <c r="B103" s="400" t="s">
        <v>1048</v>
      </c>
      <c r="C103" s="401">
        <v>1</v>
      </c>
      <c r="D103" s="401">
        <v>4</v>
      </c>
      <c r="E103" s="403"/>
      <c r="F103" s="403"/>
      <c r="G103" s="394"/>
      <c r="H103" s="401">
        <v>1</v>
      </c>
      <c r="I103" s="404"/>
      <c r="J103" s="404"/>
      <c r="K103" s="404">
        <f t="shared" si="6"/>
        <v>1</v>
      </c>
      <c r="L103" s="404">
        <v>1157</v>
      </c>
      <c r="M103" s="63" t="s">
        <v>27</v>
      </c>
      <c r="N103" s="41"/>
      <c r="O103" s="142"/>
      <c r="P103" s="11"/>
    </row>
    <row r="104" spans="1:19">
      <c r="A104" s="38"/>
      <c r="B104" s="400" t="s">
        <v>1048</v>
      </c>
      <c r="C104" s="401">
        <v>1</v>
      </c>
      <c r="D104" s="401">
        <v>5</v>
      </c>
      <c r="E104" s="414"/>
      <c r="F104" s="403"/>
      <c r="G104" s="394"/>
      <c r="H104" s="401">
        <v>1</v>
      </c>
      <c r="I104" s="404"/>
      <c r="J104" s="404"/>
      <c r="K104" s="404">
        <f t="shared" si="6"/>
        <v>1</v>
      </c>
      <c r="L104" s="404">
        <v>1158</v>
      </c>
      <c r="M104" s="63" t="s">
        <v>27</v>
      </c>
      <c r="N104" s="41"/>
      <c r="O104" s="142"/>
      <c r="P104" s="11"/>
    </row>
    <row r="105" spans="1:19">
      <c r="A105" s="38"/>
      <c r="B105" s="63" t="s">
        <v>125</v>
      </c>
      <c r="C105" s="44">
        <v>1</v>
      </c>
      <c r="D105" s="44">
        <v>1</v>
      </c>
      <c r="E105" s="65"/>
      <c r="F105" s="64"/>
      <c r="G105" s="44">
        <v>1</v>
      </c>
      <c r="H105" s="61"/>
      <c r="I105" s="61"/>
      <c r="J105" s="61"/>
      <c r="K105" s="61">
        <f t="shared" si="6"/>
        <v>1</v>
      </c>
      <c r="L105" s="61">
        <v>1161</v>
      </c>
      <c r="M105" s="63" t="s">
        <v>126</v>
      </c>
      <c r="N105" s="41"/>
      <c r="O105" s="142"/>
      <c r="P105" s="11">
        <v>1</v>
      </c>
    </row>
    <row r="106" spans="1:19">
      <c r="A106" s="38"/>
      <c r="B106" s="63" t="s">
        <v>125</v>
      </c>
      <c r="C106" s="44">
        <v>1</v>
      </c>
      <c r="D106" s="44">
        <v>2</v>
      </c>
      <c r="E106" s="65"/>
      <c r="F106" s="64"/>
      <c r="G106" s="44">
        <v>1</v>
      </c>
      <c r="H106" s="61"/>
      <c r="I106" s="61"/>
      <c r="J106" s="61"/>
      <c r="K106" s="61">
        <f t="shared" si="6"/>
        <v>1</v>
      </c>
      <c r="L106" s="61">
        <v>1162</v>
      </c>
      <c r="M106" s="41" t="s">
        <v>127</v>
      </c>
      <c r="N106" s="41"/>
      <c r="O106" s="142"/>
      <c r="P106" s="11">
        <v>1</v>
      </c>
    </row>
    <row r="107" spans="1:19">
      <c r="A107" s="38"/>
      <c r="B107" s="63" t="s">
        <v>125</v>
      </c>
      <c r="C107" s="44">
        <v>1</v>
      </c>
      <c r="D107" s="44">
        <v>3</v>
      </c>
      <c r="E107" s="65"/>
      <c r="F107" s="64"/>
      <c r="G107" s="44">
        <v>1</v>
      </c>
      <c r="H107" s="61"/>
      <c r="I107" s="61"/>
      <c r="J107" s="61"/>
      <c r="K107" s="61">
        <f t="shared" si="6"/>
        <v>1</v>
      </c>
      <c r="L107" s="61">
        <v>1163</v>
      </c>
      <c r="M107" s="41" t="s">
        <v>128</v>
      </c>
      <c r="N107" s="41"/>
      <c r="O107" s="142"/>
      <c r="P107" s="11">
        <v>1</v>
      </c>
    </row>
    <row r="108" spans="1:19">
      <c r="A108" s="38"/>
      <c r="B108" s="63" t="s">
        <v>125</v>
      </c>
      <c r="C108" s="44">
        <v>1</v>
      </c>
      <c r="D108" s="44">
        <v>4</v>
      </c>
      <c r="E108" s="65"/>
      <c r="F108" s="64"/>
      <c r="G108" s="44">
        <v>1</v>
      </c>
      <c r="H108" s="61"/>
      <c r="I108" s="61"/>
      <c r="J108" s="61"/>
      <c r="K108" s="61">
        <f t="shared" si="6"/>
        <v>1</v>
      </c>
      <c r="L108" s="61">
        <v>1164</v>
      </c>
      <c r="M108" s="41" t="s">
        <v>27</v>
      </c>
      <c r="N108" s="41"/>
      <c r="O108" s="142"/>
      <c r="P108" s="11"/>
    </row>
    <row r="109" spans="1:19">
      <c r="A109" s="38"/>
      <c r="B109" s="63" t="s">
        <v>123</v>
      </c>
      <c r="C109" s="44">
        <v>1</v>
      </c>
      <c r="D109" s="44">
        <v>3</v>
      </c>
      <c r="E109" s="64"/>
      <c r="F109" s="64"/>
      <c r="G109" s="68"/>
      <c r="H109" s="44">
        <v>1</v>
      </c>
      <c r="I109" s="61"/>
      <c r="J109" s="61"/>
      <c r="K109" s="61">
        <f t="shared" ref="K109:K123" si="7">SUM(E109:J109)</f>
        <v>1</v>
      </c>
      <c r="L109" s="61">
        <v>1159</v>
      </c>
      <c r="M109" s="63" t="s">
        <v>27</v>
      </c>
      <c r="N109" s="41"/>
      <c r="O109" s="142"/>
      <c r="P109" s="11"/>
      <c r="S109" s="1">
        <v>1</v>
      </c>
    </row>
    <row r="110" spans="1:19">
      <c r="A110" s="38"/>
      <c r="B110" s="63" t="s">
        <v>123</v>
      </c>
      <c r="C110" s="44">
        <v>1</v>
      </c>
      <c r="D110" s="44">
        <v>4</v>
      </c>
      <c r="E110" s="65"/>
      <c r="F110" s="64"/>
      <c r="G110" s="68"/>
      <c r="H110" s="44">
        <v>1</v>
      </c>
      <c r="I110" s="61"/>
      <c r="J110" s="61"/>
      <c r="K110" s="61">
        <f t="shared" si="7"/>
        <v>1</v>
      </c>
      <c r="L110" s="61">
        <v>1160</v>
      </c>
      <c r="M110" s="63" t="s">
        <v>27</v>
      </c>
      <c r="N110" s="41"/>
      <c r="O110" s="142"/>
      <c r="P110" s="11"/>
      <c r="S110" s="1">
        <v>1</v>
      </c>
    </row>
    <row r="111" spans="1:19">
      <c r="A111" s="38"/>
      <c r="B111" s="63" t="s">
        <v>130</v>
      </c>
      <c r="C111" s="44">
        <v>1</v>
      </c>
      <c r="D111" s="44">
        <v>1</v>
      </c>
      <c r="E111" s="65"/>
      <c r="F111" s="44">
        <v>1</v>
      </c>
      <c r="G111" s="61"/>
      <c r="H111" s="61"/>
      <c r="I111" s="61"/>
      <c r="J111" s="61"/>
      <c r="K111" s="61">
        <f>SUM(E111:J111)</f>
        <v>1</v>
      </c>
      <c r="L111" s="61">
        <v>1167</v>
      </c>
      <c r="M111" s="63" t="s">
        <v>131</v>
      </c>
      <c r="N111" s="41"/>
      <c r="O111" s="142"/>
      <c r="P111" s="11">
        <v>1</v>
      </c>
      <c r="R111" s="1">
        <v>1</v>
      </c>
    </row>
    <row r="112" spans="1:19">
      <c r="A112" s="38"/>
      <c r="B112" s="63" t="s">
        <v>130</v>
      </c>
      <c r="C112" s="44">
        <v>1</v>
      </c>
      <c r="D112" s="44">
        <v>2</v>
      </c>
      <c r="E112" s="65"/>
      <c r="F112" s="44">
        <v>1</v>
      </c>
      <c r="G112" s="61"/>
      <c r="H112" s="61"/>
      <c r="I112" s="61"/>
      <c r="J112" s="61"/>
      <c r="K112" s="61">
        <f>SUM(E112:J112)</f>
        <v>1</v>
      </c>
      <c r="L112" s="61">
        <v>1168</v>
      </c>
      <c r="M112" s="63" t="s">
        <v>132</v>
      </c>
      <c r="N112" s="41"/>
      <c r="O112" s="142"/>
      <c r="P112" s="11">
        <v>1</v>
      </c>
      <c r="R112" s="1">
        <v>1</v>
      </c>
    </row>
    <row r="113" spans="1:19">
      <c r="A113" s="38"/>
      <c r="B113" s="63" t="s">
        <v>130</v>
      </c>
      <c r="C113" s="44">
        <v>1</v>
      </c>
      <c r="D113" s="44">
        <v>5</v>
      </c>
      <c r="E113" s="65"/>
      <c r="F113" s="44">
        <v>1</v>
      </c>
      <c r="G113" s="61"/>
      <c r="H113" s="61"/>
      <c r="I113" s="61"/>
      <c r="J113" s="61"/>
      <c r="K113" s="61">
        <f t="shared" si="7"/>
        <v>1</v>
      </c>
      <c r="L113" s="61">
        <v>1169</v>
      </c>
      <c r="M113" s="63" t="s">
        <v>27</v>
      </c>
      <c r="N113" s="41"/>
      <c r="O113" s="142"/>
      <c r="P113" s="11"/>
      <c r="R113" s="1">
        <v>1</v>
      </c>
    </row>
    <row r="114" spans="1:19">
      <c r="A114" s="38"/>
      <c r="B114" s="63" t="s">
        <v>130</v>
      </c>
      <c r="C114" s="44">
        <v>1</v>
      </c>
      <c r="D114" s="44">
        <v>6</v>
      </c>
      <c r="E114" s="65"/>
      <c r="F114" s="44">
        <v>1</v>
      </c>
      <c r="G114" s="61"/>
      <c r="H114" s="61"/>
      <c r="I114" s="61"/>
      <c r="J114" s="61"/>
      <c r="K114" s="61">
        <f t="shared" si="7"/>
        <v>1</v>
      </c>
      <c r="L114" s="61">
        <v>1170</v>
      </c>
      <c r="M114" s="63" t="s">
        <v>27</v>
      </c>
      <c r="N114" s="41"/>
      <c r="O114" s="142"/>
      <c r="P114" s="11"/>
      <c r="R114" s="1">
        <v>1</v>
      </c>
    </row>
    <row r="115" spans="1:19">
      <c r="A115" s="38"/>
      <c r="B115" s="75" t="s">
        <v>50</v>
      </c>
      <c r="C115" s="59">
        <v>1</v>
      </c>
      <c r="D115" s="59">
        <v>1</v>
      </c>
      <c r="E115" s="59"/>
      <c r="F115" s="59"/>
      <c r="G115" s="59">
        <v>1</v>
      </c>
      <c r="H115" s="59"/>
      <c r="I115" s="59"/>
      <c r="J115" s="59"/>
      <c r="K115" s="59">
        <f t="shared" si="7"/>
        <v>1</v>
      </c>
      <c r="L115" s="59">
        <v>17</v>
      </c>
      <c r="M115" s="58"/>
      <c r="N115" s="12"/>
      <c r="O115" s="142"/>
      <c r="P115" s="11"/>
      <c r="R115" s="399">
        <v>1</v>
      </c>
    </row>
    <row r="116" spans="1:19">
      <c r="A116" s="74"/>
      <c r="B116" s="75" t="s">
        <v>50</v>
      </c>
      <c r="C116" s="61">
        <v>1</v>
      </c>
      <c r="D116" s="61">
        <v>2</v>
      </c>
      <c r="E116" s="61"/>
      <c r="F116" s="61"/>
      <c r="G116" s="61">
        <v>1</v>
      </c>
      <c r="H116" s="61"/>
      <c r="I116" s="61"/>
      <c r="J116" s="61"/>
      <c r="K116" s="61">
        <f t="shared" si="7"/>
        <v>1</v>
      </c>
      <c r="L116" s="61">
        <v>18</v>
      </c>
      <c r="M116" s="75" t="s">
        <v>136</v>
      </c>
      <c r="N116" s="12"/>
      <c r="O116" s="142"/>
      <c r="P116" s="11">
        <v>1</v>
      </c>
      <c r="R116" s="399">
        <v>1</v>
      </c>
    </row>
    <row r="117" spans="1:19">
      <c r="A117" s="77"/>
      <c r="B117" s="75" t="s">
        <v>50</v>
      </c>
      <c r="C117" s="61">
        <v>1</v>
      </c>
      <c r="D117" s="61">
        <v>2</v>
      </c>
      <c r="E117" s="61"/>
      <c r="F117" s="61"/>
      <c r="G117" s="61">
        <v>1</v>
      </c>
      <c r="H117" s="61"/>
      <c r="I117" s="61"/>
      <c r="J117" s="61"/>
      <c r="K117" s="61">
        <f t="shared" si="7"/>
        <v>1</v>
      </c>
      <c r="L117" s="61">
        <v>19</v>
      </c>
      <c r="M117" s="78"/>
      <c r="N117" s="79"/>
      <c r="O117" s="148" t="s">
        <v>140</v>
      </c>
      <c r="P117" s="11"/>
      <c r="R117" s="399">
        <v>1</v>
      </c>
    </row>
    <row r="118" spans="1:19">
      <c r="A118" s="77"/>
      <c r="B118" s="75" t="s">
        <v>50</v>
      </c>
      <c r="C118" s="61">
        <v>1</v>
      </c>
      <c r="D118" s="61">
        <v>2</v>
      </c>
      <c r="E118" s="61"/>
      <c r="F118" s="61"/>
      <c r="G118" s="61">
        <v>1</v>
      </c>
      <c r="H118" s="61"/>
      <c r="I118" s="61"/>
      <c r="J118" s="61"/>
      <c r="K118" s="61">
        <f t="shared" si="7"/>
        <v>1</v>
      </c>
      <c r="L118" s="61">
        <v>1148</v>
      </c>
      <c r="M118" s="75" t="s">
        <v>144</v>
      </c>
      <c r="N118" s="12"/>
      <c r="O118" s="142"/>
      <c r="P118" s="11">
        <v>1</v>
      </c>
      <c r="R118" s="399">
        <v>1</v>
      </c>
    </row>
    <row r="119" spans="1:19">
      <c r="A119" s="77"/>
      <c r="B119" s="75" t="s">
        <v>25</v>
      </c>
      <c r="C119" s="59">
        <v>1</v>
      </c>
      <c r="D119" s="59">
        <v>2</v>
      </c>
      <c r="E119" s="59">
        <v>1</v>
      </c>
      <c r="F119" s="59"/>
      <c r="G119" s="59"/>
      <c r="H119" s="59"/>
      <c r="I119" s="59"/>
      <c r="J119" s="59"/>
      <c r="K119" s="59">
        <f t="shared" si="7"/>
        <v>1</v>
      </c>
      <c r="L119" s="59">
        <v>155</v>
      </c>
      <c r="M119" s="75" t="s">
        <v>134</v>
      </c>
      <c r="N119" s="12"/>
      <c r="O119" s="142"/>
      <c r="P119" s="11">
        <v>1</v>
      </c>
      <c r="R119" s="1">
        <v>1</v>
      </c>
    </row>
    <row r="120" spans="1:19">
      <c r="A120" s="74"/>
      <c r="B120" s="75" t="s">
        <v>25</v>
      </c>
      <c r="C120" s="61">
        <v>1</v>
      </c>
      <c r="D120" s="61">
        <v>1</v>
      </c>
      <c r="E120" s="61">
        <v>1</v>
      </c>
      <c r="F120" s="61"/>
      <c r="G120" s="61"/>
      <c r="H120" s="61"/>
      <c r="I120" s="61"/>
      <c r="J120" s="61"/>
      <c r="K120" s="61">
        <f t="shared" si="7"/>
        <v>1</v>
      </c>
      <c r="L120" s="61">
        <v>27</v>
      </c>
      <c r="M120" s="75"/>
      <c r="N120" s="12"/>
      <c r="O120" s="142"/>
      <c r="P120" s="11"/>
      <c r="R120" s="1">
        <v>1</v>
      </c>
    </row>
    <row r="121" spans="1:19">
      <c r="A121" s="77"/>
      <c r="B121" s="75" t="s">
        <v>101</v>
      </c>
      <c r="C121" s="61">
        <v>1</v>
      </c>
      <c r="D121" s="61">
        <v>3</v>
      </c>
      <c r="E121" s="61">
        <v>1</v>
      </c>
      <c r="F121" s="61"/>
      <c r="G121" s="61"/>
      <c r="H121" s="61"/>
      <c r="I121" s="61"/>
      <c r="J121" s="61"/>
      <c r="K121" s="61">
        <f t="shared" si="7"/>
        <v>1</v>
      </c>
      <c r="L121" s="61">
        <v>25</v>
      </c>
      <c r="M121" s="78"/>
      <c r="N121" s="80" t="s">
        <v>68</v>
      </c>
      <c r="O121" s="148" t="s">
        <v>145</v>
      </c>
      <c r="P121" s="11"/>
      <c r="R121" s="1">
        <v>1</v>
      </c>
    </row>
    <row r="122" spans="1:19">
      <c r="A122" s="77"/>
      <c r="B122" s="75" t="s">
        <v>84</v>
      </c>
      <c r="C122" s="59">
        <v>1</v>
      </c>
      <c r="D122" s="59">
        <v>3</v>
      </c>
      <c r="E122" s="59">
        <v>1</v>
      </c>
      <c r="F122" s="59"/>
      <c r="G122" s="59"/>
      <c r="H122" s="59"/>
      <c r="I122" s="59"/>
      <c r="J122" s="59"/>
      <c r="K122" s="59">
        <f t="shared" si="7"/>
        <v>1</v>
      </c>
      <c r="L122" s="59">
        <v>23</v>
      </c>
      <c r="M122" s="62" t="s">
        <v>147</v>
      </c>
      <c r="N122" s="12"/>
      <c r="O122" s="142"/>
      <c r="P122" s="11">
        <v>1</v>
      </c>
      <c r="R122" s="1">
        <v>1</v>
      </c>
    </row>
    <row r="123" spans="1:19">
      <c r="A123" s="77"/>
      <c r="B123" s="75" t="s">
        <v>84</v>
      </c>
      <c r="C123" s="59">
        <v>1</v>
      </c>
      <c r="D123" s="59">
        <v>4</v>
      </c>
      <c r="E123" s="59">
        <v>1</v>
      </c>
      <c r="F123" s="59"/>
      <c r="G123" s="59"/>
      <c r="H123" s="59"/>
      <c r="I123" s="59"/>
      <c r="J123" s="59"/>
      <c r="K123" s="59">
        <f t="shared" si="7"/>
        <v>1</v>
      </c>
      <c r="L123" s="59">
        <v>24</v>
      </c>
      <c r="M123" s="12" t="s">
        <v>27</v>
      </c>
      <c r="N123" s="12"/>
      <c r="O123" s="142"/>
      <c r="P123" s="11"/>
      <c r="R123" s="1">
        <v>1</v>
      </c>
    </row>
    <row r="124" spans="1:19">
      <c r="A124" s="77"/>
      <c r="B124" s="75" t="s">
        <v>24</v>
      </c>
      <c r="C124" s="61">
        <v>1</v>
      </c>
      <c r="D124" s="61">
        <v>3</v>
      </c>
      <c r="E124" s="61"/>
      <c r="F124" s="61"/>
      <c r="G124" s="61">
        <v>1</v>
      </c>
      <c r="H124" s="61"/>
      <c r="I124" s="61"/>
      <c r="J124" s="61"/>
      <c r="K124" s="61">
        <f>SUM(E124:J124)</f>
        <v>1</v>
      </c>
      <c r="L124" s="61">
        <v>13</v>
      </c>
      <c r="M124" s="75" t="s">
        <v>27</v>
      </c>
      <c r="N124" s="12"/>
      <c r="O124" s="142"/>
      <c r="P124" s="11"/>
      <c r="S124" s="1">
        <v>1</v>
      </c>
    </row>
    <row r="125" spans="1:19">
      <c r="A125" s="77"/>
      <c r="B125" s="75" t="s">
        <v>24</v>
      </c>
      <c r="C125" s="61">
        <v>1</v>
      </c>
      <c r="D125" s="61">
        <v>4</v>
      </c>
      <c r="E125" s="61"/>
      <c r="F125" s="61"/>
      <c r="G125" s="61">
        <v>1</v>
      </c>
      <c r="H125" s="61"/>
      <c r="I125" s="61"/>
      <c r="J125" s="61"/>
      <c r="K125" s="61">
        <f>SUM(E125:J125)</f>
        <v>1</v>
      </c>
      <c r="L125" s="61">
        <v>14</v>
      </c>
      <c r="M125" s="75" t="s">
        <v>137</v>
      </c>
      <c r="N125" s="12"/>
      <c r="O125" s="142"/>
      <c r="P125" s="11">
        <v>1</v>
      </c>
      <c r="S125" s="1">
        <v>1</v>
      </c>
    </row>
    <row r="126" spans="1:19" ht="18" customHeight="1">
      <c r="A126" s="77"/>
      <c r="B126" s="75" t="s">
        <v>24</v>
      </c>
      <c r="C126" s="61">
        <v>1</v>
      </c>
      <c r="D126" s="61">
        <v>1</v>
      </c>
      <c r="E126" s="61"/>
      <c r="F126" s="61"/>
      <c r="G126" s="61">
        <v>1</v>
      </c>
      <c r="H126" s="61"/>
      <c r="I126" s="61"/>
      <c r="J126" s="61"/>
      <c r="K126" s="61">
        <f>SUM(E126:J126)</f>
        <v>1</v>
      </c>
      <c r="L126" s="61">
        <v>95</v>
      </c>
      <c r="M126" s="75" t="s">
        <v>139</v>
      </c>
      <c r="N126" s="12"/>
      <c r="O126" s="142"/>
      <c r="P126" s="11">
        <v>1</v>
      </c>
      <c r="S126" s="1">
        <v>1</v>
      </c>
    </row>
    <row r="127" spans="1:19" s="120" customFormat="1">
      <c r="A127" s="415"/>
      <c r="B127" s="387" t="s">
        <v>241</v>
      </c>
      <c r="C127" s="61">
        <v>1</v>
      </c>
      <c r="D127" s="61"/>
      <c r="E127" s="61"/>
      <c r="F127" s="61"/>
      <c r="G127" s="61"/>
      <c r="H127" s="61"/>
      <c r="I127" s="61"/>
      <c r="J127" s="61"/>
      <c r="K127" s="61"/>
      <c r="L127" s="61">
        <v>153</v>
      </c>
      <c r="M127" s="64" t="s">
        <v>242</v>
      </c>
      <c r="N127" s="61" t="s">
        <v>243</v>
      </c>
      <c r="O127" s="433"/>
      <c r="P127" s="98">
        <v>1</v>
      </c>
      <c r="R127" s="120">
        <v>1</v>
      </c>
    </row>
    <row r="128" spans="1:19">
      <c r="A128" s="77"/>
      <c r="B128" s="75" t="s">
        <v>24</v>
      </c>
      <c r="C128" s="61">
        <v>1</v>
      </c>
      <c r="D128" s="61">
        <v>1</v>
      </c>
      <c r="E128" s="61"/>
      <c r="F128" s="61"/>
      <c r="G128" s="61">
        <v>1</v>
      </c>
      <c r="H128" s="61"/>
      <c r="I128" s="61"/>
      <c r="J128" s="61"/>
      <c r="K128" s="61">
        <f t="shared" ref="K128:K133" si="8">SUM(E128:J128)</f>
        <v>1</v>
      </c>
      <c r="L128" s="61">
        <v>16</v>
      </c>
      <c r="M128" s="75" t="s">
        <v>143</v>
      </c>
      <c r="N128" s="12"/>
      <c r="O128" s="142"/>
      <c r="P128" s="11">
        <v>1</v>
      </c>
      <c r="S128" s="1">
        <v>1</v>
      </c>
    </row>
    <row r="129" spans="1:19">
      <c r="A129" s="77"/>
      <c r="B129" s="75" t="s">
        <v>65</v>
      </c>
      <c r="C129" s="61">
        <v>1</v>
      </c>
      <c r="D129" s="61">
        <v>3</v>
      </c>
      <c r="E129" s="61"/>
      <c r="F129" s="61">
        <v>1</v>
      </c>
      <c r="G129" s="61"/>
      <c r="H129" s="61"/>
      <c r="I129" s="61"/>
      <c r="J129" s="61"/>
      <c r="K129" s="61">
        <f t="shared" si="8"/>
        <v>1</v>
      </c>
      <c r="L129" s="61">
        <v>29</v>
      </c>
      <c r="M129" s="75" t="s">
        <v>141</v>
      </c>
      <c r="N129" s="12"/>
      <c r="O129" s="142"/>
      <c r="P129" s="11">
        <v>1</v>
      </c>
      <c r="S129" s="1">
        <v>1</v>
      </c>
    </row>
    <row r="130" spans="1:19">
      <c r="A130" s="77"/>
      <c r="B130" s="75" t="s">
        <v>65</v>
      </c>
      <c r="C130" s="61">
        <v>1</v>
      </c>
      <c r="D130" s="61">
        <v>4</v>
      </c>
      <c r="E130" s="61"/>
      <c r="F130" s="61">
        <v>1</v>
      </c>
      <c r="G130" s="61"/>
      <c r="H130" s="61"/>
      <c r="I130" s="61"/>
      <c r="J130" s="61"/>
      <c r="K130" s="61">
        <f t="shared" si="8"/>
        <v>1</v>
      </c>
      <c r="L130" s="61">
        <v>30</v>
      </c>
      <c r="M130" s="75" t="s">
        <v>27</v>
      </c>
      <c r="N130" s="12"/>
      <c r="O130" s="142"/>
      <c r="P130" s="11"/>
      <c r="S130" s="1">
        <v>1</v>
      </c>
    </row>
    <row r="131" spans="1:19">
      <c r="A131" s="77"/>
      <c r="B131" s="75" t="s">
        <v>65</v>
      </c>
      <c r="C131" s="61">
        <v>1</v>
      </c>
      <c r="D131" s="61">
        <v>5</v>
      </c>
      <c r="E131" s="61"/>
      <c r="F131" s="61">
        <v>1</v>
      </c>
      <c r="G131" s="61"/>
      <c r="H131" s="61"/>
      <c r="I131" s="61"/>
      <c r="J131" s="61"/>
      <c r="K131" s="61">
        <f t="shared" si="8"/>
        <v>1</v>
      </c>
      <c r="L131" s="61">
        <v>31</v>
      </c>
      <c r="M131" s="75" t="s">
        <v>27</v>
      </c>
      <c r="N131" s="12"/>
      <c r="O131" s="142"/>
      <c r="P131" s="11"/>
      <c r="S131" s="1">
        <v>1</v>
      </c>
    </row>
    <row r="132" spans="1:19">
      <c r="A132" s="77"/>
      <c r="B132" s="75" t="s">
        <v>130</v>
      </c>
      <c r="C132" s="61">
        <v>1</v>
      </c>
      <c r="D132" s="61">
        <v>4</v>
      </c>
      <c r="E132" s="61"/>
      <c r="F132" s="61">
        <v>1</v>
      </c>
      <c r="G132" s="61"/>
      <c r="H132" s="61"/>
      <c r="I132" s="61"/>
      <c r="J132" s="61"/>
      <c r="K132" s="61">
        <f t="shared" si="8"/>
        <v>1</v>
      </c>
      <c r="L132" s="61">
        <v>32</v>
      </c>
      <c r="M132" s="75" t="s">
        <v>27</v>
      </c>
      <c r="N132" s="12"/>
      <c r="O132" s="142"/>
      <c r="P132" s="11"/>
      <c r="R132" s="1">
        <v>1</v>
      </c>
    </row>
    <row r="133" spans="1:19">
      <c r="A133" s="77"/>
      <c r="B133" s="75" t="s">
        <v>130</v>
      </c>
      <c r="C133" s="61">
        <v>1</v>
      </c>
      <c r="D133" s="61">
        <v>5</v>
      </c>
      <c r="E133" s="61"/>
      <c r="F133" s="61">
        <v>1</v>
      </c>
      <c r="G133" s="61"/>
      <c r="H133" s="61"/>
      <c r="I133" s="61"/>
      <c r="J133" s="61"/>
      <c r="K133" s="61">
        <f t="shared" si="8"/>
        <v>1</v>
      </c>
      <c r="L133" s="61">
        <v>33</v>
      </c>
      <c r="M133" s="75" t="s">
        <v>27</v>
      </c>
      <c r="N133" s="12"/>
      <c r="O133" s="142"/>
      <c r="P133" s="11"/>
      <c r="R133" s="1">
        <v>1</v>
      </c>
    </row>
    <row r="134" spans="1:19">
      <c r="A134" s="77"/>
      <c r="B134" s="75" t="s">
        <v>88</v>
      </c>
      <c r="C134" s="59">
        <v>1</v>
      </c>
      <c r="D134" s="59">
        <v>1</v>
      </c>
      <c r="E134" s="59"/>
      <c r="F134" s="59"/>
      <c r="G134" s="59">
        <v>1</v>
      </c>
      <c r="H134" s="59"/>
      <c r="I134" s="59"/>
      <c r="J134" s="59"/>
      <c r="K134" s="59">
        <f>SUM(E134:J134)</f>
        <v>1</v>
      </c>
      <c r="L134" s="59">
        <v>21</v>
      </c>
      <c r="M134" s="12" t="s">
        <v>27</v>
      </c>
      <c r="N134" s="12"/>
      <c r="O134" s="142"/>
      <c r="P134" s="11"/>
      <c r="R134" s="1">
        <v>1</v>
      </c>
    </row>
    <row r="135" spans="1:19">
      <c r="A135" s="77"/>
      <c r="B135" s="75" t="s">
        <v>88</v>
      </c>
      <c r="C135" s="59">
        <v>1</v>
      </c>
      <c r="D135" s="59">
        <v>2</v>
      </c>
      <c r="E135" s="59"/>
      <c r="F135" s="59"/>
      <c r="G135" s="59">
        <v>1</v>
      </c>
      <c r="H135" s="59"/>
      <c r="I135" s="59"/>
      <c r="J135" s="59"/>
      <c r="K135" s="59">
        <f>SUM(E135:J135)</f>
        <v>1</v>
      </c>
      <c r="L135" s="59">
        <v>22</v>
      </c>
      <c r="M135" s="12" t="s">
        <v>27</v>
      </c>
      <c r="N135" s="12"/>
      <c r="O135" s="142"/>
      <c r="P135" s="11"/>
      <c r="R135" s="1">
        <v>1</v>
      </c>
    </row>
    <row r="136" spans="1:19">
      <c r="A136" s="83"/>
      <c r="B136" s="63" t="s">
        <v>84</v>
      </c>
      <c r="C136" s="44">
        <v>1</v>
      </c>
      <c r="D136" s="44">
        <v>5</v>
      </c>
      <c r="E136" s="44">
        <v>1</v>
      </c>
      <c r="F136" s="64"/>
      <c r="G136" s="61"/>
      <c r="H136" s="61"/>
      <c r="I136" s="61"/>
      <c r="J136" s="61"/>
      <c r="K136" s="61">
        <f t="shared" ref="K136:K157" si="9">SUM(E136:J136)</f>
        <v>1</v>
      </c>
      <c r="L136" s="61">
        <v>302</v>
      </c>
      <c r="M136" s="86" t="s">
        <v>27</v>
      </c>
      <c r="N136" s="45"/>
      <c r="O136" s="142"/>
      <c r="P136" s="11"/>
      <c r="R136" s="1">
        <v>1</v>
      </c>
    </row>
    <row r="137" spans="1:19">
      <c r="A137" s="11"/>
      <c r="B137" s="58" t="s">
        <v>1049</v>
      </c>
      <c r="C137" s="393">
        <v>1</v>
      </c>
      <c r="D137" s="393">
        <v>8</v>
      </c>
      <c r="E137" s="393">
        <v>1</v>
      </c>
      <c r="F137" s="393"/>
      <c r="G137" s="393"/>
      <c r="H137" s="393"/>
      <c r="I137" s="393"/>
      <c r="J137" s="393"/>
      <c r="K137" s="393">
        <f>SUM(E137:J137)</f>
        <v>1</v>
      </c>
      <c r="L137" s="393">
        <v>11</v>
      </c>
      <c r="M137" s="45" t="s">
        <v>27</v>
      </c>
      <c r="N137" s="45"/>
      <c r="O137" s="142"/>
      <c r="P137" s="11"/>
    </row>
    <row r="138" spans="1:19">
      <c r="A138" s="83"/>
      <c r="B138" s="398" t="s">
        <v>1050</v>
      </c>
      <c r="C138" s="393">
        <v>1</v>
      </c>
      <c r="D138" s="393">
        <v>9</v>
      </c>
      <c r="E138" s="393">
        <v>1</v>
      </c>
      <c r="F138" s="393"/>
      <c r="G138" s="393"/>
      <c r="H138" s="393"/>
      <c r="I138" s="393"/>
      <c r="J138" s="393"/>
      <c r="K138" s="393">
        <f t="shared" si="9"/>
        <v>1</v>
      </c>
      <c r="L138" s="393">
        <v>12</v>
      </c>
      <c r="M138" s="9"/>
      <c r="N138" s="9"/>
      <c r="O138" s="142"/>
      <c r="P138" s="11"/>
    </row>
    <row r="139" spans="1:19">
      <c r="A139" s="83"/>
      <c r="B139" s="63" t="s">
        <v>84</v>
      </c>
      <c r="C139" s="44">
        <v>1</v>
      </c>
      <c r="D139" s="44">
        <v>2</v>
      </c>
      <c r="E139" s="44">
        <v>1</v>
      </c>
      <c r="F139" s="64"/>
      <c r="G139" s="61"/>
      <c r="H139" s="61"/>
      <c r="I139" s="61"/>
      <c r="J139" s="61"/>
      <c r="K139" s="61">
        <f t="shared" si="9"/>
        <v>1</v>
      </c>
      <c r="L139" s="61">
        <v>1081</v>
      </c>
      <c r="M139" s="89" t="s">
        <v>27</v>
      </c>
      <c r="N139" s="45"/>
      <c r="O139" s="142"/>
      <c r="P139" s="11"/>
      <c r="R139" s="1">
        <v>1</v>
      </c>
    </row>
    <row r="140" spans="1:19">
      <c r="A140" s="83"/>
      <c r="B140" s="63" t="s">
        <v>25</v>
      </c>
      <c r="C140" s="44">
        <v>1</v>
      </c>
      <c r="D140" s="44">
        <v>2</v>
      </c>
      <c r="E140" s="44">
        <v>1</v>
      </c>
      <c r="F140" s="64"/>
      <c r="G140" s="61"/>
      <c r="H140" s="61"/>
      <c r="I140" s="61"/>
      <c r="J140" s="61"/>
      <c r="K140" s="61">
        <f t="shared" si="9"/>
        <v>1</v>
      </c>
      <c r="L140" s="61">
        <v>299</v>
      </c>
      <c r="M140" s="86" t="s">
        <v>27</v>
      </c>
      <c r="N140" s="45"/>
      <c r="O140" s="142"/>
      <c r="P140" s="11"/>
      <c r="R140" s="1">
        <v>1</v>
      </c>
    </row>
    <row r="141" spans="1:19">
      <c r="A141" s="83"/>
      <c r="B141" s="63" t="s">
        <v>25</v>
      </c>
      <c r="C141" s="44">
        <v>1</v>
      </c>
      <c r="D141" s="44">
        <v>3</v>
      </c>
      <c r="E141" s="44">
        <v>1</v>
      </c>
      <c r="F141" s="64"/>
      <c r="G141" s="61"/>
      <c r="H141" s="61"/>
      <c r="I141" s="61"/>
      <c r="J141" s="61"/>
      <c r="K141" s="61">
        <f t="shared" si="9"/>
        <v>1</v>
      </c>
      <c r="L141" s="61">
        <v>300</v>
      </c>
      <c r="M141" s="86" t="s">
        <v>27</v>
      </c>
      <c r="N141" s="45"/>
      <c r="O141" s="142"/>
      <c r="P141" s="11"/>
      <c r="R141" s="1">
        <v>1</v>
      </c>
    </row>
    <row r="142" spans="1:19">
      <c r="A142" s="83"/>
      <c r="B142" s="63" t="s">
        <v>25</v>
      </c>
      <c r="C142" s="44">
        <v>1</v>
      </c>
      <c r="D142" s="44">
        <v>1</v>
      </c>
      <c r="E142" s="44">
        <v>1</v>
      </c>
      <c r="F142" s="64"/>
      <c r="G142" s="61"/>
      <c r="H142" s="61"/>
      <c r="I142" s="61"/>
      <c r="J142" s="61"/>
      <c r="K142" s="61">
        <f t="shared" si="9"/>
        <v>1</v>
      </c>
      <c r="L142" s="61">
        <v>1078</v>
      </c>
      <c r="M142" s="86"/>
      <c r="N142" s="45"/>
      <c r="O142" s="142"/>
      <c r="P142" s="11"/>
      <c r="R142" s="1">
        <v>1</v>
      </c>
    </row>
    <row r="143" spans="1:19">
      <c r="A143" s="83"/>
      <c r="B143" s="63" t="s">
        <v>25</v>
      </c>
      <c r="C143" s="44">
        <v>1</v>
      </c>
      <c r="D143" s="44">
        <v>1</v>
      </c>
      <c r="E143" s="44">
        <v>1</v>
      </c>
      <c r="F143" s="64"/>
      <c r="G143" s="61"/>
      <c r="H143" s="61"/>
      <c r="I143" s="61"/>
      <c r="J143" s="61"/>
      <c r="K143" s="61">
        <f t="shared" si="9"/>
        <v>1</v>
      </c>
      <c r="L143" s="61">
        <v>1079</v>
      </c>
      <c r="M143" s="88" t="s">
        <v>154</v>
      </c>
      <c r="N143" s="45"/>
      <c r="O143" s="142"/>
      <c r="P143" s="11">
        <v>1</v>
      </c>
      <c r="R143" s="1">
        <v>1</v>
      </c>
    </row>
    <row r="144" spans="1:19">
      <c r="A144" s="38"/>
      <c r="B144" s="63" t="s">
        <v>25</v>
      </c>
      <c r="C144" s="44">
        <v>1</v>
      </c>
      <c r="D144" s="44">
        <v>1</v>
      </c>
      <c r="E144" s="44">
        <v>1</v>
      </c>
      <c r="F144" s="64"/>
      <c r="G144" s="61"/>
      <c r="H144" s="61"/>
      <c r="I144" s="61"/>
      <c r="J144" s="61"/>
      <c r="K144" s="61">
        <f t="shared" si="9"/>
        <v>1</v>
      </c>
      <c r="L144" s="61">
        <v>1080</v>
      </c>
      <c r="M144" s="45"/>
      <c r="N144" s="45"/>
      <c r="O144" s="142"/>
      <c r="P144" s="11"/>
      <c r="R144" s="1">
        <v>1</v>
      </c>
    </row>
    <row r="145" spans="1:19">
      <c r="A145" s="83"/>
      <c r="B145" s="63" t="s">
        <v>101</v>
      </c>
      <c r="C145" s="44">
        <v>1</v>
      </c>
      <c r="D145" s="44">
        <v>4</v>
      </c>
      <c r="E145" s="44">
        <v>1</v>
      </c>
      <c r="F145" s="64"/>
      <c r="G145" s="61"/>
      <c r="H145" s="61"/>
      <c r="I145" s="61"/>
      <c r="J145" s="61"/>
      <c r="K145" s="61">
        <f t="shared" si="9"/>
        <v>1</v>
      </c>
      <c r="L145" s="61">
        <v>304</v>
      </c>
      <c r="M145" s="86" t="s">
        <v>27</v>
      </c>
      <c r="N145" s="45"/>
      <c r="O145" s="142"/>
      <c r="P145" s="11"/>
      <c r="R145" s="1">
        <v>1</v>
      </c>
    </row>
    <row r="146" spans="1:19">
      <c r="A146" s="83"/>
      <c r="B146" s="63" t="s">
        <v>152</v>
      </c>
      <c r="C146" s="44">
        <v>1</v>
      </c>
      <c r="D146" s="44">
        <v>4</v>
      </c>
      <c r="E146" s="60"/>
      <c r="F146" s="64"/>
      <c r="G146" s="68"/>
      <c r="H146" s="44">
        <v>1</v>
      </c>
      <c r="I146" s="61"/>
      <c r="J146" s="61"/>
      <c r="K146" s="61">
        <f t="shared" si="9"/>
        <v>1</v>
      </c>
      <c r="L146" s="61">
        <v>295</v>
      </c>
      <c r="M146" s="86" t="s">
        <v>27</v>
      </c>
      <c r="N146" s="45"/>
      <c r="O146" s="142"/>
      <c r="P146" s="11"/>
      <c r="S146" s="1">
        <v>1</v>
      </c>
    </row>
    <row r="147" spans="1:19">
      <c r="A147" s="83"/>
      <c r="B147" s="63" t="s">
        <v>152</v>
      </c>
      <c r="C147" s="44">
        <v>1</v>
      </c>
      <c r="D147" s="44">
        <v>5</v>
      </c>
      <c r="E147" s="60"/>
      <c r="F147" s="64"/>
      <c r="G147" s="68"/>
      <c r="H147" s="44">
        <v>1</v>
      </c>
      <c r="I147" s="61"/>
      <c r="J147" s="61"/>
      <c r="K147" s="61">
        <f t="shared" si="9"/>
        <v>1</v>
      </c>
      <c r="L147" s="61">
        <v>296</v>
      </c>
      <c r="M147" s="86" t="s">
        <v>27</v>
      </c>
      <c r="N147" s="45"/>
      <c r="O147" s="142"/>
      <c r="P147" s="11"/>
      <c r="S147" s="1">
        <v>1</v>
      </c>
    </row>
    <row r="148" spans="1:19">
      <c r="A148" s="83"/>
      <c r="B148" s="63" t="s">
        <v>113</v>
      </c>
      <c r="C148" s="44">
        <v>1</v>
      </c>
      <c r="D148" s="44">
        <v>2</v>
      </c>
      <c r="E148" s="64"/>
      <c r="F148" s="64"/>
      <c r="G148" s="44">
        <v>1</v>
      </c>
      <c r="H148" s="61"/>
      <c r="I148" s="61"/>
      <c r="J148" s="61"/>
      <c r="K148" s="61">
        <f>SUM(E148:J148)</f>
        <v>1</v>
      </c>
      <c r="L148" s="61">
        <v>291</v>
      </c>
      <c r="M148" s="86" t="s">
        <v>27</v>
      </c>
      <c r="N148" s="45"/>
      <c r="O148" s="142"/>
      <c r="P148" s="11"/>
      <c r="S148" s="1">
        <v>1</v>
      </c>
    </row>
    <row r="149" spans="1:19">
      <c r="A149" s="83"/>
      <c r="B149" s="63" t="s">
        <v>113</v>
      </c>
      <c r="C149" s="44">
        <v>1</v>
      </c>
      <c r="D149" s="44">
        <v>3</v>
      </c>
      <c r="E149" s="60"/>
      <c r="F149" s="64"/>
      <c r="G149" s="44">
        <v>1</v>
      </c>
      <c r="H149" s="61"/>
      <c r="I149" s="61"/>
      <c r="J149" s="61"/>
      <c r="K149" s="61">
        <f>SUM(E149:J149)</f>
        <v>1</v>
      </c>
      <c r="L149" s="61">
        <v>292</v>
      </c>
      <c r="M149" s="86" t="s">
        <v>27</v>
      </c>
      <c r="N149" s="45"/>
      <c r="O149" s="142"/>
      <c r="P149" s="11"/>
      <c r="S149" s="1">
        <v>1</v>
      </c>
    </row>
    <row r="150" spans="1:19">
      <c r="A150" s="83"/>
      <c r="B150" s="63" t="s">
        <v>113</v>
      </c>
      <c r="C150" s="44">
        <v>1</v>
      </c>
      <c r="D150" s="44">
        <v>6</v>
      </c>
      <c r="E150" s="60"/>
      <c r="F150" s="64"/>
      <c r="G150" s="44">
        <v>1</v>
      </c>
      <c r="H150" s="61"/>
      <c r="I150" s="61"/>
      <c r="J150" s="61"/>
      <c r="K150" s="61">
        <f t="shared" si="9"/>
        <v>1</v>
      </c>
      <c r="L150" s="61">
        <v>293</v>
      </c>
      <c r="M150" s="86" t="s">
        <v>27</v>
      </c>
      <c r="N150" s="45"/>
      <c r="O150" s="142"/>
      <c r="P150" s="11"/>
      <c r="S150" s="1">
        <v>1</v>
      </c>
    </row>
    <row r="151" spans="1:19">
      <c r="A151" s="83"/>
      <c r="B151" s="63" t="s">
        <v>113</v>
      </c>
      <c r="C151" s="44">
        <v>1</v>
      </c>
      <c r="D151" s="44">
        <v>7</v>
      </c>
      <c r="E151" s="60"/>
      <c r="F151" s="64"/>
      <c r="G151" s="44">
        <v>1</v>
      </c>
      <c r="H151" s="61"/>
      <c r="I151" s="61"/>
      <c r="J151" s="61"/>
      <c r="K151" s="61">
        <f t="shared" si="9"/>
        <v>1</v>
      </c>
      <c r="L151" s="61">
        <v>294</v>
      </c>
      <c r="M151" s="86" t="s">
        <v>27</v>
      </c>
      <c r="N151" s="45"/>
      <c r="O151" s="142"/>
      <c r="P151" s="11"/>
      <c r="S151" s="1">
        <v>1</v>
      </c>
    </row>
    <row r="152" spans="1:19">
      <c r="A152" s="83"/>
      <c r="B152" s="63" t="s">
        <v>152</v>
      </c>
      <c r="C152" s="44">
        <v>1</v>
      </c>
      <c r="D152" s="44">
        <v>3</v>
      </c>
      <c r="E152" s="60"/>
      <c r="F152" s="64"/>
      <c r="G152" s="44">
        <v>1</v>
      </c>
      <c r="H152" s="61"/>
      <c r="I152" s="61"/>
      <c r="J152" s="61"/>
      <c r="K152" s="61">
        <f t="shared" si="9"/>
        <v>1</v>
      </c>
      <c r="L152" s="61">
        <v>1069</v>
      </c>
      <c r="M152" s="89" t="s">
        <v>27</v>
      </c>
      <c r="N152" s="45"/>
      <c r="O152" s="142"/>
      <c r="P152" s="11"/>
      <c r="S152" s="1">
        <v>1</v>
      </c>
    </row>
    <row r="153" spans="1:19">
      <c r="A153" s="83"/>
      <c r="B153" s="63" t="s">
        <v>152</v>
      </c>
      <c r="C153" s="44">
        <v>1</v>
      </c>
      <c r="D153" s="44">
        <v>4</v>
      </c>
      <c r="E153" s="60"/>
      <c r="F153" s="64"/>
      <c r="G153" s="44">
        <v>1</v>
      </c>
      <c r="H153" s="61"/>
      <c r="I153" s="61"/>
      <c r="J153" s="61"/>
      <c r="K153" s="61">
        <f t="shared" si="9"/>
        <v>1</v>
      </c>
      <c r="L153" s="61">
        <v>1070</v>
      </c>
      <c r="M153" s="51"/>
      <c r="N153" s="23"/>
      <c r="O153" s="151" t="s">
        <v>155</v>
      </c>
      <c r="P153" s="11"/>
      <c r="S153" s="1">
        <v>1</v>
      </c>
    </row>
    <row r="154" spans="1:19">
      <c r="A154" s="83"/>
      <c r="B154" s="63" t="s">
        <v>152</v>
      </c>
      <c r="C154" s="44">
        <v>1</v>
      </c>
      <c r="D154" s="44">
        <v>5</v>
      </c>
      <c r="E154" s="64"/>
      <c r="F154" s="64"/>
      <c r="G154" s="68"/>
      <c r="H154" s="44">
        <v>1</v>
      </c>
      <c r="I154" s="61"/>
      <c r="J154" s="61"/>
      <c r="K154" s="61">
        <f t="shared" si="9"/>
        <v>1</v>
      </c>
      <c r="L154" s="61">
        <v>1071</v>
      </c>
      <c r="M154" s="90" t="s">
        <v>156</v>
      </c>
      <c r="N154" s="9"/>
      <c r="O154" s="152"/>
      <c r="P154" s="11">
        <v>1</v>
      </c>
      <c r="S154" s="1">
        <v>1</v>
      </c>
    </row>
    <row r="155" spans="1:19">
      <c r="A155" s="83"/>
      <c r="B155" s="63" t="s">
        <v>65</v>
      </c>
      <c r="C155" s="44">
        <v>1</v>
      </c>
      <c r="D155" s="44">
        <v>6</v>
      </c>
      <c r="E155" s="60"/>
      <c r="F155" s="44">
        <v>1</v>
      </c>
      <c r="G155" s="61"/>
      <c r="H155" s="61"/>
      <c r="I155" s="61"/>
      <c r="J155" s="61"/>
      <c r="K155" s="61">
        <f t="shared" si="9"/>
        <v>1</v>
      </c>
      <c r="L155" s="52">
        <v>1099</v>
      </c>
      <c r="M155" s="424"/>
      <c r="N155" s="115"/>
      <c r="O155" s="425" t="s">
        <v>157</v>
      </c>
      <c r="P155" s="162"/>
      <c r="S155" s="1">
        <v>1</v>
      </c>
    </row>
    <row r="156" spans="1:19">
      <c r="A156" s="83"/>
      <c r="B156" s="63" t="s">
        <v>65</v>
      </c>
      <c r="C156" s="44">
        <v>1</v>
      </c>
      <c r="D156" s="44">
        <v>7</v>
      </c>
      <c r="E156" s="60"/>
      <c r="F156" s="44">
        <v>1</v>
      </c>
      <c r="G156" s="61"/>
      <c r="H156" s="61"/>
      <c r="I156" s="61"/>
      <c r="J156" s="61"/>
      <c r="K156" s="61">
        <f t="shared" si="9"/>
        <v>1</v>
      </c>
      <c r="L156" s="61">
        <v>1074</v>
      </c>
      <c r="M156" s="86" t="s">
        <v>27</v>
      </c>
      <c r="N156" s="45"/>
      <c r="O156" s="142"/>
      <c r="P156" s="11"/>
      <c r="S156" s="1">
        <v>1</v>
      </c>
    </row>
    <row r="157" spans="1:19">
      <c r="A157" s="83"/>
      <c r="B157" s="63" t="s">
        <v>65</v>
      </c>
      <c r="C157" s="44">
        <v>1</v>
      </c>
      <c r="D157" s="44">
        <v>8</v>
      </c>
      <c r="E157" s="60"/>
      <c r="F157" s="44">
        <v>1</v>
      </c>
      <c r="G157" s="61"/>
      <c r="H157" s="61"/>
      <c r="I157" s="61"/>
      <c r="J157" s="61"/>
      <c r="K157" s="61">
        <f t="shared" si="9"/>
        <v>1</v>
      </c>
      <c r="L157" s="61">
        <v>1075</v>
      </c>
      <c r="M157" s="86" t="s">
        <v>27</v>
      </c>
      <c r="N157" s="45"/>
      <c r="O157" s="142"/>
      <c r="P157" s="11"/>
      <c r="S157" s="1">
        <v>1</v>
      </c>
    </row>
    <row r="158" spans="1:19">
      <c r="A158" s="38"/>
      <c r="B158" s="63" t="s">
        <v>152</v>
      </c>
      <c r="C158" s="44">
        <v>1</v>
      </c>
      <c r="D158" s="44">
        <v>2</v>
      </c>
      <c r="E158" s="60"/>
      <c r="F158" s="64"/>
      <c r="G158" s="44">
        <v>1</v>
      </c>
      <c r="H158" s="61"/>
      <c r="I158" s="61"/>
      <c r="J158" s="61"/>
      <c r="K158" s="61">
        <f t="shared" ref="K158:K164" si="10">SUM(E158:J158)</f>
        <v>1</v>
      </c>
      <c r="L158" s="61">
        <v>297</v>
      </c>
      <c r="M158" s="45"/>
      <c r="N158" s="45"/>
      <c r="O158" s="142"/>
      <c r="P158" s="11"/>
      <c r="S158" s="1">
        <v>1</v>
      </c>
    </row>
    <row r="159" spans="1:19">
      <c r="A159" s="38"/>
      <c r="B159" s="63" t="s">
        <v>152</v>
      </c>
      <c r="C159" s="44">
        <v>1</v>
      </c>
      <c r="D159" s="44">
        <v>3</v>
      </c>
      <c r="E159" s="60"/>
      <c r="F159" s="64"/>
      <c r="G159" s="44">
        <v>1</v>
      </c>
      <c r="H159" s="61"/>
      <c r="I159" s="61"/>
      <c r="J159" s="61"/>
      <c r="K159" s="61">
        <f t="shared" si="10"/>
        <v>1</v>
      </c>
      <c r="L159" s="61">
        <v>1072</v>
      </c>
      <c r="M159" s="45" t="s">
        <v>27</v>
      </c>
      <c r="N159" s="45"/>
      <c r="O159" s="142"/>
      <c r="P159" s="11"/>
      <c r="S159" s="1">
        <v>1</v>
      </c>
    </row>
    <row r="160" spans="1:19">
      <c r="A160" s="38"/>
      <c r="B160" s="63" t="s">
        <v>159</v>
      </c>
      <c r="C160" s="44">
        <v>1</v>
      </c>
      <c r="D160" s="44">
        <v>4</v>
      </c>
      <c r="E160" s="64"/>
      <c r="F160" s="64"/>
      <c r="G160" s="44">
        <v>1</v>
      </c>
      <c r="H160" s="66"/>
      <c r="I160" s="61"/>
      <c r="J160" s="61"/>
      <c r="K160" s="61">
        <f t="shared" si="10"/>
        <v>1</v>
      </c>
      <c r="L160" s="61">
        <v>298</v>
      </c>
      <c r="M160" s="41" t="s">
        <v>160</v>
      </c>
      <c r="N160" s="45"/>
      <c r="O160" s="142"/>
      <c r="P160" s="11">
        <v>1</v>
      </c>
    </row>
    <row r="161" spans="1:19">
      <c r="A161" s="38"/>
      <c r="B161" s="63" t="s">
        <v>65</v>
      </c>
      <c r="C161" s="44">
        <v>1</v>
      </c>
      <c r="D161" s="44">
        <v>5</v>
      </c>
      <c r="E161" s="60"/>
      <c r="F161" s="44">
        <v>1</v>
      </c>
      <c r="G161" s="61"/>
      <c r="H161" s="61"/>
      <c r="I161" s="61"/>
      <c r="J161" s="61"/>
      <c r="K161" s="61">
        <f t="shared" si="10"/>
        <v>1</v>
      </c>
      <c r="L161" s="61">
        <v>1076</v>
      </c>
      <c r="M161" s="45" t="s">
        <v>27</v>
      </c>
      <c r="N161" s="45"/>
      <c r="O161" s="142"/>
      <c r="P161" s="11"/>
      <c r="S161" s="1">
        <v>1</v>
      </c>
    </row>
    <row r="162" spans="1:19">
      <c r="A162" s="38"/>
      <c r="B162" s="63" t="s">
        <v>65</v>
      </c>
      <c r="C162" s="44">
        <v>1</v>
      </c>
      <c r="D162" s="44">
        <v>6</v>
      </c>
      <c r="E162" s="60"/>
      <c r="F162" s="44">
        <v>1</v>
      </c>
      <c r="G162" s="61"/>
      <c r="H162" s="61"/>
      <c r="I162" s="61"/>
      <c r="J162" s="61"/>
      <c r="K162" s="61">
        <f t="shared" si="10"/>
        <v>1</v>
      </c>
      <c r="L162" s="61">
        <v>1077</v>
      </c>
      <c r="M162" s="45" t="s">
        <v>27</v>
      </c>
      <c r="N162" s="45"/>
      <c r="O162" s="142"/>
      <c r="P162" s="11"/>
      <c r="S162" s="1">
        <v>1</v>
      </c>
    </row>
    <row r="163" spans="1:19">
      <c r="A163" s="38"/>
      <c r="B163" s="63" t="s">
        <v>50</v>
      </c>
      <c r="C163" s="44">
        <v>1</v>
      </c>
      <c r="D163" s="44">
        <v>1</v>
      </c>
      <c r="E163" s="64"/>
      <c r="F163" s="64"/>
      <c r="G163" s="44">
        <v>1</v>
      </c>
      <c r="H163" s="64"/>
      <c r="I163" s="91"/>
      <c r="J163" s="64"/>
      <c r="K163" s="44">
        <f t="shared" si="10"/>
        <v>1</v>
      </c>
      <c r="L163" s="44">
        <v>275</v>
      </c>
      <c r="M163" s="41" t="s">
        <v>162</v>
      </c>
      <c r="N163" s="45"/>
      <c r="O163" s="142"/>
      <c r="P163" s="11">
        <v>1</v>
      </c>
      <c r="R163" s="399">
        <v>1</v>
      </c>
    </row>
    <row r="164" spans="1:19">
      <c r="A164" s="38"/>
      <c r="B164" s="63" t="s">
        <v>50</v>
      </c>
      <c r="C164" s="44">
        <v>1</v>
      </c>
      <c r="D164" s="44">
        <v>2</v>
      </c>
      <c r="E164" s="44"/>
      <c r="F164" s="64"/>
      <c r="G164" s="44">
        <v>1</v>
      </c>
      <c r="H164" s="64"/>
      <c r="I164" s="91"/>
      <c r="J164" s="64"/>
      <c r="K164" s="44">
        <f t="shared" si="10"/>
        <v>1</v>
      </c>
      <c r="L164" s="44">
        <v>245</v>
      </c>
      <c r="M164" s="63" t="s">
        <v>169</v>
      </c>
      <c r="N164" s="45"/>
      <c r="O164" s="142"/>
      <c r="P164" s="11">
        <v>1</v>
      </c>
      <c r="R164" s="399">
        <v>1</v>
      </c>
    </row>
    <row r="165" spans="1:19">
      <c r="A165" s="38"/>
      <c r="B165" s="63" t="s">
        <v>25</v>
      </c>
      <c r="C165" s="44">
        <v>1</v>
      </c>
      <c r="D165" s="44">
        <v>2</v>
      </c>
      <c r="E165" s="44">
        <v>1</v>
      </c>
      <c r="F165" s="64"/>
      <c r="G165" s="64"/>
      <c r="H165" s="64"/>
      <c r="I165" s="91"/>
      <c r="J165" s="64"/>
      <c r="K165" s="44">
        <f t="shared" ref="K165:K208" si="11">SUM(E165:J165)</f>
        <v>1</v>
      </c>
      <c r="L165" s="44">
        <v>276</v>
      </c>
      <c r="M165" s="41" t="s">
        <v>163</v>
      </c>
      <c r="N165" s="45"/>
      <c r="O165" s="142"/>
      <c r="P165" s="11">
        <v>1</v>
      </c>
      <c r="R165" s="1">
        <v>1</v>
      </c>
    </row>
    <row r="166" spans="1:19">
      <c r="A166" s="38"/>
      <c r="B166" s="63" t="s">
        <v>25</v>
      </c>
      <c r="C166" s="44">
        <v>1</v>
      </c>
      <c r="D166" s="44">
        <v>6</v>
      </c>
      <c r="E166" s="44">
        <v>1</v>
      </c>
      <c r="F166" s="64"/>
      <c r="G166" s="64"/>
      <c r="H166" s="64"/>
      <c r="I166" s="91"/>
      <c r="J166" s="64"/>
      <c r="K166" s="44">
        <f t="shared" si="11"/>
        <v>1</v>
      </c>
      <c r="L166" s="44">
        <v>869</v>
      </c>
      <c r="M166" s="41" t="s">
        <v>167</v>
      </c>
      <c r="N166" s="45"/>
      <c r="O166" s="142"/>
      <c r="P166" s="11">
        <v>1</v>
      </c>
      <c r="R166" s="1">
        <v>1</v>
      </c>
    </row>
    <row r="167" spans="1:19">
      <c r="A167" s="38"/>
      <c r="B167" s="63" t="s">
        <v>25</v>
      </c>
      <c r="C167" s="44">
        <v>1</v>
      </c>
      <c r="D167" s="44">
        <v>1</v>
      </c>
      <c r="E167" s="44">
        <v>1</v>
      </c>
      <c r="F167" s="64"/>
      <c r="G167" s="64"/>
      <c r="H167" s="64"/>
      <c r="I167" s="91"/>
      <c r="J167" s="64"/>
      <c r="K167" s="44">
        <f t="shared" si="11"/>
        <v>1</v>
      </c>
      <c r="L167" s="44">
        <v>278</v>
      </c>
      <c r="M167" s="382" t="s">
        <v>1030</v>
      </c>
      <c r="N167" s="45"/>
      <c r="O167" s="142"/>
      <c r="P167" s="375">
        <v>1</v>
      </c>
      <c r="R167" s="1">
        <v>1</v>
      </c>
    </row>
    <row r="168" spans="1:19">
      <c r="A168" s="38"/>
      <c r="B168" s="63" t="s">
        <v>25</v>
      </c>
      <c r="C168" s="44">
        <v>1</v>
      </c>
      <c r="D168" s="44">
        <v>1</v>
      </c>
      <c r="E168" s="44">
        <v>1</v>
      </c>
      <c r="F168" s="64"/>
      <c r="G168" s="64"/>
      <c r="H168" s="64"/>
      <c r="I168" s="91"/>
      <c r="J168" s="64"/>
      <c r="K168" s="44">
        <f t="shared" si="11"/>
        <v>1</v>
      </c>
      <c r="L168" s="44">
        <v>1063</v>
      </c>
      <c r="M168" s="45" t="s">
        <v>27</v>
      </c>
      <c r="N168" s="41"/>
      <c r="O168" s="142"/>
      <c r="P168" s="11"/>
      <c r="R168" s="1">
        <v>1</v>
      </c>
    </row>
    <row r="169" spans="1:19">
      <c r="A169" s="38"/>
      <c r="B169" s="63" t="s">
        <v>25</v>
      </c>
      <c r="C169" s="44">
        <v>1</v>
      </c>
      <c r="D169" s="44">
        <v>1</v>
      </c>
      <c r="E169" s="44">
        <v>1</v>
      </c>
      <c r="F169" s="64"/>
      <c r="G169" s="64"/>
      <c r="H169" s="64"/>
      <c r="I169" s="91"/>
      <c r="J169" s="64"/>
      <c r="K169" s="44">
        <f t="shared" si="11"/>
        <v>1</v>
      </c>
      <c r="L169" s="44">
        <v>246</v>
      </c>
      <c r="M169" s="63" t="s">
        <v>179</v>
      </c>
      <c r="N169" s="45"/>
      <c r="O169" s="142"/>
      <c r="P169" s="11">
        <v>1</v>
      </c>
      <c r="R169" s="1">
        <v>1</v>
      </c>
    </row>
    <row r="170" spans="1:19">
      <c r="A170" s="38"/>
      <c r="B170" s="63" t="s">
        <v>25</v>
      </c>
      <c r="C170" s="44">
        <v>1</v>
      </c>
      <c r="D170" s="44">
        <v>1</v>
      </c>
      <c r="E170" s="44">
        <v>1</v>
      </c>
      <c r="F170" s="64"/>
      <c r="G170" s="64"/>
      <c r="H170" s="64"/>
      <c r="I170" s="91"/>
      <c r="J170" s="64"/>
      <c r="K170" s="44">
        <f t="shared" si="11"/>
        <v>1</v>
      </c>
      <c r="L170" s="44">
        <v>247</v>
      </c>
      <c r="M170" s="63" t="s">
        <v>27</v>
      </c>
      <c r="N170" s="45"/>
      <c r="O170" s="142"/>
      <c r="P170" s="11"/>
      <c r="R170" s="1">
        <v>1</v>
      </c>
    </row>
    <row r="171" spans="1:19">
      <c r="A171" s="38"/>
      <c r="B171" s="63" t="s">
        <v>25</v>
      </c>
      <c r="C171" s="44">
        <v>1</v>
      </c>
      <c r="D171" s="44">
        <v>1</v>
      </c>
      <c r="E171" s="44">
        <v>1</v>
      </c>
      <c r="F171" s="64"/>
      <c r="G171" s="64"/>
      <c r="H171" s="64"/>
      <c r="I171" s="91"/>
      <c r="J171" s="64"/>
      <c r="K171" s="44">
        <f t="shared" si="11"/>
        <v>1</v>
      </c>
      <c r="L171" s="44">
        <v>248</v>
      </c>
      <c r="M171" s="45" t="s">
        <v>27</v>
      </c>
      <c r="N171" s="45"/>
      <c r="O171" s="142"/>
      <c r="P171" s="11"/>
      <c r="R171" s="1">
        <v>1</v>
      </c>
    </row>
    <row r="172" spans="1:19">
      <c r="A172" s="38"/>
      <c r="B172" s="63" t="s">
        <v>84</v>
      </c>
      <c r="C172" s="44">
        <v>1</v>
      </c>
      <c r="D172" s="44">
        <v>5</v>
      </c>
      <c r="E172" s="44">
        <v>1</v>
      </c>
      <c r="F172" s="64"/>
      <c r="G172" s="64"/>
      <c r="H172" s="64"/>
      <c r="I172" s="91"/>
      <c r="J172" s="64"/>
      <c r="K172" s="44">
        <f t="shared" si="11"/>
        <v>1</v>
      </c>
      <c r="L172" s="44">
        <v>47</v>
      </c>
      <c r="M172" s="41" t="s">
        <v>164</v>
      </c>
      <c r="N172" s="42"/>
      <c r="O172" s="142"/>
      <c r="P172" s="11">
        <v>1</v>
      </c>
      <c r="R172" s="1">
        <v>1</v>
      </c>
    </row>
    <row r="173" spans="1:19">
      <c r="A173" s="38"/>
      <c r="B173" s="63" t="s">
        <v>84</v>
      </c>
      <c r="C173" s="44">
        <v>1</v>
      </c>
      <c r="D173" s="44">
        <v>3</v>
      </c>
      <c r="E173" s="44">
        <v>1</v>
      </c>
      <c r="F173" s="64"/>
      <c r="G173" s="64"/>
      <c r="H173" s="64"/>
      <c r="I173" s="91"/>
      <c r="J173" s="64"/>
      <c r="K173" s="44">
        <f t="shared" si="11"/>
        <v>1</v>
      </c>
      <c r="L173" s="44">
        <v>249</v>
      </c>
      <c r="M173" s="41" t="s">
        <v>165</v>
      </c>
      <c r="N173" s="45"/>
      <c r="O173" s="142"/>
      <c r="P173" s="11">
        <v>1</v>
      </c>
      <c r="R173" s="1">
        <v>1</v>
      </c>
    </row>
    <row r="174" spans="1:19">
      <c r="A174" s="38"/>
      <c r="B174" s="63" t="s">
        <v>84</v>
      </c>
      <c r="C174" s="44">
        <v>1</v>
      </c>
      <c r="D174" s="44">
        <v>4</v>
      </c>
      <c r="E174" s="44">
        <v>1</v>
      </c>
      <c r="F174" s="64"/>
      <c r="G174" s="64"/>
      <c r="H174" s="64"/>
      <c r="I174" s="91"/>
      <c r="J174" s="64"/>
      <c r="K174" s="44">
        <f t="shared" si="11"/>
        <v>1</v>
      </c>
      <c r="L174" s="44">
        <v>250</v>
      </c>
      <c r="M174" s="51"/>
      <c r="N174" s="23"/>
      <c r="O174" s="153" t="s">
        <v>166</v>
      </c>
      <c r="P174" s="11"/>
      <c r="R174" s="1">
        <v>1</v>
      </c>
    </row>
    <row r="175" spans="1:19">
      <c r="A175" s="38"/>
      <c r="B175" s="63" t="s">
        <v>113</v>
      </c>
      <c r="C175" s="44">
        <v>1</v>
      </c>
      <c r="D175" s="44">
        <v>3</v>
      </c>
      <c r="E175" s="44"/>
      <c r="F175" s="64"/>
      <c r="G175" s="44">
        <v>1</v>
      </c>
      <c r="H175" s="64"/>
      <c r="I175" s="91"/>
      <c r="J175" s="64"/>
      <c r="K175" s="44">
        <f t="shared" si="11"/>
        <v>1</v>
      </c>
      <c r="L175" s="44">
        <v>261</v>
      </c>
      <c r="M175" s="63" t="s">
        <v>170</v>
      </c>
      <c r="N175" s="45"/>
      <c r="O175" s="142"/>
      <c r="P175" s="11">
        <v>1</v>
      </c>
      <c r="S175" s="1">
        <v>1</v>
      </c>
    </row>
    <row r="176" spans="1:19">
      <c r="A176" s="38"/>
      <c r="B176" s="63" t="s">
        <v>113</v>
      </c>
      <c r="C176" s="44">
        <v>1</v>
      </c>
      <c r="D176" s="44">
        <v>4</v>
      </c>
      <c r="E176" s="44"/>
      <c r="F176" s="64"/>
      <c r="G176" s="44">
        <v>1</v>
      </c>
      <c r="H176" s="64"/>
      <c r="I176" s="91"/>
      <c r="J176" s="64"/>
      <c r="K176" s="44">
        <f t="shared" si="11"/>
        <v>1</v>
      </c>
      <c r="L176" s="44">
        <v>262</v>
      </c>
      <c r="M176" s="63" t="s">
        <v>171</v>
      </c>
      <c r="N176" s="45"/>
      <c r="O176" s="142"/>
      <c r="P176" s="11">
        <v>1</v>
      </c>
      <c r="S176" s="1">
        <v>1</v>
      </c>
    </row>
    <row r="177" spans="1:19">
      <c r="A177" s="38"/>
      <c r="B177" s="63" t="s">
        <v>123</v>
      </c>
      <c r="C177" s="44">
        <v>1</v>
      </c>
      <c r="D177" s="44">
        <v>5</v>
      </c>
      <c r="E177" s="44"/>
      <c r="F177" s="64"/>
      <c r="G177" s="68"/>
      <c r="H177" s="44">
        <v>1</v>
      </c>
      <c r="I177" s="91"/>
      <c r="J177" s="64"/>
      <c r="K177" s="44">
        <f t="shared" si="11"/>
        <v>1</v>
      </c>
      <c r="L177" s="44">
        <v>270</v>
      </c>
      <c r="M177" s="86" t="s">
        <v>27</v>
      </c>
      <c r="N177" s="45"/>
      <c r="O177" s="142"/>
      <c r="P177" s="11"/>
      <c r="S177" s="1">
        <v>1</v>
      </c>
    </row>
    <row r="178" spans="1:19">
      <c r="A178" s="38"/>
      <c r="B178" s="63" t="s">
        <v>152</v>
      </c>
      <c r="C178" s="44">
        <v>1</v>
      </c>
      <c r="D178" s="44">
        <v>6</v>
      </c>
      <c r="E178" s="44"/>
      <c r="F178" s="64"/>
      <c r="G178" s="44">
        <v>1</v>
      </c>
      <c r="H178" s="64"/>
      <c r="I178" s="91"/>
      <c r="J178" s="64"/>
      <c r="K178" s="44">
        <f t="shared" si="11"/>
        <v>1</v>
      </c>
      <c r="L178" s="44">
        <v>273</v>
      </c>
      <c r="M178" s="86" t="s">
        <v>27</v>
      </c>
      <c r="N178" s="45"/>
      <c r="O178" s="142"/>
      <c r="P178" s="11"/>
      <c r="S178" s="1">
        <v>1</v>
      </c>
    </row>
    <row r="179" spans="1:19">
      <c r="A179" s="38"/>
      <c r="B179" s="63" t="s">
        <v>152</v>
      </c>
      <c r="C179" s="44">
        <v>1</v>
      </c>
      <c r="D179" s="44">
        <v>7</v>
      </c>
      <c r="E179" s="44"/>
      <c r="F179" s="64"/>
      <c r="G179" s="44">
        <v>1</v>
      </c>
      <c r="H179" s="64"/>
      <c r="I179" s="91"/>
      <c r="J179" s="64"/>
      <c r="K179" s="44">
        <f t="shared" si="11"/>
        <v>1</v>
      </c>
      <c r="L179" s="44">
        <v>274</v>
      </c>
      <c r="M179" s="86" t="s">
        <v>27</v>
      </c>
      <c r="N179" s="45"/>
      <c r="O179" s="142"/>
      <c r="P179" s="11"/>
      <c r="S179" s="1">
        <v>1</v>
      </c>
    </row>
    <row r="180" spans="1:19">
      <c r="A180" s="38"/>
      <c r="B180" s="63" t="s">
        <v>1023</v>
      </c>
      <c r="C180" s="44">
        <v>1</v>
      </c>
      <c r="D180" s="44">
        <v>2</v>
      </c>
      <c r="E180" s="44"/>
      <c r="F180" s="64"/>
      <c r="G180" s="44">
        <v>1</v>
      </c>
      <c r="H180" s="64"/>
      <c r="I180" s="91"/>
      <c r="J180" s="64"/>
      <c r="K180" s="44">
        <f t="shared" si="11"/>
        <v>1</v>
      </c>
      <c r="L180" s="44">
        <v>242</v>
      </c>
      <c r="M180" s="45"/>
      <c r="N180" s="45"/>
      <c r="O180" s="142"/>
      <c r="P180" s="11"/>
      <c r="R180" s="1">
        <v>1</v>
      </c>
    </row>
    <row r="181" spans="1:19">
      <c r="A181" s="38"/>
      <c r="B181" s="416" t="s">
        <v>646</v>
      </c>
      <c r="C181" s="44">
        <v>1</v>
      </c>
      <c r="D181" s="44">
        <v>3</v>
      </c>
      <c r="E181" s="44"/>
      <c r="F181" s="44">
        <v>1</v>
      </c>
      <c r="G181" s="64"/>
      <c r="H181" s="64"/>
      <c r="I181" s="91"/>
      <c r="J181" s="64"/>
      <c r="K181" s="44">
        <f t="shared" si="11"/>
        <v>1</v>
      </c>
      <c r="L181" s="44">
        <v>254</v>
      </c>
      <c r="M181" s="63" t="s">
        <v>175</v>
      </c>
      <c r="N181" s="45"/>
      <c r="O181" s="142"/>
      <c r="P181" s="11">
        <v>1</v>
      </c>
    </row>
    <row r="182" spans="1:19">
      <c r="A182" s="38"/>
      <c r="B182" s="63" t="s">
        <v>113</v>
      </c>
      <c r="C182" s="44">
        <v>1</v>
      </c>
      <c r="D182" s="44">
        <v>4</v>
      </c>
      <c r="E182" s="44"/>
      <c r="F182" s="64"/>
      <c r="G182" s="44">
        <v>1</v>
      </c>
      <c r="H182" s="64"/>
      <c r="I182" s="91"/>
      <c r="J182" s="64"/>
      <c r="K182" s="44">
        <f t="shared" si="11"/>
        <v>1</v>
      </c>
      <c r="L182" s="44">
        <v>263</v>
      </c>
      <c r="M182" s="41" t="s">
        <v>176</v>
      </c>
      <c r="N182" s="45"/>
      <c r="O182" s="142"/>
      <c r="P182" s="11">
        <v>1</v>
      </c>
      <c r="S182" s="1">
        <v>1</v>
      </c>
    </row>
    <row r="183" spans="1:19">
      <c r="A183" s="38"/>
      <c r="B183" s="63" t="s">
        <v>113</v>
      </c>
      <c r="C183" s="44">
        <v>1</v>
      </c>
      <c r="D183" s="44">
        <v>5</v>
      </c>
      <c r="E183" s="44"/>
      <c r="F183" s="64"/>
      <c r="G183" s="44">
        <v>1</v>
      </c>
      <c r="H183" s="64"/>
      <c r="I183" s="91"/>
      <c r="J183" s="64"/>
      <c r="K183" s="44">
        <f t="shared" si="11"/>
        <v>1</v>
      </c>
      <c r="L183" s="44">
        <v>264</v>
      </c>
      <c r="M183" s="51"/>
      <c r="N183" s="51"/>
      <c r="O183" s="153" t="s">
        <v>177</v>
      </c>
      <c r="P183" s="11"/>
      <c r="S183" s="1">
        <v>1</v>
      </c>
    </row>
    <row r="184" spans="1:19">
      <c r="A184" s="38"/>
      <c r="B184" s="63" t="s">
        <v>113</v>
      </c>
      <c r="C184" s="44">
        <v>1</v>
      </c>
      <c r="D184" s="44">
        <v>6</v>
      </c>
      <c r="E184" s="44"/>
      <c r="F184" s="64"/>
      <c r="G184" s="44">
        <v>1</v>
      </c>
      <c r="H184" s="64"/>
      <c r="I184" s="91"/>
      <c r="J184" s="64"/>
      <c r="K184" s="44">
        <f t="shared" si="11"/>
        <v>1</v>
      </c>
      <c r="L184" s="44">
        <v>265</v>
      </c>
      <c r="M184" s="45" t="s">
        <v>27</v>
      </c>
      <c r="N184" s="45"/>
      <c r="O184" s="142"/>
      <c r="P184" s="11"/>
      <c r="S184" s="1">
        <v>1</v>
      </c>
    </row>
    <row r="185" spans="1:19">
      <c r="A185" s="38"/>
      <c r="B185" s="63" t="s">
        <v>113</v>
      </c>
      <c r="C185" s="44">
        <v>1</v>
      </c>
      <c r="D185" s="44">
        <v>7</v>
      </c>
      <c r="E185" s="44"/>
      <c r="F185" s="64"/>
      <c r="G185" s="44">
        <v>1</v>
      </c>
      <c r="H185" s="64"/>
      <c r="I185" s="91"/>
      <c r="J185" s="64"/>
      <c r="K185" s="44">
        <f t="shared" si="11"/>
        <v>1</v>
      </c>
      <c r="L185" s="44">
        <v>266</v>
      </c>
      <c r="M185" s="45" t="s">
        <v>27</v>
      </c>
      <c r="N185" s="45"/>
      <c r="O185" s="142"/>
      <c r="P185" s="11"/>
      <c r="S185" s="1">
        <v>1</v>
      </c>
    </row>
    <row r="186" spans="1:19">
      <c r="A186" s="38"/>
      <c r="B186" s="63" t="s">
        <v>123</v>
      </c>
      <c r="C186" s="44">
        <v>1</v>
      </c>
      <c r="D186" s="44">
        <v>8</v>
      </c>
      <c r="E186" s="44"/>
      <c r="F186" s="64"/>
      <c r="G186" s="68"/>
      <c r="H186" s="44">
        <v>1</v>
      </c>
      <c r="I186" s="91"/>
      <c r="J186" s="64"/>
      <c r="K186" s="44">
        <f t="shared" si="11"/>
        <v>1</v>
      </c>
      <c r="L186" s="44">
        <v>271</v>
      </c>
      <c r="M186" s="45" t="s">
        <v>27</v>
      </c>
      <c r="N186" s="45"/>
      <c r="O186" s="142"/>
      <c r="P186" s="11"/>
      <c r="S186" s="1">
        <v>1</v>
      </c>
    </row>
    <row r="187" spans="1:19">
      <c r="A187" s="38"/>
      <c r="B187" s="63" t="s">
        <v>65</v>
      </c>
      <c r="C187" s="44">
        <v>1</v>
      </c>
      <c r="D187" s="44">
        <v>9</v>
      </c>
      <c r="E187" s="44"/>
      <c r="F187" s="44">
        <v>1</v>
      </c>
      <c r="G187" s="64"/>
      <c r="H187" s="64"/>
      <c r="I187" s="91"/>
      <c r="J187" s="64"/>
      <c r="K187" s="44">
        <f t="shared" si="11"/>
        <v>1</v>
      </c>
      <c r="L187" s="44">
        <v>281</v>
      </c>
      <c r="M187" s="45" t="s">
        <v>27</v>
      </c>
      <c r="N187" s="45"/>
      <c r="O187" s="142"/>
      <c r="P187" s="11"/>
      <c r="S187" s="1">
        <v>1</v>
      </c>
    </row>
    <row r="188" spans="1:19">
      <c r="A188" s="38"/>
      <c r="B188" s="63" t="s">
        <v>65</v>
      </c>
      <c r="C188" s="44">
        <v>1</v>
      </c>
      <c r="D188" s="44">
        <v>10</v>
      </c>
      <c r="E188" s="44"/>
      <c r="F188" s="44">
        <v>1</v>
      </c>
      <c r="G188" s="64"/>
      <c r="H188" s="64"/>
      <c r="I188" s="91"/>
      <c r="J188" s="64"/>
      <c r="K188" s="44">
        <f t="shared" si="11"/>
        <v>1</v>
      </c>
      <c r="L188" s="44">
        <v>282</v>
      </c>
      <c r="M188" s="45" t="s">
        <v>27</v>
      </c>
      <c r="N188" s="45"/>
      <c r="O188" s="142"/>
      <c r="P188" s="11"/>
      <c r="S188" s="1">
        <v>1</v>
      </c>
    </row>
    <row r="189" spans="1:19">
      <c r="A189" s="38"/>
      <c r="B189" s="63" t="s">
        <v>65</v>
      </c>
      <c r="C189" s="44">
        <v>1</v>
      </c>
      <c r="D189" s="44">
        <v>11</v>
      </c>
      <c r="E189" s="44"/>
      <c r="F189" s="44">
        <v>1</v>
      </c>
      <c r="G189" s="64"/>
      <c r="H189" s="64"/>
      <c r="I189" s="91"/>
      <c r="J189" s="64"/>
      <c r="K189" s="44">
        <f t="shared" si="11"/>
        <v>1</v>
      </c>
      <c r="L189" s="44">
        <v>283</v>
      </c>
      <c r="M189" s="45" t="s">
        <v>27</v>
      </c>
      <c r="N189" s="45"/>
      <c r="O189" s="142"/>
      <c r="P189" s="11"/>
      <c r="S189" s="1">
        <v>1</v>
      </c>
    </row>
    <row r="190" spans="1:19">
      <c r="A190" s="38"/>
      <c r="B190" s="63" t="s">
        <v>113</v>
      </c>
      <c r="C190" s="44">
        <v>1</v>
      </c>
      <c r="D190" s="44">
        <v>2</v>
      </c>
      <c r="E190" s="44"/>
      <c r="F190" s="64"/>
      <c r="G190" s="44">
        <v>1</v>
      </c>
      <c r="H190" s="64"/>
      <c r="I190" s="91"/>
      <c r="J190" s="64"/>
      <c r="K190" s="44">
        <f t="shared" si="11"/>
        <v>1</v>
      </c>
      <c r="L190" s="44">
        <v>267</v>
      </c>
      <c r="M190" s="63" t="s">
        <v>180</v>
      </c>
      <c r="N190" s="45"/>
      <c r="O190" s="142"/>
      <c r="P190" s="11">
        <v>1</v>
      </c>
      <c r="S190" s="1">
        <v>1</v>
      </c>
    </row>
    <row r="191" spans="1:19">
      <c r="A191" s="38"/>
      <c r="B191" s="63" t="s">
        <v>113</v>
      </c>
      <c r="C191" s="44">
        <v>1</v>
      </c>
      <c r="D191" s="44">
        <v>3</v>
      </c>
      <c r="E191" s="44"/>
      <c r="F191" s="64"/>
      <c r="G191" s="44">
        <v>1</v>
      </c>
      <c r="H191" s="64"/>
      <c r="I191" s="91"/>
      <c r="J191" s="64"/>
      <c r="K191" s="44">
        <f t="shared" si="11"/>
        <v>1</v>
      </c>
      <c r="L191" s="44">
        <v>268</v>
      </c>
      <c r="M191" s="63" t="s">
        <v>27</v>
      </c>
      <c r="N191" s="45"/>
      <c r="O191" s="142"/>
      <c r="P191" s="11"/>
      <c r="S191" s="1">
        <v>1</v>
      </c>
    </row>
    <row r="192" spans="1:19">
      <c r="A192" s="38"/>
      <c r="B192" s="63" t="s">
        <v>113</v>
      </c>
      <c r="C192" s="44">
        <v>1</v>
      </c>
      <c r="D192" s="44">
        <v>4</v>
      </c>
      <c r="E192" s="44"/>
      <c r="F192" s="64"/>
      <c r="G192" s="44">
        <v>1</v>
      </c>
      <c r="H192" s="64"/>
      <c r="I192" s="91"/>
      <c r="J192" s="64"/>
      <c r="K192" s="44">
        <f t="shared" si="11"/>
        <v>1</v>
      </c>
      <c r="L192" s="44">
        <v>269</v>
      </c>
      <c r="M192" s="63" t="s">
        <v>27</v>
      </c>
      <c r="N192" s="45"/>
      <c r="O192" s="142"/>
      <c r="P192" s="11"/>
      <c r="S192" s="1">
        <v>1</v>
      </c>
    </row>
    <row r="193" spans="1:19">
      <c r="A193" s="38"/>
      <c r="B193" s="63" t="s">
        <v>113</v>
      </c>
      <c r="C193" s="44">
        <v>1</v>
      </c>
      <c r="D193" s="44">
        <v>5</v>
      </c>
      <c r="E193" s="44"/>
      <c r="F193" s="64"/>
      <c r="G193" s="44">
        <v>1</v>
      </c>
      <c r="H193" s="64"/>
      <c r="I193" s="91"/>
      <c r="J193" s="64"/>
      <c r="K193" s="44">
        <f t="shared" si="11"/>
        <v>1</v>
      </c>
      <c r="L193" s="44">
        <v>231</v>
      </c>
      <c r="M193" s="63" t="s">
        <v>181</v>
      </c>
      <c r="N193" s="45"/>
      <c r="O193" s="142"/>
      <c r="P193" s="11">
        <v>1</v>
      </c>
      <c r="S193" s="1">
        <v>1</v>
      </c>
    </row>
    <row r="194" spans="1:19">
      <c r="A194" s="38"/>
      <c r="B194" s="63" t="s">
        <v>1023</v>
      </c>
      <c r="C194" s="44">
        <v>1</v>
      </c>
      <c r="D194" s="44">
        <v>6</v>
      </c>
      <c r="E194" s="44"/>
      <c r="F194" s="64"/>
      <c r="G194" s="44">
        <v>1</v>
      </c>
      <c r="H194" s="64"/>
      <c r="I194" s="91"/>
      <c r="J194" s="64"/>
      <c r="K194" s="44">
        <f t="shared" si="11"/>
        <v>1</v>
      </c>
      <c r="L194" s="44">
        <v>243</v>
      </c>
      <c r="M194" s="63" t="s">
        <v>27</v>
      </c>
      <c r="N194" s="45"/>
      <c r="O194" s="142"/>
      <c r="P194" s="11"/>
      <c r="R194" s="1">
        <v>1</v>
      </c>
    </row>
    <row r="195" spans="1:19">
      <c r="A195" s="38"/>
      <c r="B195" s="63" t="s">
        <v>123</v>
      </c>
      <c r="C195" s="44">
        <v>1</v>
      </c>
      <c r="D195" s="44">
        <v>7</v>
      </c>
      <c r="E195" s="44"/>
      <c r="F195" s="64"/>
      <c r="G195" s="64"/>
      <c r="H195" s="44">
        <v>1</v>
      </c>
      <c r="I195" s="91"/>
      <c r="J195" s="64"/>
      <c r="K195" s="44">
        <f t="shared" si="11"/>
        <v>1</v>
      </c>
      <c r="L195" s="44">
        <v>272</v>
      </c>
      <c r="M195" s="63" t="s">
        <v>27</v>
      </c>
      <c r="N195" s="45"/>
      <c r="O195" s="142"/>
      <c r="P195" s="11"/>
      <c r="S195" s="1">
        <v>1</v>
      </c>
    </row>
    <row r="196" spans="1:19">
      <c r="A196" s="38"/>
      <c r="B196" s="63" t="s">
        <v>65</v>
      </c>
      <c r="C196" s="44">
        <v>1</v>
      </c>
      <c r="D196" s="44">
        <v>8</v>
      </c>
      <c r="E196" s="44"/>
      <c r="F196" s="44">
        <v>1</v>
      </c>
      <c r="G196" s="64"/>
      <c r="H196" s="64"/>
      <c r="I196" s="91"/>
      <c r="J196" s="64"/>
      <c r="K196" s="44">
        <f t="shared" si="11"/>
        <v>1</v>
      </c>
      <c r="L196" s="44">
        <v>251</v>
      </c>
      <c r="M196" s="63" t="s">
        <v>27</v>
      </c>
      <c r="N196" s="45"/>
      <c r="O196" s="142"/>
      <c r="P196" s="11"/>
      <c r="S196" s="1">
        <v>1</v>
      </c>
    </row>
    <row r="197" spans="1:19">
      <c r="A197" s="38"/>
      <c r="B197" s="63" t="s">
        <v>65</v>
      </c>
      <c r="C197" s="44">
        <v>1</v>
      </c>
      <c r="D197" s="44">
        <v>9</v>
      </c>
      <c r="E197" s="44"/>
      <c r="F197" s="44">
        <v>1</v>
      </c>
      <c r="G197" s="64"/>
      <c r="H197" s="64"/>
      <c r="I197" s="91"/>
      <c r="J197" s="64"/>
      <c r="K197" s="44">
        <f t="shared" si="11"/>
        <v>1</v>
      </c>
      <c r="L197" s="44">
        <v>252</v>
      </c>
      <c r="M197" s="63" t="s">
        <v>27</v>
      </c>
      <c r="N197" s="45"/>
      <c r="O197" s="142"/>
      <c r="P197" s="11"/>
      <c r="S197" s="1">
        <v>1</v>
      </c>
    </row>
    <row r="198" spans="1:19">
      <c r="A198" s="38"/>
      <c r="B198" s="63" t="s">
        <v>65</v>
      </c>
      <c r="C198" s="44">
        <v>1</v>
      </c>
      <c r="D198" s="44">
        <v>10</v>
      </c>
      <c r="E198" s="44"/>
      <c r="F198" s="44">
        <v>1</v>
      </c>
      <c r="G198" s="64"/>
      <c r="H198" s="64"/>
      <c r="I198" s="91"/>
      <c r="J198" s="64"/>
      <c r="K198" s="44">
        <f t="shared" si="11"/>
        <v>1</v>
      </c>
      <c r="L198" s="44">
        <v>253</v>
      </c>
      <c r="M198" s="63" t="s">
        <v>27</v>
      </c>
      <c r="N198" s="45"/>
      <c r="O198" s="142"/>
      <c r="P198" s="11"/>
      <c r="S198" s="1">
        <v>1</v>
      </c>
    </row>
    <row r="199" spans="1:19">
      <c r="A199" s="38"/>
      <c r="B199" s="416" t="s">
        <v>646</v>
      </c>
      <c r="C199" s="44">
        <v>1</v>
      </c>
      <c r="D199" s="44">
        <v>12</v>
      </c>
      <c r="E199" s="44"/>
      <c r="F199" s="44">
        <v>1</v>
      </c>
      <c r="G199" s="64"/>
      <c r="H199" s="64"/>
      <c r="I199" s="91"/>
      <c r="J199" s="64"/>
      <c r="K199" s="44">
        <f t="shared" si="11"/>
        <v>1</v>
      </c>
      <c r="L199" s="44">
        <v>255</v>
      </c>
      <c r="M199" s="63" t="s">
        <v>27</v>
      </c>
      <c r="N199" s="45"/>
      <c r="O199" s="142"/>
      <c r="P199" s="11"/>
    </row>
    <row r="200" spans="1:19">
      <c r="A200" s="38"/>
      <c r="B200" s="63" t="s">
        <v>113</v>
      </c>
      <c r="C200" s="44">
        <v>1</v>
      </c>
      <c r="D200" s="44">
        <v>2</v>
      </c>
      <c r="E200" s="44"/>
      <c r="F200" s="64"/>
      <c r="G200" s="44">
        <v>1</v>
      </c>
      <c r="H200" s="64"/>
      <c r="I200" s="91"/>
      <c r="J200" s="64"/>
      <c r="K200" s="44">
        <f t="shared" si="11"/>
        <v>1</v>
      </c>
      <c r="L200" s="44">
        <v>232</v>
      </c>
      <c r="M200" s="63" t="s">
        <v>183</v>
      </c>
      <c r="N200" s="45"/>
      <c r="O200" s="142"/>
      <c r="P200" s="11">
        <v>1</v>
      </c>
      <c r="S200" s="1">
        <v>1</v>
      </c>
    </row>
    <row r="201" spans="1:19">
      <c r="A201" s="38"/>
      <c r="B201" s="63" t="s">
        <v>113</v>
      </c>
      <c r="C201" s="44">
        <v>1</v>
      </c>
      <c r="D201" s="44">
        <v>3</v>
      </c>
      <c r="E201" s="44"/>
      <c r="F201" s="64"/>
      <c r="G201" s="44">
        <v>1</v>
      </c>
      <c r="H201" s="64"/>
      <c r="I201" s="91"/>
      <c r="J201" s="64"/>
      <c r="K201" s="44">
        <f t="shared" si="11"/>
        <v>1</v>
      </c>
      <c r="L201" s="44">
        <v>233</v>
      </c>
      <c r="M201" s="63" t="s">
        <v>27</v>
      </c>
      <c r="N201" s="45"/>
      <c r="O201" s="142"/>
      <c r="P201" s="11"/>
      <c r="S201" s="1">
        <v>1</v>
      </c>
    </row>
    <row r="202" spans="1:19">
      <c r="A202" s="38"/>
      <c r="B202" s="63" t="s">
        <v>113</v>
      </c>
      <c r="C202" s="44">
        <v>1</v>
      </c>
      <c r="D202" s="44">
        <v>4</v>
      </c>
      <c r="E202" s="44"/>
      <c r="F202" s="64"/>
      <c r="G202" s="44">
        <v>1</v>
      </c>
      <c r="H202" s="64"/>
      <c r="I202" s="91"/>
      <c r="J202" s="64"/>
      <c r="K202" s="44">
        <f t="shared" si="11"/>
        <v>1</v>
      </c>
      <c r="L202" s="44">
        <v>234</v>
      </c>
      <c r="M202" s="63" t="s">
        <v>27</v>
      </c>
      <c r="N202" s="45"/>
      <c r="O202" s="142"/>
      <c r="P202" s="11"/>
      <c r="S202" s="1">
        <v>1</v>
      </c>
    </row>
    <row r="203" spans="1:19">
      <c r="A203" s="38"/>
      <c r="B203" s="63" t="s">
        <v>113</v>
      </c>
      <c r="C203" s="44">
        <v>1</v>
      </c>
      <c r="D203" s="44">
        <v>5</v>
      </c>
      <c r="E203" s="44"/>
      <c r="F203" s="64"/>
      <c r="G203" s="44">
        <v>1</v>
      </c>
      <c r="H203" s="64"/>
      <c r="I203" s="91"/>
      <c r="J203" s="64"/>
      <c r="K203" s="44">
        <f t="shared" si="11"/>
        <v>1</v>
      </c>
      <c r="L203" s="44">
        <v>235</v>
      </c>
      <c r="M203" s="63" t="s">
        <v>27</v>
      </c>
      <c r="N203" s="45"/>
      <c r="O203" s="142"/>
      <c r="P203" s="11"/>
      <c r="S203" s="1">
        <v>1</v>
      </c>
    </row>
    <row r="204" spans="1:19">
      <c r="A204" s="38"/>
      <c r="B204" s="63" t="s">
        <v>1023</v>
      </c>
      <c r="C204" s="44">
        <v>1</v>
      </c>
      <c r="D204" s="44">
        <v>6</v>
      </c>
      <c r="E204" s="44"/>
      <c r="F204" s="64"/>
      <c r="G204" s="44">
        <v>1</v>
      </c>
      <c r="H204" s="64"/>
      <c r="I204" s="91"/>
      <c r="J204" s="64"/>
      <c r="K204" s="44">
        <f t="shared" si="11"/>
        <v>1</v>
      </c>
      <c r="L204" s="44">
        <v>244</v>
      </c>
      <c r="M204" s="63" t="s">
        <v>27</v>
      </c>
      <c r="N204" s="45"/>
      <c r="O204" s="142"/>
      <c r="P204" s="11"/>
      <c r="R204" s="1">
        <v>1</v>
      </c>
    </row>
    <row r="205" spans="1:19">
      <c r="A205" s="38"/>
      <c r="B205" s="63" t="s">
        <v>123</v>
      </c>
      <c r="C205" s="44">
        <v>1</v>
      </c>
      <c r="D205" s="44">
        <v>7</v>
      </c>
      <c r="E205" s="44"/>
      <c r="F205" s="64"/>
      <c r="G205" s="64"/>
      <c r="H205" s="44">
        <v>1</v>
      </c>
      <c r="I205" s="91"/>
      <c r="J205" s="64"/>
      <c r="K205" s="44">
        <f t="shared" si="11"/>
        <v>1</v>
      </c>
      <c r="L205" s="44">
        <v>240</v>
      </c>
      <c r="M205" s="63" t="s">
        <v>27</v>
      </c>
      <c r="N205" s="45"/>
      <c r="O205" s="142"/>
      <c r="P205" s="11"/>
      <c r="S205" s="1">
        <v>1</v>
      </c>
    </row>
    <row r="206" spans="1:19">
      <c r="A206" s="38"/>
      <c r="B206" s="63" t="s">
        <v>65</v>
      </c>
      <c r="C206" s="44">
        <v>1</v>
      </c>
      <c r="D206" s="44">
        <v>9</v>
      </c>
      <c r="E206" s="44"/>
      <c r="F206" s="44">
        <v>1</v>
      </c>
      <c r="G206" s="64"/>
      <c r="H206" s="64"/>
      <c r="I206" s="91"/>
      <c r="J206" s="64"/>
      <c r="K206" s="44">
        <f t="shared" si="11"/>
        <v>1</v>
      </c>
      <c r="L206" s="44">
        <v>286</v>
      </c>
      <c r="M206" s="63" t="s">
        <v>27</v>
      </c>
      <c r="N206" s="45"/>
      <c r="O206" s="142"/>
      <c r="P206" s="11"/>
      <c r="S206" s="1">
        <v>1</v>
      </c>
    </row>
    <row r="207" spans="1:19">
      <c r="A207" s="38"/>
      <c r="B207" s="63" t="s">
        <v>65</v>
      </c>
      <c r="C207" s="44">
        <v>1</v>
      </c>
      <c r="D207" s="44">
        <v>10</v>
      </c>
      <c r="E207" s="44"/>
      <c r="F207" s="44">
        <v>1</v>
      </c>
      <c r="G207" s="64"/>
      <c r="H207" s="64"/>
      <c r="I207" s="91"/>
      <c r="J207" s="64"/>
      <c r="K207" s="44">
        <f t="shared" si="11"/>
        <v>1</v>
      </c>
      <c r="L207" s="44">
        <v>287</v>
      </c>
      <c r="M207" s="63" t="s">
        <v>27</v>
      </c>
      <c r="N207" s="45"/>
      <c r="O207" s="142"/>
      <c r="P207" s="11"/>
      <c r="S207" s="1">
        <v>1</v>
      </c>
    </row>
    <row r="208" spans="1:19">
      <c r="A208" s="38"/>
      <c r="B208" s="63" t="s">
        <v>65</v>
      </c>
      <c r="C208" s="44">
        <v>1</v>
      </c>
      <c r="D208" s="44">
        <v>11</v>
      </c>
      <c r="E208" s="44"/>
      <c r="F208" s="44">
        <v>1</v>
      </c>
      <c r="G208" s="64"/>
      <c r="H208" s="64"/>
      <c r="I208" s="91"/>
      <c r="J208" s="64"/>
      <c r="K208" s="44">
        <f t="shared" si="11"/>
        <v>1</v>
      </c>
      <c r="L208" s="44">
        <v>288</v>
      </c>
      <c r="M208" s="63" t="s">
        <v>27</v>
      </c>
      <c r="N208" s="45"/>
      <c r="O208" s="142"/>
      <c r="P208" s="11"/>
      <c r="S208" s="1">
        <v>1</v>
      </c>
    </row>
    <row r="209" spans="1:19">
      <c r="A209" s="38"/>
      <c r="B209" s="416" t="s">
        <v>646</v>
      </c>
      <c r="C209" s="44">
        <v>1</v>
      </c>
      <c r="D209" s="44">
        <v>8</v>
      </c>
      <c r="E209" s="44"/>
      <c r="F209" s="44">
        <v>1</v>
      </c>
      <c r="G209" s="64"/>
      <c r="H209" s="64"/>
      <c r="I209" s="91"/>
      <c r="J209" s="64"/>
      <c r="K209" s="44">
        <f>SUM(E209:J209)</f>
        <v>1</v>
      </c>
      <c r="L209" s="44">
        <v>284</v>
      </c>
      <c r="M209" s="63" t="s">
        <v>27</v>
      </c>
      <c r="N209" s="45"/>
      <c r="O209" s="142"/>
      <c r="P209" s="11"/>
    </row>
    <row r="210" spans="1:19">
      <c r="A210" s="38"/>
      <c r="B210" s="63" t="s">
        <v>113</v>
      </c>
      <c r="C210" s="44">
        <v>1</v>
      </c>
      <c r="D210" s="44">
        <v>2</v>
      </c>
      <c r="E210" s="60"/>
      <c r="F210" s="64"/>
      <c r="G210" s="44">
        <v>1</v>
      </c>
      <c r="H210" s="64"/>
      <c r="I210" s="91"/>
      <c r="J210" s="64"/>
      <c r="K210" s="44">
        <f t="shared" ref="K210:K236" si="12">SUM(E210:J210)</f>
        <v>1</v>
      </c>
      <c r="L210" s="44">
        <v>236</v>
      </c>
      <c r="M210" s="45"/>
      <c r="N210" s="45"/>
      <c r="O210" s="142"/>
      <c r="P210" s="11"/>
      <c r="S210" s="1">
        <v>1</v>
      </c>
    </row>
    <row r="211" spans="1:19">
      <c r="A211" s="38"/>
      <c r="B211" s="63" t="s">
        <v>113</v>
      </c>
      <c r="C211" s="44">
        <v>1</v>
      </c>
      <c r="D211" s="44">
        <v>3</v>
      </c>
      <c r="E211" s="64"/>
      <c r="F211" s="64"/>
      <c r="G211" s="44">
        <v>1</v>
      </c>
      <c r="H211" s="64"/>
      <c r="I211" s="91"/>
      <c r="J211" s="64"/>
      <c r="K211" s="44">
        <f t="shared" si="12"/>
        <v>1</v>
      </c>
      <c r="L211" s="44">
        <v>237</v>
      </c>
      <c r="M211" s="45" t="s">
        <v>27</v>
      </c>
      <c r="N211" s="45"/>
      <c r="O211" s="142"/>
      <c r="P211" s="11"/>
      <c r="S211" s="1">
        <v>1</v>
      </c>
    </row>
    <row r="212" spans="1:19">
      <c r="A212" s="38"/>
      <c r="B212" s="63" t="s">
        <v>113</v>
      </c>
      <c r="C212" s="44">
        <v>1</v>
      </c>
      <c r="D212" s="44">
        <v>4</v>
      </c>
      <c r="E212" s="60"/>
      <c r="F212" s="64"/>
      <c r="G212" s="44">
        <v>1</v>
      </c>
      <c r="H212" s="64"/>
      <c r="I212" s="91"/>
      <c r="J212" s="64"/>
      <c r="K212" s="44">
        <f t="shared" si="12"/>
        <v>1</v>
      </c>
      <c r="L212" s="44">
        <v>238</v>
      </c>
      <c r="M212" s="45" t="s">
        <v>27</v>
      </c>
      <c r="N212" s="45"/>
      <c r="O212" s="142"/>
      <c r="P212" s="11"/>
      <c r="S212" s="1">
        <v>1</v>
      </c>
    </row>
    <row r="213" spans="1:19">
      <c r="A213" s="38"/>
      <c r="B213" s="63" t="s">
        <v>113</v>
      </c>
      <c r="C213" s="44">
        <v>1</v>
      </c>
      <c r="D213" s="44">
        <v>5</v>
      </c>
      <c r="E213" s="60"/>
      <c r="F213" s="64"/>
      <c r="G213" s="44">
        <v>1</v>
      </c>
      <c r="H213" s="64"/>
      <c r="I213" s="91"/>
      <c r="J213" s="64"/>
      <c r="K213" s="44">
        <f t="shared" si="12"/>
        <v>1</v>
      </c>
      <c r="L213" s="44">
        <v>239</v>
      </c>
      <c r="M213" s="45" t="s">
        <v>27</v>
      </c>
      <c r="N213" s="45"/>
      <c r="O213" s="142"/>
      <c r="P213" s="11"/>
      <c r="S213" s="1">
        <v>1</v>
      </c>
    </row>
    <row r="214" spans="1:19">
      <c r="A214" s="38"/>
      <c r="B214" s="63" t="s">
        <v>123</v>
      </c>
      <c r="C214" s="44">
        <v>1</v>
      </c>
      <c r="D214" s="44">
        <v>6</v>
      </c>
      <c r="E214" s="60"/>
      <c r="F214" s="64"/>
      <c r="G214" s="68"/>
      <c r="H214" s="44">
        <v>1</v>
      </c>
      <c r="I214" s="64"/>
      <c r="J214" s="64"/>
      <c r="K214" s="44">
        <f t="shared" si="12"/>
        <v>1</v>
      </c>
      <c r="L214" s="44">
        <v>241</v>
      </c>
      <c r="M214" s="45" t="s">
        <v>27</v>
      </c>
      <c r="N214" s="45"/>
      <c r="O214" s="142"/>
      <c r="P214" s="11"/>
      <c r="S214" s="1">
        <v>1</v>
      </c>
    </row>
    <row r="215" spans="1:19" s="73" customFormat="1">
      <c r="A215" s="71"/>
      <c r="B215" s="63" t="s">
        <v>65</v>
      </c>
      <c r="C215" s="44">
        <v>1</v>
      </c>
      <c r="D215" s="44">
        <v>7</v>
      </c>
      <c r="E215" s="60"/>
      <c r="F215" s="44">
        <v>1</v>
      </c>
      <c r="G215" s="64"/>
      <c r="H215" s="64"/>
      <c r="I215" s="64"/>
      <c r="J215" s="64"/>
      <c r="K215" s="44">
        <f t="shared" si="12"/>
        <v>1</v>
      </c>
      <c r="L215" s="44">
        <v>289</v>
      </c>
      <c r="M215" s="45" t="s">
        <v>27</v>
      </c>
      <c r="N215" s="45"/>
      <c r="O215" s="149"/>
      <c r="P215" s="163"/>
      <c r="R215" s="1"/>
      <c r="S215" s="1">
        <v>1</v>
      </c>
    </row>
    <row r="216" spans="1:19">
      <c r="A216" s="38"/>
      <c r="B216" s="63" t="s">
        <v>65</v>
      </c>
      <c r="C216" s="44">
        <v>1</v>
      </c>
      <c r="D216" s="44">
        <v>8</v>
      </c>
      <c r="E216" s="60"/>
      <c r="F216" s="44">
        <v>1</v>
      </c>
      <c r="G216" s="64"/>
      <c r="H216" s="64"/>
      <c r="I216" s="64"/>
      <c r="J216" s="64"/>
      <c r="K216" s="44">
        <f t="shared" si="12"/>
        <v>1</v>
      </c>
      <c r="L216" s="44">
        <v>290</v>
      </c>
      <c r="M216" s="45" t="s">
        <v>27</v>
      </c>
      <c r="N216" s="45"/>
      <c r="O216" s="142"/>
      <c r="P216" s="11"/>
      <c r="S216" s="1">
        <v>1</v>
      </c>
    </row>
    <row r="217" spans="1:19">
      <c r="A217" s="38"/>
      <c r="B217" s="63" t="s">
        <v>65</v>
      </c>
      <c r="C217" s="44">
        <v>1</v>
      </c>
      <c r="D217" s="44">
        <v>9</v>
      </c>
      <c r="E217" s="60"/>
      <c r="F217" s="44">
        <v>1</v>
      </c>
      <c r="G217" s="64"/>
      <c r="H217" s="64"/>
      <c r="I217" s="64"/>
      <c r="J217" s="64"/>
      <c r="K217" s="44">
        <f t="shared" si="12"/>
        <v>1</v>
      </c>
      <c r="L217" s="44">
        <v>256</v>
      </c>
      <c r="M217" s="45" t="s">
        <v>27</v>
      </c>
      <c r="N217" s="45"/>
      <c r="O217" s="142"/>
      <c r="P217" s="11"/>
      <c r="S217" s="1">
        <v>1</v>
      </c>
    </row>
    <row r="218" spans="1:19">
      <c r="A218" s="38"/>
      <c r="B218" s="416" t="s">
        <v>646</v>
      </c>
      <c r="C218" s="44">
        <v>1</v>
      </c>
      <c r="D218" s="44">
        <v>10</v>
      </c>
      <c r="E218" s="60"/>
      <c r="F218" s="44">
        <v>1</v>
      </c>
      <c r="G218" s="92"/>
      <c r="H218" s="92"/>
      <c r="I218" s="92"/>
      <c r="J218" s="92"/>
      <c r="K218" s="44">
        <f t="shared" si="12"/>
        <v>1</v>
      </c>
      <c r="L218" s="44">
        <v>285</v>
      </c>
      <c r="M218" s="45"/>
      <c r="N218" s="45"/>
      <c r="O218" s="142"/>
      <c r="P218" s="11"/>
    </row>
    <row r="219" spans="1:19">
      <c r="A219" s="38"/>
      <c r="B219" s="41" t="s">
        <v>50</v>
      </c>
      <c r="C219" s="42">
        <v>1</v>
      </c>
      <c r="D219" s="42">
        <v>1</v>
      </c>
      <c r="E219" s="18"/>
      <c r="F219" s="18"/>
      <c r="G219" s="42">
        <v>1</v>
      </c>
      <c r="H219" s="18"/>
      <c r="I219" s="18"/>
      <c r="J219" s="18"/>
      <c r="K219" s="42">
        <f t="shared" si="12"/>
        <v>1</v>
      </c>
      <c r="L219" s="44">
        <v>215</v>
      </c>
      <c r="M219" s="63" t="s">
        <v>186</v>
      </c>
      <c r="N219" s="41"/>
      <c r="O219" s="142"/>
      <c r="P219" s="11">
        <v>1</v>
      </c>
      <c r="R219" s="399">
        <v>1</v>
      </c>
    </row>
    <row r="220" spans="1:19">
      <c r="A220" s="38"/>
      <c r="B220" s="41" t="s">
        <v>25</v>
      </c>
      <c r="C220" s="42">
        <v>1</v>
      </c>
      <c r="D220" s="42">
        <v>2</v>
      </c>
      <c r="E220" s="42">
        <v>1</v>
      </c>
      <c r="F220" s="18"/>
      <c r="G220" s="18"/>
      <c r="H220" s="18"/>
      <c r="I220" s="18"/>
      <c r="J220" s="18"/>
      <c r="K220" s="42">
        <f t="shared" si="12"/>
        <v>1</v>
      </c>
      <c r="L220" s="44">
        <v>216</v>
      </c>
      <c r="M220" s="63" t="s">
        <v>187</v>
      </c>
      <c r="N220" s="41"/>
      <c r="O220" s="142"/>
      <c r="P220" s="11">
        <v>1</v>
      </c>
      <c r="R220" s="1">
        <v>1</v>
      </c>
    </row>
    <row r="221" spans="1:19">
      <c r="A221" s="38"/>
      <c r="B221" s="63" t="s">
        <v>25</v>
      </c>
      <c r="C221" s="44">
        <v>1</v>
      </c>
      <c r="D221" s="44">
        <v>5</v>
      </c>
      <c r="E221" s="44">
        <v>1</v>
      </c>
      <c r="F221" s="64"/>
      <c r="G221" s="44"/>
      <c r="H221" s="64"/>
      <c r="I221" s="64"/>
      <c r="J221" s="64"/>
      <c r="K221" s="44">
        <f t="shared" si="12"/>
        <v>1</v>
      </c>
      <c r="L221" s="44">
        <v>1120</v>
      </c>
      <c r="M221" s="134"/>
      <c r="N221" s="134"/>
      <c r="O221" s="154"/>
      <c r="P221" s="162"/>
      <c r="R221" s="1">
        <v>1</v>
      </c>
    </row>
    <row r="222" spans="1:19">
      <c r="A222" s="38"/>
      <c r="B222" s="41" t="s">
        <v>84</v>
      </c>
      <c r="C222" s="42">
        <v>1</v>
      </c>
      <c r="D222" s="42">
        <v>3</v>
      </c>
      <c r="E222" s="42">
        <v>1</v>
      </c>
      <c r="F222" s="18"/>
      <c r="G222" s="18"/>
      <c r="H222" s="18"/>
      <c r="I222" s="18"/>
      <c r="J222" s="18"/>
      <c r="K222" s="42">
        <f t="shared" si="12"/>
        <v>1</v>
      </c>
      <c r="L222" s="44">
        <v>218</v>
      </c>
      <c r="M222" s="23"/>
      <c r="N222" s="23"/>
      <c r="O222" s="151" t="s">
        <v>188</v>
      </c>
      <c r="P222" s="11"/>
      <c r="R222" s="1">
        <v>1</v>
      </c>
    </row>
    <row r="223" spans="1:19">
      <c r="A223" s="38"/>
      <c r="B223" s="400" t="s">
        <v>1051</v>
      </c>
      <c r="C223" s="44">
        <v>1</v>
      </c>
      <c r="D223" s="44">
        <v>26</v>
      </c>
      <c r="E223" s="44">
        <v>1</v>
      </c>
      <c r="F223" s="44"/>
      <c r="G223" s="44"/>
      <c r="H223" s="64"/>
      <c r="I223" s="64"/>
      <c r="J223" s="64"/>
      <c r="K223" s="44">
        <f t="shared" si="12"/>
        <v>1</v>
      </c>
      <c r="L223" s="44">
        <v>1101</v>
      </c>
      <c r="M223" s="63" t="s">
        <v>218</v>
      </c>
      <c r="N223" s="44" t="s">
        <v>219</v>
      </c>
      <c r="O223" s="433"/>
      <c r="P223" s="98">
        <v>1</v>
      </c>
      <c r="R223" s="1">
        <v>1</v>
      </c>
    </row>
    <row r="224" spans="1:19">
      <c r="A224" s="38"/>
      <c r="B224" s="41" t="s">
        <v>25</v>
      </c>
      <c r="C224" s="42">
        <v>1</v>
      </c>
      <c r="D224" s="42">
        <v>5</v>
      </c>
      <c r="E224" s="42">
        <v>1</v>
      </c>
      <c r="F224" s="18"/>
      <c r="G224" s="18"/>
      <c r="H224" s="18"/>
      <c r="I224" s="18"/>
      <c r="J224" s="18"/>
      <c r="K224" s="42">
        <f t="shared" si="12"/>
        <v>1</v>
      </c>
      <c r="L224" s="44">
        <v>217</v>
      </c>
      <c r="M224" s="41" t="s">
        <v>189</v>
      </c>
      <c r="N224" s="41"/>
      <c r="O224" s="142"/>
      <c r="P224" s="11">
        <v>1</v>
      </c>
      <c r="R224" s="1">
        <v>1</v>
      </c>
    </row>
    <row r="225" spans="1:19">
      <c r="A225" s="38"/>
      <c r="B225" s="63" t="s">
        <v>113</v>
      </c>
      <c r="C225" s="44">
        <v>1</v>
      </c>
      <c r="D225" s="44">
        <v>1</v>
      </c>
      <c r="E225" s="60"/>
      <c r="F225" s="64"/>
      <c r="G225" s="44">
        <v>1</v>
      </c>
      <c r="H225" s="64"/>
      <c r="I225" s="64"/>
      <c r="J225" s="64"/>
      <c r="K225" s="44">
        <f t="shared" si="12"/>
        <v>1</v>
      </c>
      <c r="L225" s="44">
        <v>200</v>
      </c>
      <c r="M225" s="63" t="s">
        <v>191</v>
      </c>
      <c r="N225" s="41"/>
      <c r="O225" s="142"/>
      <c r="P225" s="11">
        <v>1</v>
      </c>
      <c r="S225" s="1">
        <v>1</v>
      </c>
    </row>
    <row r="226" spans="1:19">
      <c r="A226" s="38"/>
      <c r="B226" s="63" t="s">
        <v>113</v>
      </c>
      <c r="C226" s="44">
        <v>1</v>
      </c>
      <c r="D226" s="44">
        <v>2</v>
      </c>
      <c r="E226" s="60"/>
      <c r="F226" s="64"/>
      <c r="G226" s="44">
        <v>1</v>
      </c>
      <c r="H226" s="64"/>
      <c r="I226" s="64"/>
      <c r="J226" s="64"/>
      <c r="K226" s="44">
        <f t="shared" si="12"/>
        <v>1</v>
      </c>
      <c r="L226" s="44">
        <v>201</v>
      </c>
      <c r="M226" s="63" t="s">
        <v>192</v>
      </c>
      <c r="N226" s="41"/>
      <c r="O226" s="142"/>
      <c r="P226" s="11">
        <v>1</v>
      </c>
      <c r="S226" s="1">
        <v>1</v>
      </c>
    </row>
    <row r="227" spans="1:19">
      <c r="A227" s="38"/>
      <c r="B227" s="63" t="s">
        <v>113</v>
      </c>
      <c r="C227" s="44">
        <v>1</v>
      </c>
      <c r="D227" s="44">
        <v>3</v>
      </c>
      <c r="E227" s="64"/>
      <c r="F227" s="64"/>
      <c r="G227" s="44">
        <v>1</v>
      </c>
      <c r="H227" s="64"/>
      <c r="I227" s="64"/>
      <c r="J227" s="64"/>
      <c r="K227" s="44">
        <f t="shared" si="12"/>
        <v>1</v>
      </c>
      <c r="L227" s="44">
        <v>202</v>
      </c>
      <c r="M227" s="23"/>
      <c r="N227" s="51"/>
      <c r="O227" s="151" t="s">
        <v>193</v>
      </c>
      <c r="P227" s="11"/>
      <c r="S227" s="1">
        <v>1</v>
      </c>
    </row>
    <row r="228" spans="1:19">
      <c r="A228" s="38"/>
      <c r="B228" s="63" t="s">
        <v>113</v>
      </c>
      <c r="C228" s="44">
        <v>1</v>
      </c>
      <c r="D228" s="44">
        <v>4</v>
      </c>
      <c r="E228" s="60"/>
      <c r="F228" s="64"/>
      <c r="G228" s="44">
        <v>1</v>
      </c>
      <c r="H228" s="64"/>
      <c r="I228" s="64"/>
      <c r="J228" s="64"/>
      <c r="K228" s="44">
        <f t="shared" si="12"/>
        <v>1</v>
      </c>
      <c r="L228" s="98">
        <v>739</v>
      </c>
      <c r="M228" s="66"/>
      <c r="N228" s="41"/>
      <c r="O228" s="142"/>
      <c r="P228" s="11"/>
      <c r="S228" s="1">
        <v>1</v>
      </c>
    </row>
    <row r="229" spans="1:19">
      <c r="A229" s="38"/>
      <c r="B229" s="63" t="s">
        <v>65</v>
      </c>
      <c r="C229" s="44">
        <v>1</v>
      </c>
      <c r="D229" s="44">
        <v>6</v>
      </c>
      <c r="E229" s="60"/>
      <c r="F229" s="44">
        <v>1</v>
      </c>
      <c r="G229" s="44"/>
      <c r="H229" s="64"/>
      <c r="I229" s="64"/>
      <c r="J229" s="64"/>
      <c r="K229" s="44">
        <f t="shared" si="12"/>
        <v>1</v>
      </c>
      <c r="L229" s="44">
        <v>225</v>
      </c>
      <c r="M229" s="63" t="s">
        <v>195</v>
      </c>
      <c r="N229" s="41"/>
      <c r="O229" s="142"/>
      <c r="P229" s="11">
        <v>1</v>
      </c>
      <c r="S229" s="1">
        <v>1</v>
      </c>
    </row>
    <row r="230" spans="1:19">
      <c r="A230" s="38"/>
      <c r="B230" s="63" t="s">
        <v>65</v>
      </c>
      <c r="C230" s="44">
        <v>1</v>
      </c>
      <c r="D230" s="44">
        <v>7</v>
      </c>
      <c r="E230" s="60"/>
      <c r="F230" s="44">
        <v>1</v>
      </c>
      <c r="G230" s="44"/>
      <c r="H230" s="64"/>
      <c r="I230" s="64"/>
      <c r="J230" s="64"/>
      <c r="K230" s="44">
        <f t="shared" si="12"/>
        <v>1</v>
      </c>
      <c r="L230" s="44">
        <v>227</v>
      </c>
      <c r="M230" s="63" t="s">
        <v>196</v>
      </c>
      <c r="N230" s="41"/>
      <c r="O230" s="142"/>
      <c r="P230" s="11">
        <v>1</v>
      </c>
      <c r="S230" s="1">
        <v>1</v>
      </c>
    </row>
    <row r="231" spans="1:19">
      <c r="A231" s="38"/>
      <c r="B231" s="63" t="s">
        <v>198</v>
      </c>
      <c r="C231" s="44">
        <v>1</v>
      </c>
      <c r="D231" s="44">
        <v>1</v>
      </c>
      <c r="E231" s="60"/>
      <c r="F231" s="44">
        <v>1</v>
      </c>
      <c r="G231" s="44"/>
      <c r="H231" s="64"/>
      <c r="I231" s="64"/>
      <c r="J231" s="64"/>
      <c r="K231" s="44">
        <f t="shared" si="12"/>
        <v>1</v>
      </c>
      <c r="L231" s="44">
        <v>221</v>
      </c>
      <c r="M231" s="63" t="s">
        <v>199</v>
      </c>
      <c r="N231" s="41"/>
      <c r="O231" s="142"/>
      <c r="P231" s="11">
        <v>1</v>
      </c>
    </row>
    <row r="232" spans="1:19">
      <c r="A232" s="38"/>
      <c r="B232" s="63" t="s">
        <v>198</v>
      </c>
      <c r="C232" s="44">
        <v>1</v>
      </c>
      <c r="D232" s="44">
        <v>2</v>
      </c>
      <c r="E232" s="60"/>
      <c r="F232" s="44">
        <v>1</v>
      </c>
      <c r="G232" s="44"/>
      <c r="H232" s="64"/>
      <c r="I232" s="64"/>
      <c r="J232" s="64"/>
      <c r="K232" s="44">
        <f t="shared" si="12"/>
        <v>1</v>
      </c>
      <c r="L232" s="44">
        <v>222</v>
      </c>
      <c r="M232" s="63" t="s">
        <v>200</v>
      </c>
      <c r="N232" s="41"/>
      <c r="O232" s="142"/>
      <c r="P232" s="11">
        <v>1</v>
      </c>
    </row>
    <row r="233" spans="1:19">
      <c r="A233" s="38"/>
      <c r="B233" s="63" t="s">
        <v>65</v>
      </c>
      <c r="C233" s="44">
        <v>1</v>
      </c>
      <c r="D233" s="44">
        <v>3</v>
      </c>
      <c r="E233" s="60"/>
      <c r="F233" s="44">
        <v>1</v>
      </c>
      <c r="G233" s="64"/>
      <c r="H233" s="64"/>
      <c r="I233" s="64"/>
      <c r="J233" s="64"/>
      <c r="K233" s="44">
        <f t="shared" si="12"/>
        <v>1</v>
      </c>
      <c r="L233" s="44">
        <v>228</v>
      </c>
      <c r="M233" s="63"/>
      <c r="N233" s="41"/>
      <c r="O233" s="142"/>
      <c r="P233" s="11"/>
      <c r="S233" s="1">
        <v>1</v>
      </c>
    </row>
    <row r="234" spans="1:19">
      <c r="A234" s="38"/>
      <c r="B234" s="63" t="s">
        <v>113</v>
      </c>
      <c r="C234" s="44">
        <v>1</v>
      </c>
      <c r="D234" s="44">
        <v>6</v>
      </c>
      <c r="E234" s="64"/>
      <c r="F234" s="64"/>
      <c r="G234" s="44">
        <v>1</v>
      </c>
      <c r="H234" s="64"/>
      <c r="I234" s="64"/>
      <c r="J234" s="64"/>
      <c r="K234" s="44">
        <f t="shared" si="12"/>
        <v>1</v>
      </c>
      <c r="L234" s="44">
        <v>203</v>
      </c>
      <c r="M234" s="63" t="s">
        <v>201</v>
      </c>
      <c r="N234" s="41"/>
      <c r="O234" s="142"/>
      <c r="P234" s="11">
        <v>1</v>
      </c>
      <c r="S234" s="1">
        <v>1</v>
      </c>
    </row>
    <row r="235" spans="1:19">
      <c r="A235" s="38"/>
      <c r="B235" s="63" t="s">
        <v>113</v>
      </c>
      <c r="C235" s="44">
        <v>1</v>
      </c>
      <c r="D235" s="44">
        <v>7</v>
      </c>
      <c r="E235" s="60"/>
      <c r="F235" s="64"/>
      <c r="G235" s="44">
        <v>1</v>
      </c>
      <c r="H235" s="64"/>
      <c r="I235" s="64"/>
      <c r="J235" s="64"/>
      <c r="K235" s="44">
        <f t="shared" si="12"/>
        <v>1</v>
      </c>
      <c r="L235" s="44">
        <v>204</v>
      </c>
      <c r="M235" s="63" t="s">
        <v>27</v>
      </c>
      <c r="N235" s="41"/>
      <c r="O235" s="142"/>
      <c r="P235" s="11"/>
      <c r="S235" s="1">
        <v>1</v>
      </c>
    </row>
    <row r="236" spans="1:19">
      <c r="A236" s="38"/>
      <c r="B236" s="63" t="s">
        <v>113</v>
      </c>
      <c r="C236" s="44">
        <v>1</v>
      </c>
      <c r="D236" s="44">
        <v>8</v>
      </c>
      <c r="E236" s="60"/>
      <c r="F236" s="64"/>
      <c r="G236" s="44">
        <v>1</v>
      </c>
      <c r="H236" s="64"/>
      <c r="I236" s="64"/>
      <c r="J236" s="64"/>
      <c r="K236" s="44">
        <f t="shared" si="12"/>
        <v>1</v>
      </c>
      <c r="L236" s="44">
        <v>205</v>
      </c>
      <c r="M236" s="63" t="s">
        <v>27</v>
      </c>
      <c r="N236" s="41"/>
      <c r="O236" s="142"/>
      <c r="P236" s="11"/>
      <c r="S236" s="1">
        <v>1</v>
      </c>
    </row>
    <row r="237" spans="1:19">
      <c r="A237" s="38"/>
      <c r="B237" s="63" t="s">
        <v>113</v>
      </c>
      <c r="C237" s="44">
        <v>1</v>
      </c>
      <c r="D237" s="44">
        <v>1</v>
      </c>
      <c r="E237" s="64"/>
      <c r="F237" s="64"/>
      <c r="G237" s="44">
        <v>1</v>
      </c>
      <c r="H237" s="64"/>
      <c r="I237" s="64"/>
      <c r="J237" s="64"/>
      <c r="K237" s="44">
        <f t="shared" ref="K237:K244" si="13">SUM(E237:J237)</f>
        <v>1</v>
      </c>
      <c r="L237" s="44">
        <v>206</v>
      </c>
      <c r="M237" s="63" t="s">
        <v>27</v>
      </c>
      <c r="N237" s="41"/>
      <c r="O237" s="142"/>
      <c r="P237" s="11"/>
      <c r="S237" s="1">
        <v>1</v>
      </c>
    </row>
    <row r="238" spans="1:19">
      <c r="A238" s="38"/>
      <c r="B238" s="63" t="s">
        <v>113</v>
      </c>
      <c r="C238" s="44">
        <v>1</v>
      </c>
      <c r="D238" s="44">
        <v>2</v>
      </c>
      <c r="E238" s="60"/>
      <c r="F238" s="64"/>
      <c r="G238" s="44">
        <v>1</v>
      </c>
      <c r="H238" s="64"/>
      <c r="I238" s="64"/>
      <c r="J238" s="64"/>
      <c r="K238" s="44">
        <f t="shared" si="13"/>
        <v>1</v>
      </c>
      <c r="L238" s="44">
        <v>207</v>
      </c>
      <c r="M238" s="63" t="s">
        <v>27</v>
      </c>
      <c r="N238" s="41"/>
      <c r="O238" s="142"/>
      <c r="P238" s="11"/>
      <c r="S238" s="1">
        <v>1</v>
      </c>
    </row>
    <row r="239" spans="1:19">
      <c r="A239" s="38"/>
      <c r="B239" s="63" t="s">
        <v>113</v>
      </c>
      <c r="C239" s="44">
        <v>1</v>
      </c>
      <c r="D239" s="44">
        <v>3</v>
      </c>
      <c r="E239" s="60"/>
      <c r="F239" s="64"/>
      <c r="G239" s="44">
        <v>1</v>
      </c>
      <c r="H239" s="64"/>
      <c r="I239" s="64"/>
      <c r="J239" s="64"/>
      <c r="K239" s="44">
        <f t="shared" si="13"/>
        <v>1</v>
      </c>
      <c r="L239" s="44">
        <v>208</v>
      </c>
      <c r="M239" s="63" t="s">
        <v>27</v>
      </c>
      <c r="N239" s="41"/>
      <c r="O239" s="142"/>
      <c r="P239" s="11"/>
      <c r="S239" s="1">
        <v>1</v>
      </c>
    </row>
    <row r="240" spans="1:19">
      <c r="A240" s="38"/>
      <c r="B240" s="63" t="s">
        <v>65</v>
      </c>
      <c r="C240" s="44">
        <v>1</v>
      </c>
      <c r="D240" s="44">
        <v>8</v>
      </c>
      <c r="E240" s="60"/>
      <c r="F240" s="44">
        <v>1</v>
      </c>
      <c r="G240" s="44"/>
      <c r="H240" s="64"/>
      <c r="I240" s="64"/>
      <c r="J240" s="64"/>
      <c r="K240" s="44">
        <f t="shared" si="13"/>
        <v>1</v>
      </c>
      <c r="L240" s="44">
        <v>229</v>
      </c>
      <c r="M240" s="63" t="s">
        <v>27</v>
      </c>
      <c r="N240" s="41"/>
      <c r="O240" s="142"/>
      <c r="P240" s="11"/>
      <c r="S240" s="1">
        <v>1</v>
      </c>
    </row>
    <row r="241" spans="1:19">
      <c r="A241" s="38"/>
      <c r="B241" s="63" t="s">
        <v>65</v>
      </c>
      <c r="C241" s="44">
        <v>1</v>
      </c>
      <c r="D241" s="44">
        <v>9</v>
      </c>
      <c r="E241" s="60"/>
      <c r="F241" s="44">
        <v>1</v>
      </c>
      <c r="G241" s="64"/>
      <c r="H241" s="64"/>
      <c r="I241" s="64"/>
      <c r="J241" s="64"/>
      <c r="K241" s="44">
        <f t="shared" si="13"/>
        <v>1</v>
      </c>
      <c r="L241" s="44">
        <v>230</v>
      </c>
      <c r="M241" s="63" t="s">
        <v>27</v>
      </c>
      <c r="N241" s="41"/>
      <c r="O241" s="142"/>
      <c r="P241" s="11"/>
      <c r="S241" s="1">
        <v>1</v>
      </c>
    </row>
    <row r="242" spans="1:19">
      <c r="A242" s="38"/>
      <c r="B242" s="63" t="s">
        <v>25</v>
      </c>
      <c r="C242" s="44">
        <v>1</v>
      </c>
      <c r="D242" s="44">
        <v>1</v>
      </c>
      <c r="E242" s="44">
        <v>1</v>
      </c>
      <c r="F242" s="64"/>
      <c r="G242" s="44"/>
      <c r="H242" s="64"/>
      <c r="I242" s="64"/>
      <c r="J242" s="64"/>
      <c r="K242" s="44">
        <f t="shared" si="13"/>
        <v>1</v>
      </c>
      <c r="L242" s="44">
        <v>1065</v>
      </c>
      <c r="M242" s="63" t="s">
        <v>204</v>
      </c>
      <c r="N242" s="41"/>
      <c r="O242" s="142"/>
      <c r="P242" s="11">
        <v>1</v>
      </c>
      <c r="R242" s="1">
        <v>1</v>
      </c>
    </row>
    <row r="243" spans="1:19">
      <c r="A243" s="38"/>
      <c r="B243" s="63" t="s">
        <v>50</v>
      </c>
      <c r="C243" s="44">
        <v>1</v>
      </c>
      <c r="D243" s="44">
        <v>2</v>
      </c>
      <c r="E243" s="44"/>
      <c r="F243" s="64"/>
      <c r="G243" s="44">
        <v>1</v>
      </c>
      <c r="H243" s="64"/>
      <c r="I243" s="64"/>
      <c r="J243" s="64"/>
      <c r="K243" s="44">
        <f t="shared" si="13"/>
        <v>1</v>
      </c>
      <c r="L243" s="44">
        <v>1062</v>
      </c>
      <c r="M243" s="63" t="s">
        <v>205</v>
      </c>
      <c r="N243" s="41"/>
      <c r="O243" s="142"/>
      <c r="P243" s="11">
        <v>1</v>
      </c>
      <c r="R243" s="399">
        <v>1</v>
      </c>
    </row>
    <row r="244" spans="1:19">
      <c r="A244" s="38"/>
      <c r="B244" s="400" t="s">
        <v>50</v>
      </c>
      <c r="C244" s="401">
        <v>1</v>
      </c>
      <c r="D244" s="401">
        <v>1</v>
      </c>
      <c r="E244" s="414"/>
      <c r="F244" s="403"/>
      <c r="G244" s="401">
        <v>1</v>
      </c>
      <c r="H244" s="404"/>
      <c r="I244" s="404"/>
      <c r="J244" s="404"/>
      <c r="K244" s="404">
        <f t="shared" si="13"/>
        <v>1</v>
      </c>
      <c r="L244" s="404">
        <v>1166</v>
      </c>
      <c r="M244" s="400" t="s">
        <v>121</v>
      </c>
      <c r="N244" s="401" t="s">
        <v>122</v>
      </c>
      <c r="O244" s="142"/>
      <c r="P244" s="11">
        <v>1</v>
      </c>
      <c r="R244" s="399">
        <v>1</v>
      </c>
    </row>
    <row r="245" spans="1:19">
      <c r="A245" s="38"/>
      <c r="B245" s="63" t="s">
        <v>206</v>
      </c>
      <c r="C245" s="44">
        <v>1</v>
      </c>
      <c r="D245" s="44">
        <v>3</v>
      </c>
      <c r="E245" s="64"/>
      <c r="F245" s="64"/>
      <c r="G245" s="44">
        <v>1</v>
      </c>
      <c r="H245" s="64"/>
      <c r="I245" s="64"/>
      <c r="J245" s="64"/>
      <c r="K245" s="44">
        <f t="shared" ref="K245:K267" si="14">SUM(E245:J245)</f>
        <v>1</v>
      </c>
      <c r="L245" s="44">
        <v>1056</v>
      </c>
      <c r="M245" s="63" t="s">
        <v>207</v>
      </c>
      <c r="N245" s="41"/>
      <c r="O245" s="142"/>
      <c r="P245" s="11">
        <v>1</v>
      </c>
      <c r="S245" s="1">
        <v>1</v>
      </c>
    </row>
    <row r="246" spans="1:19">
      <c r="A246" s="38"/>
      <c r="B246" s="63" t="s">
        <v>206</v>
      </c>
      <c r="C246" s="44">
        <v>1</v>
      </c>
      <c r="D246" s="44">
        <v>4</v>
      </c>
      <c r="E246" s="60"/>
      <c r="F246" s="64"/>
      <c r="G246" s="44">
        <v>1</v>
      </c>
      <c r="H246" s="64"/>
      <c r="I246" s="64"/>
      <c r="J246" s="64"/>
      <c r="K246" s="44">
        <f t="shared" si="14"/>
        <v>1</v>
      </c>
      <c r="L246" s="44">
        <v>1057</v>
      </c>
      <c r="M246" s="63" t="s">
        <v>208</v>
      </c>
      <c r="N246" s="41"/>
      <c r="O246" s="142"/>
      <c r="P246" s="11">
        <v>1</v>
      </c>
      <c r="S246" s="1">
        <v>1</v>
      </c>
    </row>
    <row r="247" spans="1:19">
      <c r="A247" s="38"/>
      <c r="B247" s="63" t="s">
        <v>206</v>
      </c>
      <c r="C247" s="44">
        <v>1</v>
      </c>
      <c r="D247" s="44">
        <v>5</v>
      </c>
      <c r="E247" s="60"/>
      <c r="F247" s="64"/>
      <c r="G247" s="44">
        <v>1</v>
      </c>
      <c r="H247" s="64"/>
      <c r="I247" s="64"/>
      <c r="J247" s="64"/>
      <c r="K247" s="44">
        <f>SUM(E247:J247)</f>
        <v>1</v>
      </c>
      <c r="L247" s="44">
        <v>1058</v>
      </c>
      <c r="M247" s="101" t="s">
        <v>209</v>
      </c>
      <c r="N247" s="41"/>
      <c r="O247" s="142"/>
      <c r="P247" s="11">
        <v>1</v>
      </c>
      <c r="S247" s="1">
        <v>1</v>
      </c>
    </row>
    <row r="248" spans="1:19">
      <c r="A248" s="38"/>
      <c r="B248" s="63" t="s">
        <v>206</v>
      </c>
      <c r="C248" s="44">
        <v>1</v>
      </c>
      <c r="D248" s="44">
        <v>6</v>
      </c>
      <c r="E248" s="60"/>
      <c r="F248" s="64"/>
      <c r="G248" s="44">
        <v>1</v>
      </c>
      <c r="H248" s="64"/>
      <c r="I248" s="64"/>
      <c r="J248" s="64"/>
      <c r="K248" s="44">
        <f>SUM(E248:J248)</f>
        <v>1</v>
      </c>
      <c r="L248" s="44">
        <v>1059</v>
      </c>
      <c r="M248" s="101" t="s">
        <v>210</v>
      </c>
      <c r="N248" s="41"/>
      <c r="O248" s="142"/>
      <c r="P248" s="11">
        <v>1</v>
      </c>
      <c r="S248" s="1">
        <v>1</v>
      </c>
    </row>
    <row r="249" spans="1:19">
      <c r="A249" s="38"/>
      <c r="B249" s="63" t="s">
        <v>206</v>
      </c>
      <c r="C249" s="44">
        <v>1</v>
      </c>
      <c r="D249" s="44">
        <v>7</v>
      </c>
      <c r="E249" s="60"/>
      <c r="F249" s="64"/>
      <c r="G249" s="44">
        <v>1</v>
      </c>
      <c r="H249" s="64"/>
      <c r="I249" s="64"/>
      <c r="J249" s="64"/>
      <c r="K249" s="44">
        <f>SUM(E249:J249)</f>
        <v>1</v>
      </c>
      <c r="L249" s="44">
        <v>1060</v>
      </c>
      <c r="M249" s="101" t="s">
        <v>211</v>
      </c>
      <c r="N249" s="41"/>
      <c r="O249" s="142"/>
      <c r="P249" s="11">
        <v>1</v>
      </c>
      <c r="S249" s="1">
        <v>1</v>
      </c>
    </row>
    <row r="250" spans="1:19">
      <c r="A250" s="38"/>
      <c r="B250" s="63" t="s">
        <v>206</v>
      </c>
      <c r="C250" s="44">
        <v>1</v>
      </c>
      <c r="D250" s="44">
        <v>8</v>
      </c>
      <c r="E250" s="60"/>
      <c r="F250" s="64"/>
      <c r="G250" s="44">
        <v>1</v>
      </c>
      <c r="H250" s="64"/>
      <c r="I250" s="64"/>
      <c r="J250" s="64"/>
      <c r="K250" s="44">
        <f>SUM(E250:J250)</f>
        <v>1</v>
      </c>
      <c r="L250" s="44">
        <v>1061</v>
      </c>
      <c r="M250" s="101" t="s">
        <v>212</v>
      </c>
      <c r="N250" s="41"/>
      <c r="O250" s="142"/>
      <c r="P250" s="11">
        <v>1</v>
      </c>
      <c r="S250" s="1">
        <v>1</v>
      </c>
    </row>
    <row r="251" spans="1:19">
      <c r="A251" s="38"/>
      <c r="B251" s="63" t="s">
        <v>213</v>
      </c>
      <c r="C251" s="44">
        <v>1</v>
      </c>
      <c r="D251" s="44">
        <v>9</v>
      </c>
      <c r="E251" s="44">
        <v>1</v>
      </c>
      <c r="F251" s="64"/>
      <c r="G251" s="44"/>
      <c r="H251" s="64"/>
      <c r="I251" s="64"/>
      <c r="J251" s="64"/>
      <c r="K251" s="44">
        <f t="shared" si="14"/>
        <v>1</v>
      </c>
      <c r="L251" s="44">
        <v>1066</v>
      </c>
      <c r="M251" s="101" t="s">
        <v>214</v>
      </c>
      <c r="N251" s="41"/>
      <c r="O251" s="142"/>
      <c r="P251" s="11">
        <v>1</v>
      </c>
      <c r="S251" s="1">
        <v>1</v>
      </c>
    </row>
    <row r="252" spans="1:19">
      <c r="A252" s="38"/>
      <c r="B252" s="63" t="s">
        <v>213</v>
      </c>
      <c r="C252" s="44">
        <v>1</v>
      </c>
      <c r="D252" s="44">
        <v>10</v>
      </c>
      <c r="E252" s="44">
        <v>1</v>
      </c>
      <c r="F252" s="64"/>
      <c r="G252" s="44"/>
      <c r="H252" s="64"/>
      <c r="I252" s="64"/>
      <c r="J252" s="64"/>
      <c r="K252" s="44">
        <f t="shared" si="14"/>
        <v>1</v>
      </c>
      <c r="L252" s="44">
        <v>1067</v>
      </c>
      <c r="M252" s="102"/>
      <c r="N252" s="103"/>
      <c r="O252" s="148" t="s">
        <v>215</v>
      </c>
      <c r="P252" s="11"/>
      <c r="S252" s="1">
        <v>1</v>
      </c>
    </row>
    <row r="253" spans="1:19">
      <c r="A253" s="38"/>
      <c r="B253" s="63" t="s">
        <v>213</v>
      </c>
      <c r="C253" s="44">
        <v>1</v>
      </c>
      <c r="D253" s="44">
        <v>11</v>
      </c>
      <c r="E253" s="44">
        <v>1</v>
      </c>
      <c r="F253" s="64"/>
      <c r="G253" s="64"/>
      <c r="H253" s="64"/>
      <c r="I253" s="64"/>
      <c r="J253" s="64"/>
      <c r="K253" s="44">
        <f t="shared" si="14"/>
        <v>1</v>
      </c>
      <c r="L253" s="44">
        <v>1068</v>
      </c>
      <c r="M253" s="102"/>
      <c r="N253" s="103"/>
      <c r="O253" s="148" t="s">
        <v>216</v>
      </c>
      <c r="P253" s="11"/>
      <c r="S253" s="1">
        <v>1</v>
      </c>
    </row>
    <row r="254" spans="1:19">
      <c r="A254" s="38"/>
      <c r="B254" s="63" t="s">
        <v>213</v>
      </c>
      <c r="C254" s="44">
        <v>1</v>
      </c>
      <c r="D254" s="44">
        <v>12</v>
      </c>
      <c r="E254" s="44">
        <v>1</v>
      </c>
      <c r="F254" s="44"/>
      <c r="G254" s="64"/>
      <c r="H254" s="64"/>
      <c r="I254" s="64"/>
      <c r="J254" s="64"/>
      <c r="K254" s="44">
        <f>SUM(E254:J254)</f>
        <v>1</v>
      </c>
      <c r="L254" s="44">
        <v>258</v>
      </c>
      <c r="M254" s="63" t="s">
        <v>27</v>
      </c>
      <c r="N254" s="41"/>
      <c r="O254" s="142"/>
      <c r="P254" s="11"/>
      <c r="S254" s="1">
        <v>1</v>
      </c>
    </row>
    <row r="255" spans="1:19">
      <c r="A255" s="38"/>
      <c r="B255" s="63" t="s">
        <v>213</v>
      </c>
      <c r="C255" s="44">
        <v>1</v>
      </c>
      <c r="D255" s="44">
        <v>13</v>
      </c>
      <c r="E255" s="44">
        <v>1</v>
      </c>
      <c r="F255" s="64"/>
      <c r="G255" s="64"/>
      <c r="H255" s="64"/>
      <c r="I255" s="64"/>
      <c r="J255" s="64"/>
      <c r="K255" s="44">
        <f>SUM(E255:J255)</f>
        <v>1</v>
      </c>
      <c r="L255" s="44">
        <v>259</v>
      </c>
      <c r="M255" s="63" t="s">
        <v>27</v>
      </c>
      <c r="N255" s="41"/>
      <c r="O255" s="142"/>
      <c r="P255" s="11"/>
      <c r="S255" s="1">
        <v>1</v>
      </c>
    </row>
    <row r="256" spans="1:19">
      <c r="A256" s="38"/>
      <c r="B256" s="63" t="s">
        <v>213</v>
      </c>
      <c r="C256" s="44">
        <v>1</v>
      </c>
      <c r="D256" s="44">
        <v>14</v>
      </c>
      <c r="E256" s="44">
        <v>1</v>
      </c>
      <c r="F256" s="64"/>
      <c r="G256" s="64"/>
      <c r="H256" s="64"/>
      <c r="I256" s="64"/>
      <c r="J256" s="64"/>
      <c r="K256" s="44">
        <f>SUM(E256:J256)</f>
        <v>1</v>
      </c>
      <c r="L256" s="44">
        <v>260</v>
      </c>
      <c r="M256" s="63" t="s">
        <v>27</v>
      </c>
      <c r="N256" s="41"/>
      <c r="O256" s="142"/>
      <c r="P256" s="11"/>
      <c r="S256" s="1">
        <v>1</v>
      </c>
    </row>
    <row r="257" spans="1:19">
      <c r="A257" s="38"/>
      <c r="B257" s="63" t="s">
        <v>206</v>
      </c>
      <c r="C257" s="44">
        <v>1</v>
      </c>
      <c r="D257" s="44">
        <v>15</v>
      </c>
      <c r="E257" s="60"/>
      <c r="F257" s="64"/>
      <c r="G257" s="44">
        <v>1</v>
      </c>
      <c r="H257" s="64"/>
      <c r="I257" s="64"/>
      <c r="J257" s="64"/>
      <c r="K257" s="44">
        <f>SUM(E257:J257)</f>
        <v>1</v>
      </c>
      <c r="L257" s="44">
        <v>209</v>
      </c>
      <c r="M257" s="63" t="s">
        <v>27</v>
      </c>
      <c r="N257" s="41"/>
      <c r="O257" s="142"/>
      <c r="P257" s="11"/>
      <c r="S257" s="1">
        <v>1</v>
      </c>
    </row>
    <row r="258" spans="1:19">
      <c r="A258" s="38"/>
      <c r="B258" s="63" t="s">
        <v>206</v>
      </c>
      <c r="C258" s="44">
        <v>1</v>
      </c>
      <c r="D258" s="44">
        <v>16</v>
      </c>
      <c r="E258" s="60"/>
      <c r="F258" s="64"/>
      <c r="G258" s="44">
        <v>1</v>
      </c>
      <c r="H258" s="64"/>
      <c r="I258" s="64"/>
      <c r="J258" s="64"/>
      <c r="K258" s="44">
        <f>SUM(E258:J258)</f>
        <v>1</v>
      </c>
      <c r="L258" s="44">
        <v>210</v>
      </c>
      <c r="M258" s="63" t="s">
        <v>27</v>
      </c>
      <c r="N258" s="41"/>
      <c r="O258" s="142"/>
      <c r="P258" s="11"/>
      <c r="S258" s="1">
        <v>1</v>
      </c>
    </row>
    <row r="259" spans="1:19">
      <c r="A259" s="38"/>
      <c r="B259" s="63" t="s">
        <v>206</v>
      </c>
      <c r="C259" s="44">
        <v>1</v>
      </c>
      <c r="D259" s="44">
        <v>17</v>
      </c>
      <c r="E259" s="60"/>
      <c r="F259" s="64"/>
      <c r="G259" s="44">
        <v>1</v>
      </c>
      <c r="H259" s="64"/>
      <c r="I259" s="64"/>
      <c r="J259" s="64"/>
      <c r="K259" s="44">
        <f t="shared" si="14"/>
        <v>1</v>
      </c>
      <c r="L259" s="44">
        <v>211</v>
      </c>
      <c r="M259" s="63" t="s">
        <v>27</v>
      </c>
      <c r="N259" s="41"/>
      <c r="O259" s="142"/>
      <c r="P259" s="11"/>
      <c r="S259" s="1">
        <v>1</v>
      </c>
    </row>
    <row r="260" spans="1:19">
      <c r="A260" s="38"/>
      <c r="B260" s="63" t="s">
        <v>206</v>
      </c>
      <c r="C260" s="44">
        <v>1</v>
      </c>
      <c r="D260" s="44">
        <v>18</v>
      </c>
      <c r="E260" s="60"/>
      <c r="F260" s="64"/>
      <c r="G260" s="44">
        <v>1</v>
      </c>
      <c r="H260" s="64"/>
      <c r="I260" s="64"/>
      <c r="J260" s="64"/>
      <c r="K260" s="44">
        <f t="shared" si="14"/>
        <v>1</v>
      </c>
      <c r="L260" s="44">
        <v>212</v>
      </c>
      <c r="M260" s="63" t="s">
        <v>27</v>
      </c>
      <c r="N260" s="41"/>
      <c r="O260" s="142"/>
      <c r="P260" s="11"/>
      <c r="S260" s="1">
        <v>1</v>
      </c>
    </row>
    <row r="261" spans="1:19">
      <c r="A261" s="38"/>
      <c r="B261" s="63" t="s">
        <v>206</v>
      </c>
      <c r="C261" s="44">
        <v>1</v>
      </c>
      <c r="D261" s="44">
        <v>19</v>
      </c>
      <c r="E261" s="60"/>
      <c r="F261" s="64"/>
      <c r="G261" s="44">
        <v>1</v>
      </c>
      <c r="H261" s="64"/>
      <c r="I261" s="64"/>
      <c r="J261" s="64"/>
      <c r="K261" s="44">
        <f t="shared" si="14"/>
        <v>1</v>
      </c>
      <c r="L261" s="44">
        <v>213</v>
      </c>
      <c r="M261" s="63" t="s">
        <v>27</v>
      </c>
      <c r="N261" s="41"/>
      <c r="O261" s="142"/>
      <c r="P261" s="11"/>
      <c r="S261" s="1">
        <v>1</v>
      </c>
    </row>
    <row r="262" spans="1:19">
      <c r="A262" s="38"/>
      <c r="B262" s="63" t="s">
        <v>206</v>
      </c>
      <c r="C262" s="44">
        <v>1</v>
      </c>
      <c r="D262" s="44">
        <v>20</v>
      </c>
      <c r="E262" s="60"/>
      <c r="F262" s="64"/>
      <c r="G262" s="44">
        <v>1</v>
      </c>
      <c r="H262" s="64"/>
      <c r="I262" s="64"/>
      <c r="J262" s="64"/>
      <c r="K262" s="44">
        <f t="shared" si="14"/>
        <v>1</v>
      </c>
      <c r="L262" s="44">
        <v>214</v>
      </c>
      <c r="M262" s="63" t="s">
        <v>27</v>
      </c>
      <c r="N262" s="41"/>
      <c r="O262" s="142"/>
      <c r="P262" s="11"/>
      <c r="S262" s="1">
        <v>1</v>
      </c>
    </row>
    <row r="263" spans="1:19">
      <c r="A263" s="38"/>
      <c r="B263" s="63" t="s">
        <v>213</v>
      </c>
      <c r="C263" s="44">
        <v>1</v>
      </c>
      <c r="D263" s="44">
        <v>21</v>
      </c>
      <c r="E263" s="44">
        <v>1</v>
      </c>
      <c r="F263" s="44"/>
      <c r="G263" s="44"/>
      <c r="H263" s="64"/>
      <c r="I263" s="64"/>
      <c r="J263" s="64"/>
      <c r="K263" s="44">
        <f t="shared" si="14"/>
        <v>1</v>
      </c>
      <c r="L263" s="44">
        <v>76</v>
      </c>
      <c r="M263" s="63" t="s">
        <v>27</v>
      </c>
      <c r="N263" s="41"/>
      <c r="O263" s="142"/>
      <c r="P263" s="11"/>
      <c r="S263" s="1">
        <v>1</v>
      </c>
    </row>
    <row r="264" spans="1:19">
      <c r="A264" s="38"/>
      <c r="B264" s="63" t="s">
        <v>213</v>
      </c>
      <c r="C264" s="44">
        <v>1</v>
      </c>
      <c r="D264" s="44">
        <v>22</v>
      </c>
      <c r="E264" s="44">
        <v>1</v>
      </c>
      <c r="F264" s="44"/>
      <c r="G264" s="44"/>
      <c r="H264" s="64"/>
      <c r="I264" s="64"/>
      <c r="J264" s="64"/>
      <c r="K264" s="44">
        <f t="shared" si="14"/>
        <v>1</v>
      </c>
      <c r="L264" s="44">
        <v>128</v>
      </c>
      <c r="M264" s="63" t="s">
        <v>27</v>
      </c>
      <c r="N264" s="41"/>
      <c r="O264" s="142"/>
      <c r="P264" s="11"/>
      <c r="S264" s="1">
        <v>1</v>
      </c>
    </row>
    <row r="265" spans="1:19">
      <c r="A265" s="38"/>
      <c r="B265" s="63" t="s">
        <v>213</v>
      </c>
      <c r="C265" s="44">
        <v>1</v>
      </c>
      <c r="D265" s="44">
        <v>23</v>
      </c>
      <c r="E265" s="44">
        <v>1</v>
      </c>
      <c r="F265" s="64"/>
      <c r="G265" s="64"/>
      <c r="H265" s="64"/>
      <c r="I265" s="64"/>
      <c r="J265" s="64"/>
      <c r="K265" s="44">
        <f t="shared" si="14"/>
        <v>1</v>
      </c>
      <c r="L265" s="44">
        <v>130</v>
      </c>
      <c r="M265" s="63" t="s">
        <v>27</v>
      </c>
      <c r="N265" s="41"/>
      <c r="O265" s="142"/>
      <c r="P265" s="11"/>
      <c r="S265" s="1">
        <v>1</v>
      </c>
    </row>
    <row r="266" spans="1:19">
      <c r="A266" s="38"/>
      <c r="B266" s="63" t="s">
        <v>213</v>
      </c>
      <c r="C266" s="44">
        <v>1</v>
      </c>
      <c r="D266" s="44">
        <v>24</v>
      </c>
      <c r="E266" s="44">
        <v>1</v>
      </c>
      <c r="F266" s="64"/>
      <c r="G266" s="64"/>
      <c r="H266" s="64"/>
      <c r="I266" s="64"/>
      <c r="J266" s="64"/>
      <c r="K266" s="44">
        <f t="shared" si="14"/>
        <v>1</v>
      </c>
      <c r="L266" s="44">
        <v>142</v>
      </c>
      <c r="M266" s="63" t="s">
        <v>27</v>
      </c>
      <c r="N266" s="41"/>
      <c r="O266" s="142"/>
      <c r="P266" s="11"/>
      <c r="S266" s="1">
        <v>1</v>
      </c>
    </row>
    <row r="267" spans="1:19">
      <c r="A267" s="38"/>
      <c r="B267" s="63" t="s">
        <v>213</v>
      </c>
      <c r="C267" s="44">
        <v>1</v>
      </c>
      <c r="D267" s="44">
        <v>25</v>
      </c>
      <c r="E267" s="44">
        <v>1</v>
      </c>
      <c r="F267" s="44"/>
      <c r="G267" s="44"/>
      <c r="H267" s="64"/>
      <c r="I267" s="64"/>
      <c r="J267" s="64"/>
      <c r="K267" s="44">
        <f t="shared" si="14"/>
        <v>1</v>
      </c>
      <c r="L267" s="44">
        <v>146</v>
      </c>
      <c r="M267" s="63" t="s">
        <v>27</v>
      </c>
      <c r="N267" s="41"/>
      <c r="O267" s="142"/>
      <c r="P267" s="11"/>
      <c r="S267" s="1">
        <v>1</v>
      </c>
    </row>
    <row r="268" spans="1:19">
      <c r="A268" s="38"/>
      <c r="B268" s="41" t="s">
        <v>1052</v>
      </c>
      <c r="C268" s="42">
        <v>1</v>
      </c>
      <c r="D268" s="42">
        <v>4</v>
      </c>
      <c r="E268" s="42">
        <v>1</v>
      </c>
      <c r="F268" s="18"/>
      <c r="G268" s="18"/>
      <c r="H268" s="18"/>
      <c r="I268" s="18"/>
      <c r="J268" s="18"/>
      <c r="K268" s="42">
        <f>SUM(E268:J268)</f>
        <v>1</v>
      </c>
      <c r="L268" s="44">
        <v>220</v>
      </c>
      <c r="M268" s="41"/>
      <c r="N268" s="41"/>
      <c r="O268" s="142"/>
      <c r="P268" s="11"/>
      <c r="S268" s="1">
        <v>1</v>
      </c>
    </row>
    <row r="269" spans="1:19">
      <c r="A269" s="83"/>
      <c r="B269" s="105" t="s">
        <v>1053</v>
      </c>
      <c r="C269" s="59">
        <v>1</v>
      </c>
      <c r="D269" s="59"/>
      <c r="E269" s="59"/>
      <c r="F269" s="59"/>
      <c r="G269" s="59"/>
      <c r="H269" s="59"/>
      <c r="I269" s="59"/>
      <c r="J269" s="59"/>
      <c r="K269" s="59"/>
      <c r="L269" s="59">
        <v>50</v>
      </c>
      <c r="M269" s="18" t="s">
        <v>222</v>
      </c>
      <c r="N269" s="11" t="s">
        <v>223</v>
      </c>
      <c r="O269" s="142"/>
      <c r="P269" s="11">
        <v>1</v>
      </c>
      <c r="R269" s="1">
        <v>1</v>
      </c>
    </row>
    <row r="270" spans="1:19">
      <c r="A270" s="83"/>
      <c r="B270" s="105" t="s">
        <v>84</v>
      </c>
      <c r="C270" s="59">
        <v>1</v>
      </c>
      <c r="D270" s="59"/>
      <c r="E270" s="59"/>
      <c r="F270" s="59"/>
      <c r="G270" s="59"/>
      <c r="H270" s="59"/>
      <c r="I270" s="59"/>
      <c r="J270" s="59"/>
      <c r="K270" s="59"/>
      <c r="L270" s="59">
        <v>68</v>
      </c>
      <c r="M270" s="18"/>
      <c r="N270" s="9"/>
      <c r="O270" s="142"/>
      <c r="P270" s="11"/>
      <c r="R270" s="1">
        <v>1</v>
      </c>
    </row>
    <row r="271" spans="1:19">
      <c r="A271" s="83"/>
      <c r="B271" s="105" t="s">
        <v>84</v>
      </c>
      <c r="C271" s="59">
        <v>1</v>
      </c>
      <c r="D271" s="59"/>
      <c r="E271" s="59"/>
      <c r="F271" s="59"/>
      <c r="G271" s="59"/>
      <c r="H271" s="59"/>
      <c r="I271" s="59"/>
      <c r="J271" s="59"/>
      <c r="K271" s="59"/>
      <c r="L271" s="59">
        <v>71</v>
      </c>
      <c r="M271" s="18"/>
      <c r="N271" s="9"/>
      <c r="O271" s="142"/>
      <c r="P271" s="11"/>
      <c r="R271" s="1">
        <v>1</v>
      </c>
    </row>
    <row r="272" spans="1:19">
      <c r="A272" s="83"/>
      <c r="B272" s="105" t="s">
        <v>84</v>
      </c>
      <c r="C272" s="59">
        <v>1</v>
      </c>
      <c r="D272" s="59"/>
      <c r="E272" s="59"/>
      <c r="F272" s="59"/>
      <c r="G272" s="59"/>
      <c r="H272" s="59"/>
      <c r="I272" s="59"/>
      <c r="J272" s="59"/>
      <c r="K272" s="59"/>
      <c r="L272" s="59">
        <v>112</v>
      </c>
      <c r="M272" s="18" t="s">
        <v>224</v>
      </c>
      <c r="N272" s="11" t="s">
        <v>223</v>
      </c>
      <c r="O272" s="142"/>
      <c r="P272" s="11">
        <v>1</v>
      </c>
      <c r="R272" s="1">
        <v>1</v>
      </c>
    </row>
    <row r="273" spans="1:19">
      <c r="A273" s="83"/>
      <c r="B273" s="105" t="s">
        <v>84</v>
      </c>
      <c r="C273" s="59">
        <v>1</v>
      </c>
      <c r="D273" s="59"/>
      <c r="E273" s="59"/>
      <c r="F273" s="59"/>
      <c r="G273" s="59"/>
      <c r="H273" s="59"/>
      <c r="I273" s="59"/>
      <c r="J273" s="59"/>
      <c r="K273" s="59"/>
      <c r="L273" s="59">
        <v>116</v>
      </c>
      <c r="M273" s="64" t="s">
        <v>225</v>
      </c>
      <c r="N273" s="11" t="s">
        <v>223</v>
      </c>
      <c r="O273" s="142"/>
      <c r="P273" s="11">
        <v>1</v>
      </c>
      <c r="R273" s="1">
        <v>1</v>
      </c>
    </row>
    <row r="274" spans="1:19">
      <c r="A274" s="83"/>
      <c r="B274" s="105" t="s">
        <v>84</v>
      </c>
      <c r="C274" s="59">
        <v>1</v>
      </c>
      <c r="D274" s="59">
        <v>1</v>
      </c>
      <c r="E274" s="59">
        <v>6</v>
      </c>
      <c r="F274" s="59"/>
      <c r="G274" s="59"/>
      <c r="H274" s="59"/>
      <c r="I274" s="59"/>
      <c r="J274" s="59"/>
      <c r="K274" s="59">
        <f>SUM(E274:J274)</f>
        <v>6</v>
      </c>
      <c r="L274" s="59">
        <v>120</v>
      </c>
      <c r="M274" s="64" t="s">
        <v>226</v>
      </c>
      <c r="N274" s="11" t="s">
        <v>227</v>
      </c>
      <c r="O274" s="142"/>
      <c r="P274" s="11">
        <v>1</v>
      </c>
      <c r="R274" s="1">
        <v>1</v>
      </c>
    </row>
    <row r="275" spans="1:19">
      <c r="A275" s="38"/>
      <c r="B275" s="107" t="s">
        <v>84</v>
      </c>
      <c r="C275" s="13">
        <v>1</v>
      </c>
      <c r="D275" s="13">
        <v>7</v>
      </c>
      <c r="E275" s="13">
        <v>2</v>
      </c>
      <c r="F275" s="13"/>
      <c r="G275" s="13"/>
      <c r="H275" s="13"/>
      <c r="I275" s="13"/>
      <c r="J275" s="13"/>
      <c r="K275" s="13">
        <f>SUM(E275:J275)</f>
        <v>2</v>
      </c>
      <c r="L275" s="59">
        <v>110</v>
      </c>
      <c r="M275" s="104"/>
      <c r="N275" s="9"/>
      <c r="O275" s="142"/>
      <c r="P275" s="11"/>
      <c r="R275" s="1">
        <v>1</v>
      </c>
    </row>
    <row r="276" spans="1:19">
      <c r="A276" s="38"/>
      <c r="B276" s="107" t="s">
        <v>84</v>
      </c>
      <c r="C276" s="13">
        <v>1</v>
      </c>
      <c r="D276" s="13"/>
      <c r="E276" s="13"/>
      <c r="F276" s="13"/>
      <c r="G276" s="13"/>
      <c r="H276" s="13"/>
      <c r="I276" s="13"/>
      <c r="J276" s="13"/>
      <c r="K276" s="13"/>
      <c r="L276" s="59">
        <v>1131</v>
      </c>
      <c r="M276" s="104"/>
      <c r="N276" s="9"/>
      <c r="O276" s="142"/>
      <c r="P276" s="11"/>
      <c r="R276" s="1">
        <v>1</v>
      </c>
    </row>
    <row r="277" spans="1:19">
      <c r="A277" s="38"/>
      <c r="B277" s="105" t="s">
        <v>84</v>
      </c>
      <c r="C277" s="59">
        <v>1</v>
      </c>
      <c r="D277" s="59"/>
      <c r="E277" s="59"/>
      <c r="F277" s="59"/>
      <c r="G277" s="59"/>
      <c r="H277" s="59"/>
      <c r="I277" s="59"/>
      <c r="J277" s="59"/>
      <c r="K277" s="59"/>
      <c r="L277" s="59">
        <v>991</v>
      </c>
      <c r="M277" s="104"/>
      <c r="N277" s="9"/>
      <c r="O277" s="142"/>
      <c r="P277" s="11"/>
      <c r="R277" s="1">
        <v>1</v>
      </c>
    </row>
    <row r="278" spans="1:19">
      <c r="A278" s="38"/>
      <c r="B278" s="105" t="s">
        <v>84</v>
      </c>
      <c r="C278" s="59">
        <v>1</v>
      </c>
      <c r="D278" s="59"/>
      <c r="E278" s="59"/>
      <c r="F278" s="59"/>
      <c r="G278" s="59"/>
      <c r="H278" s="59"/>
      <c r="I278" s="59"/>
      <c r="J278" s="59"/>
      <c r="K278" s="59"/>
      <c r="L278" s="59">
        <v>992</v>
      </c>
      <c r="M278" s="104"/>
      <c r="N278" s="9"/>
      <c r="O278" s="142"/>
      <c r="P278" s="11"/>
      <c r="R278" s="1">
        <v>1</v>
      </c>
    </row>
    <row r="279" spans="1:19">
      <c r="A279" s="83"/>
      <c r="B279" s="105" t="s">
        <v>280</v>
      </c>
      <c r="C279" s="59">
        <v>1</v>
      </c>
      <c r="D279" s="59">
        <v>2</v>
      </c>
      <c r="E279" s="59">
        <v>2</v>
      </c>
      <c r="F279" s="59"/>
      <c r="G279" s="59"/>
      <c r="H279" s="59"/>
      <c r="I279" s="59"/>
      <c r="J279" s="59"/>
      <c r="K279" s="59">
        <f>SUM(E279:J279)</f>
        <v>2</v>
      </c>
      <c r="L279" s="59">
        <v>106</v>
      </c>
      <c r="M279" s="96"/>
      <c r="N279" s="18"/>
      <c r="O279" s="142"/>
      <c r="P279" s="11"/>
      <c r="R279" s="1">
        <v>1</v>
      </c>
    </row>
    <row r="280" spans="1:19">
      <c r="A280" s="83"/>
      <c r="B280" s="105" t="s">
        <v>229</v>
      </c>
      <c r="C280" s="59">
        <v>1</v>
      </c>
      <c r="D280" s="59"/>
      <c r="E280" s="59"/>
      <c r="F280" s="59"/>
      <c r="G280" s="59"/>
      <c r="H280" s="59"/>
      <c r="I280" s="59"/>
      <c r="J280" s="59"/>
      <c r="K280" s="59"/>
      <c r="L280" s="59">
        <v>1084</v>
      </c>
      <c r="M280" s="96"/>
      <c r="N280" s="18"/>
      <c r="O280" s="142"/>
      <c r="P280" s="11"/>
      <c r="R280" s="1">
        <v>1</v>
      </c>
    </row>
    <row r="281" spans="1:19">
      <c r="A281" s="38"/>
      <c r="B281" s="107" t="s">
        <v>25</v>
      </c>
      <c r="C281" s="13">
        <v>1</v>
      </c>
      <c r="D281" s="13">
        <v>6</v>
      </c>
      <c r="E281" s="13">
        <v>1</v>
      </c>
      <c r="F281" s="13"/>
      <c r="G281" s="13"/>
      <c r="H281" s="13"/>
      <c r="I281" s="13"/>
      <c r="J281" s="13"/>
      <c r="K281" s="13">
        <f>SUM(E281:J281)</f>
        <v>1</v>
      </c>
      <c r="L281" s="59">
        <v>621</v>
      </c>
      <c r="M281" s="104"/>
      <c r="N281" s="9"/>
      <c r="O281" s="142"/>
      <c r="P281" s="11"/>
      <c r="R281" s="1">
        <v>1</v>
      </c>
    </row>
    <row r="282" spans="1:19">
      <c r="A282" s="38"/>
      <c r="B282" s="105" t="s">
        <v>25</v>
      </c>
      <c r="C282" s="59">
        <v>1</v>
      </c>
      <c r="D282" s="59"/>
      <c r="E282" s="59"/>
      <c r="F282" s="59"/>
      <c r="G282" s="59"/>
      <c r="H282" s="59"/>
      <c r="I282" s="59"/>
      <c r="J282" s="59"/>
      <c r="K282" s="59"/>
      <c r="L282" s="59">
        <v>993</v>
      </c>
      <c r="M282" s="104"/>
      <c r="N282" s="9"/>
      <c r="O282" s="142"/>
      <c r="P282" s="11"/>
      <c r="R282" s="1">
        <v>1</v>
      </c>
    </row>
    <row r="283" spans="1:19">
      <c r="A283" s="38"/>
      <c r="B283" s="107" t="s">
        <v>1054</v>
      </c>
      <c r="C283" s="13">
        <v>1</v>
      </c>
      <c r="D283" s="13">
        <v>5</v>
      </c>
      <c r="E283" s="13">
        <v>1</v>
      </c>
      <c r="F283" s="13"/>
      <c r="G283" s="13"/>
      <c r="H283" s="13"/>
      <c r="I283" s="13"/>
      <c r="J283" s="13"/>
      <c r="K283" s="13">
        <f>SUM(E283:J283)</f>
        <v>1</v>
      </c>
      <c r="L283" s="59">
        <v>622</v>
      </c>
      <c r="M283" s="104"/>
      <c r="N283" s="9"/>
      <c r="O283" s="142"/>
      <c r="P283" s="11"/>
      <c r="R283" s="1">
        <v>1</v>
      </c>
    </row>
    <row r="284" spans="1:19">
      <c r="A284" s="38"/>
      <c r="B284" s="105" t="s">
        <v>101</v>
      </c>
      <c r="C284" s="59">
        <v>1</v>
      </c>
      <c r="D284" s="59"/>
      <c r="E284" s="59"/>
      <c r="F284" s="59"/>
      <c r="G284" s="59"/>
      <c r="H284" s="59"/>
      <c r="I284" s="59"/>
      <c r="J284" s="59"/>
      <c r="K284" s="59"/>
      <c r="L284" s="59">
        <v>994</v>
      </c>
      <c r="M284" s="104"/>
      <c r="N284" s="9"/>
      <c r="O284" s="142"/>
      <c r="P284" s="11"/>
      <c r="R284" s="1">
        <v>1</v>
      </c>
    </row>
    <row r="285" spans="1:19">
      <c r="A285" s="38"/>
      <c r="B285" s="75" t="s">
        <v>231</v>
      </c>
      <c r="C285" s="61">
        <v>1</v>
      </c>
      <c r="D285" s="61"/>
      <c r="E285" s="61"/>
      <c r="F285" s="61"/>
      <c r="G285" s="61"/>
      <c r="H285" s="61"/>
      <c r="I285" s="61"/>
      <c r="J285" s="61"/>
      <c r="K285" s="61"/>
      <c r="L285" s="61">
        <v>615</v>
      </c>
      <c r="M285" s="64"/>
      <c r="N285" s="64"/>
      <c r="O285" s="142"/>
      <c r="P285" s="11"/>
      <c r="S285" s="1">
        <v>1</v>
      </c>
    </row>
    <row r="286" spans="1:19">
      <c r="A286" s="38"/>
      <c r="B286" s="75" t="s">
        <v>113</v>
      </c>
      <c r="C286" s="61">
        <v>1</v>
      </c>
      <c r="D286" s="61"/>
      <c r="E286" s="61"/>
      <c r="F286" s="61"/>
      <c r="G286" s="61"/>
      <c r="H286" s="61"/>
      <c r="I286" s="61"/>
      <c r="J286" s="61"/>
      <c r="K286" s="61"/>
      <c r="L286" s="61">
        <v>616</v>
      </c>
      <c r="M286" s="64"/>
      <c r="N286" s="64"/>
      <c r="O286" s="142"/>
      <c r="P286" s="11"/>
      <c r="S286" s="1">
        <v>1</v>
      </c>
    </row>
    <row r="287" spans="1:19">
      <c r="A287" s="38"/>
      <c r="B287" s="75" t="s">
        <v>113</v>
      </c>
      <c r="C287" s="61">
        <v>1</v>
      </c>
      <c r="D287" s="61">
        <v>1</v>
      </c>
      <c r="E287" s="61"/>
      <c r="F287" s="61"/>
      <c r="G287" s="61">
        <v>4</v>
      </c>
      <c r="H287" s="61"/>
      <c r="I287" s="61"/>
      <c r="J287" s="61"/>
      <c r="K287" s="61">
        <f>SUM(E287:J287)</f>
        <v>4</v>
      </c>
      <c r="L287" s="61">
        <v>987</v>
      </c>
      <c r="M287" s="64" t="s">
        <v>232</v>
      </c>
      <c r="N287" s="61" t="s">
        <v>227</v>
      </c>
      <c r="O287" s="142"/>
      <c r="P287" s="11">
        <v>1</v>
      </c>
      <c r="S287" s="1">
        <v>1</v>
      </c>
    </row>
    <row r="288" spans="1:19">
      <c r="A288" s="38"/>
      <c r="B288" s="75" t="s">
        <v>113</v>
      </c>
      <c r="C288" s="61">
        <v>1</v>
      </c>
      <c r="D288" s="61"/>
      <c r="E288" s="61"/>
      <c r="F288" s="61"/>
      <c r="G288" s="61"/>
      <c r="H288" s="61"/>
      <c r="I288" s="61"/>
      <c r="J288" s="61"/>
      <c r="K288" s="61"/>
      <c r="L288" s="61">
        <v>988</v>
      </c>
      <c r="M288" s="64" t="s">
        <v>233</v>
      </c>
      <c r="N288" s="61" t="s">
        <v>227</v>
      </c>
      <c r="O288" s="142"/>
      <c r="P288" s="11">
        <v>1</v>
      </c>
      <c r="S288" s="1">
        <v>1</v>
      </c>
    </row>
    <row r="289" spans="1:19">
      <c r="A289" s="38"/>
      <c r="B289" s="105" t="s">
        <v>221</v>
      </c>
      <c r="C289" s="59">
        <v>1</v>
      </c>
      <c r="D289" s="59">
        <v>1</v>
      </c>
      <c r="E289" s="59"/>
      <c r="F289" s="59">
        <v>6</v>
      </c>
      <c r="G289" s="59"/>
      <c r="H289" s="59"/>
      <c r="I289" s="59"/>
      <c r="J289" s="59"/>
      <c r="K289" s="59">
        <f>SUM(E289:J289)</f>
        <v>6</v>
      </c>
      <c r="L289" s="59">
        <v>74</v>
      </c>
      <c r="M289" s="18"/>
      <c r="N289" s="9"/>
      <c r="O289" s="142"/>
      <c r="P289" s="11"/>
      <c r="R289" s="1">
        <v>1</v>
      </c>
    </row>
    <row r="290" spans="1:19">
      <c r="A290" s="38"/>
      <c r="B290" s="105" t="s">
        <v>84</v>
      </c>
      <c r="C290" s="59">
        <v>1</v>
      </c>
      <c r="D290" s="59"/>
      <c r="E290" s="59"/>
      <c r="F290" s="59"/>
      <c r="G290" s="59"/>
      <c r="H290" s="59"/>
      <c r="I290" s="59"/>
      <c r="J290" s="59"/>
      <c r="K290" s="59"/>
      <c r="L290" s="59">
        <v>134</v>
      </c>
      <c r="M290" s="18" t="s">
        <v>235</v>
      </c>
      <c r="N290" s="11" t="s">
        <v>223</v>
      </c>
      <c r="O290" s="142"/>
      <c r="P290" s="11">
        <v>1</v>
      </c>
      <c r="R290" s="1">
        <v>1</v>
      </c>
    </row>
    <row r="291" spans="1:19">
      <c r="A291" s="38"/>
      <c r="B291" s="105" t="s">
        <v>84</v>
      </c>
      <c r="C291" s="59">
        <v>1</v>
      </c>
      <c r="D291" s="59"/>
      <c r="E291" s="59"/>
      <c r="F291" s="59"/>
      <c r="G291" s="59"/>
      <c r="H291" s="59"/>
      <c r="I291" s="59"/>
      <c r="J291" s="59"/>
      <c r="K291" s="59"/>
      <c r="L291" s="59">
        <v>144</v>
      </c>
      <c r="M291" s="18" t="s">
        <v>236</v>
      </c>
      <c r="N291" s="11" t="s">
        <v>223</v>
      </c>
      <c r="O291" s="142"/>
      <c r="P291" s="11">
        <v>1</v>
      </c>
      <c r="R291" s="1">
        <v>1</v>
      </c>
    </row>
    <row r="292" spans="1:19">
      <c r="A292" s="38"/>
      <c r="B292" s="105" t="s">
        <v>84</v>
      </c>
      <c r="C292" s="59">
        <v>1</v>
      </c>
      <c r="D292" s="59"/>
      <c r="E292" s="59"/>
      <c r="F292" s="59"/>
      <c r="G292" s="59"/>
      <c r="H292" s="59"/>
      <c r="I292" s="59"/>
      <c r="J292" s="59"/>
      <c r="K292" s="59"/>
      <c r="L292" s="59">
        <v>148</v>
      </c>
      <c r="M292" s="18" t="s">
        <v>237</v>
      </c>
      <c r="N292" s="11" t="s">
        <v>223</v>
      </c>
      <c r="O292" s="142"/>
      <c r="P292" s="11">
        <v>1</v>
      </c>
      <c r="R292" s="1">
        <v>1</v>
      </c>
    </row>
    <row r="293" spans="1:19">
      <c r="A293" s="38"/>
      <c r="B293" s="105" t="s">
        <v>84</v>
      </c>
      <c r="C293" s="59">
        <v>1</v>
      </c>
      <c r="D293" s="59"/>
      <c r="E293" s="59"/>
      <c r="F293" s="59"/>
      <c r="G293" s="59"/>
      <c r="H293" s="59"/>
      <c r="I293" s="59"/>
      <c r="J293" s="59"/>
      <c r="K293" s="59"/>
      <c r="L293" s="59">
        <v>279</v>
      </c>
      <c r="M293" s="18" t="s">
        <v>238</v>
      </c>
      <c r="N293" s="11" t="s">
        <v>227</v>
      </c>
      <c r="O293" s="142"/>
      <c r="P293" s="11">
        <v>1</v>
      </c>
      <c r="R293" s="1">
        <v>1</v>
      </c>
    </row>
    <row r="294" spans="1:19">
      <c r="A294" s="38"/>
      <c r="B294" s="105" t="s">
        <v>84</v>
      </c>
      <c r="C294" s="59">
        <v>1</v>
      </c>
      <c r="D294" s="59"/>
      <c r="E294" s="59"/>
      <c r="F294" s="59"/>
      <c r="G294" s="59"/>
      <c r="H294" s="59"/>
      <c r="I294" s="59"/>
      <c r="J294" s="59"/>
      <c r="K294" s="59"/>
      <c r="L294" s="59">
        <v>301</v>
      </c>
      <c r="M294" s="18" t="s">
        <v>239</v>
      </c>
      <c r="N294" s="11" t="s">
        <v>227</v>
      </c>
      <c r="O294" s="142"/>
      <c r="P294" s="11">
        <v>1</v>
      </c>
      <c r="R294" s="1">
        <v>1</v>
      </c>
    </row>
    <row r="295" spans="1:19">
      <c r="A295" s="38"/>
      <c r="B295" s="105" t="s">
        <v>240</v>
      </c>
      <c r="C295" s="59">
        <v>1</v>
      </c>
      <c r="D295" s="59">
        <v>2</v>
      </c>
      <c r="E295" s="59"/>
      <c r="F295" s="59">
        <v>8</v>
      </c>
      <c r="G295" s="59"/>
      <c r="H295" s="59"/>
      <c r="I295" s="59"/>
      <c r="J295" s="59"/>
      <c r="K295" s="59">
        <f>SUM(E295:J295)</f>
        <v>8</v>
      </c>
      <c r="L295" s="59">
        <v>107</v>
      </c>
      <c r="M295" s="104"/>
      <c r="N295" s="18"/>
      <c r="O295" s="142"/>
      <c r="P295" s="11"/>
      <c r="R295" s="120">
        <v>1</v>
      </c>
    </row>
    <row r="296" spans="1:19">
      <c r="A296" s="38"/>
      <c r="B296" s="105" t="s">
        <v>241</v>
      </c>
      <c r="C296" s="59">
        <v>1</v>
      </c>
      <c r="D296" s="59"/>
      <c r="E296" s="59"/>
      <c r="F296" s="59"/>
      <c r="G296" s="59"/>
      <c r="H296" s="59"/>
      <c r="I296" s="59"/>
      <c r="J296" s="59"/>
      <c r="K296" s="59"/>
      <c r="L296" s="59">
        <v>109</v>
      </c>
      <c r="M296" s="104"/>
      <c r="N296" s="18"/>
      <c r="O296" s="142"/>
      <c r="P296" s="11"/>
      <c r="R296" s="120">
        <v>1</v>
      </c>
    </row>
    <row r="297" spans="1:19">
      <c r="A297" s="38"/>
      <c r="B297" s="105" t="s">
        <v>241</v>
      </c>
      <c r="C297" s="59">
        <v>1</v>
      </c>
      <c r="D297" s="59"/>
      <c r="E297" s="59"/>
      <c r="F297" s="59"/>
      <c r="G297" s="59"/>
      <c r="H297" s="59"/>
      <c r="I297" s="59"/>
      <c r="J297" s="59"/>
      <c r="K297" s="59"/>
      <c r="L297" s="59">
        <v>111</v>
      </c>
      <c r="M297" s="104"/>
      <c r="N297" s="18"/>
      <c r="O297" s="142"/>
      <c r="P297" s="11"/>
      <c r="R297" s="120">
        <v>1</v>
      </c>
    </row>
    <row r="298" spans="1:19">
      <c r="A298" s="38"/>
      <c r="B298" s="75" t="s">
        <v>241</v>
      </c>
      <c r="C298" s="61">
        <v>1</v>
      </c>
      <c r="D298" s="61"/>
      <c r="E298" s="61"/>
      <c r="F298" s="61"/>
      <c r="G298" s="61"/>
      <c r="H298" s="61"/>
      <c r="I298" s="61"/>
      <c r="J298" s="61"/>
      <c r="K298" s="61"/>
      <c r="L298" s="61">
        <v>167</v>
      </c>
      <c r="M298" s="96"/>
      <c r="N298" s="18"/>
      <c r="O298" s="142"/>
      <c r="P298" s="11"/>
      <c r="R298" s="120">
        <v>1</v>
      </c>
    </row>
    <row r="299" spans="1:19">
      <c r="A299" s="38"/>
      <c r="B299" s="105" t="s">
        <v>241</v>
      </c>
      <c r="C299" s="59">
        <v>1</v>
      </c>
      <c r="D299" s="59"/>
      <c r="E299" s="59"/>
      <c r="F299" s="59"/>
      <c r="G299" s="59"/>
      <c r="H299" s="59"/>
      <c r="I299" s="59"/>
      <c r="J299" s="59"/>
      <c r="K299" s="59"/>
      <c r="L299" s="59">
        <v>175</v>
      </c>
      <c r="M299" s="104"/>
      <c r="N299" s="18"/>
      <c r="O299" s="142"/>
      <c r="P299" s="11"/>
      <c r="R299" s="120">
        <v>1</v>
      </c>
    </row>
    <row r="300" spans="1:19">
      <c r="A300" s="38"/>
      <c r="B300" s="105" t="s">
        <v>241</v>
      </c>
      <c r="C300" s="59">
        <v>1</v>
      </c>
      <c r="D300" s="59"/>
      <c r="E300" s="59"/>
      <c r="F300" s="59"/>
      <c r="G300" s="59"/>
      <c r="H300" s="59"/>
      <c r="I300" s="59"/>
      <c r="J300" s="59"/>
      <c r="K300" s="59"/>
      <c r="L300" s="59">
        <v>185</v>
      </c>
      <c r="M300" s="104"/>
      <c r="N300" s="18"/>
      <c r="O300" s="142"/>
      <c r="P300" s="11"/>
      <c r="R300" s="120">
        <v>1</v>
      </c>
    </row>
    <row r="301" spans="1:19">
      <c r="A301" s="38"/>
      <c r="B301" s="105" t="s">
        <v>241</v>
      </c>
      <c r="C301" s="59">
        <v>1</v>
      </c>
      <c r="D301" s="59"/>
      <c r="E301" s="59"/>
      <c r="F301" s="59"/>
      <c r="G301" s="59"/>
      <c r="H301" s="59"/>
      <c r="I301" s="59"/>
      <c r="J301" s="59"/>
      <c r="K301" s="59"/>
      <c r="L301" s="59">
        <v>187</v>
      </c>
      <c r="M301" s="104"/>
      <c r="N301" s="18"/>
      <c r="O301" s="142"/>
      <c r="P301" s="11"/>
      <c r="R301" s="120">
        <v>1</v>
      </c>
    </row>
    <row r="302" spans="1:19">
      <c r="A302" s="38"/>
      <c r="B302" s="75" t="s">
        <v>244</v>
      </c>
      <c r="C302" s="61">
        <v>1</v>
      </c>
      <c r="D302" s="61">
        <v>3</v>
      </c>
      <c r="E302" s="61"/>
      <c r="F302" s="61"/>
      <c r="G302" s="61">
        <v>6</v>
      </c>
      <c r="H302" s="61"/>
      <c r="I302" s="61"/>
      <c r="J302" s="61"/>
      <c r="K302" s="61">
        <f>SUM(E302:J302)</f>
        <v>6</v>
      </c>
      <c r="L302" s="61">
        <v>49</v>
      </c>
      <c r="M302" s="18" t="s">
        <v>245</v>
      </c>
      <c r="N302" s="19" t="s">
        <v>223</v>
      </c>
      <c r="O302" s="142"/>
      <c r="P302" s="11">
        <v>1</v>
      </c>
      <c r="S302" s="1">
        <v>1</v>
      </c>
    </row>
    <row r="303" spans="1:19">
      <c r="A303" s="38"/>
      <c r="B303" s="105" t="s">
        <v>24</v>
      </c>
      <c r="C303" s="59">
        <v>1</v>
      </c>
      <c r="D303" s="59"/>
      <c r="E303" s="59"/>
      <c r="F303" s="59"/>
      <c r="G303" s="59"/>
      <c r="H303" s="59"/>
      <c r="I303" s="59"/>
      <c r="J303" s="59"/>
      <c r="K303" s="59"/>
      <c r="L303" s="59">
        <v>70</v>
      </c>
      <c r="M303" s="64" t="s">
        <v>246</v>
      </c>
      <c r="N303" s="11" t="s">
        <v>227</v>
      </c>
      <c r="O303" s="142"/>
      <c r="P303" s="11">
        <v>1</v>
      </c>
      <c r="S303" s="1">
        <v>1</v>
      </c>
    </row>
    <row r="304" spans="1:19">
      <c r="A304" s="38"/>
      <c r="B304" s="105" t="s">
        <v>24</v>
      </c>
      <c r="C304" s="59">
        <v>1</v>
      </c>
      <c r="D304" s="59"/>
      <c r="E304" s="59"/>
      <c r="F304" s="59"/>
      <c r="G304" s="59"/>
      <c r="H304" s="59"/>
      <c r="I304" s="59"/>
      <c r="J304" s="59"/>
      <c r="K304" s="59"/>
      <c r="L304" s="59">
        <v>87</v>
      </c>
      <c r="M304" s="9"/>
      <c r="N304" s="9"/>
      <c r="O304" s="142"/>
      <c r="P304" s="11"/>
      <c r="S304" s="1">
        <v>1</v>
      </c>
    </row>
    <row r="305" spans="1:19">
      <c r="A305" s="38"/>
      <c r="B305" s="105" t="s">
        <v>24</v>
      </c>
      <c r="C305" s="59">
        <v>1</v>
      </c>
      <c r="D305" s="59"/>
      <c r="E305" s="59"/>
      <c r="F305" s="59"/>
      <c r="G305" s="59"/>
      <c r="H305" s="59"/>
      <c r="I305" s="59"/>
      <c r="J305" s="59"/>
      <c r="K305" s="59"/>
      <c r="L305" s="59">
        <v>89</v>
      </c>
      <c r="M305" s="64" t="s">
        <v>247</v>
      </c>
      <c r="N305" s="11" t="s">
        <v>227</v>
      </c>
      <c r="O305" s="142"/>
      <c r="P305" s="11">
        <v>1</v>
      </c>
      <c r="S305" s="1">
        <v>1</v>
      </c>
    </row>
    <row r="306" spans="1:19">
      <c r="A306" s="38"/>
      <c r="B306" s="105" t="s">
        <v>24</v>
      </c>
      <c r="C306" s="59">
        <v>1</v>
      </c>
      <c r="D306" s="59"/>
      <c r="E306" s="59"/>
      <c r="F306" s="59"/>
      <c r="G306" s="59"/>
      <c r="H306" s="59"/>
      <c r="I306" s="59"/>
      <c r="J306" s="59"/>
      <c r="K306" s="59"/>
      <c r="L306" s="59">
        <v>103</v>
      </c>
      <c r="M306" s="18" t="s">
        <v>248</v>
      </c>
      <c r="N306" s="11" t="s">
        <v>223</v>
      </c>
      <c r="O306" s="142"/>
      <c r="P306" s="11">
        <v>1</v>
      </c>
      <c r="S306" s="1">
        <v>1</v>
      </c>
    </row>
    <row r="307" spans="1:19">
      <c r="A307" s="38"/>
      <c r="B307" s="105" t="s">
        <v>24</v>
      </c>
      <c r="C307" s="59">
        <v>1</v>
      </c>
      <c r="D307" s="59"/>
      <c r="E307" s="59"/>
      <c r="F307" s="59"/>
      <c r="G307" s="59"/>
      <c r="H307" s="59"/>
      <c r="I307" s="59"/>
      <c r="J307" s="59"/>
      <c r="K307" s="59"/>
      <c r="L307" s="59">
        <v>105</v>
      </c>
      <c r="M307" s="18" t="s">
        <v>249</v>
      </c>
      <c r="N307" s="11" t="s">
        <v>223</v>
      </c>
      <c r="O307" s="142"/>
      <c r="P307" s="11">
        <v>1</v>
      </c>
      <c r="S307" s="1">
        <v>1</v>
      </c>
    </row>
    <row r="308" spans="1:19" s="120" customFormat="1">
      <c r="A308" s="77"/>
      <c r="B308" s="387" t="s">
        <v>1055</v>
      </c>
      <c r="C308" s="21">
        <v>1</v>
      </c>
      <c r="D308" s="21">
        <v>5</v>
      </c>
      <c r="E308" s="21">
        <v>1</v>
      </c>
      <c r="F308" s="21"/>
      <c r="G308" s="21"/>
      <c r="H308" s="21"/>
      <c r="I308" s="21"/>
      <c r="J308" s="21"/>
      <c r="K308" s="21">
        <f>SUM(E308:J308)</f>
        <v>1</v>
      </c>
      <c r="L308" s="21">
        <v>28</v>
      </c>
      <c r="M308" s="357" t="s">
        <v>27</v>
      </c>
      <c r="N308" s="357"/>
      <c r="O308" s="146"/>
      <c r="P308" s="162"/>
    </row>
    <row r="309" spans="1:19">
      <c r="A309" s="38"/>
      <c r="B309" s="75" t="s">
        <v>252</v>
      </c>
      <c r="C309" s="61">
        <v>1</v>
      </c>
      <c r="D309" s="61">
        <v>1</v>
      </c>
      <c r="E309" s="61"/>
      <c r="F309" s="61"/>
      <c r="G309" s="61">
        <v>2</v>
      </c>
      <c r="H309" s="61"/>
      <c r="I309" s="61"/>
      <c r="J309" s="61"/>
      <c r="K309" s="61">
        <f>SUM(E309:J309)</f>
        <v>2</v>
      </c>
      <c r="L309" s="61">
        <v>617</v>
      </c>
      <c r="M309" s="64" t="s">
        <v>253</v>
      </c>
      <c r="N309" s="9"/>
      <c r="O309" s="142"/>
      <c r="P309" s="11">
        <v>1</v>
      </c>
      <c r="S309" s="1">
        <v>1</v>
      </c>
    </row>
    <row r="310" spans="1:19">
      <c r="A310" s="38"/>
      <c r="B310" s="105" t="s">
        <v>152</v>
      </c>
      <c r="C310" s="59">
        <v>1</v>
      </c>
      <c r="D310" s="59"/>
      <c r="E310" s="59"/>
      <c r="F310" s="59"/>
      <c r="G310" s="59"/>
      <c r="H310" s="59"/>
      <c r="I310" s="59"/>
      <c r="J310" s="59"/>
      <c r="K310" s="59"/>
      <c r="L310" s="59">
        <v>618</v>
      </c>
      <c r="M310" s="68"/>
      <c r="N310" s="9"/>
      <c r="O310" s="142"/>
      <c r="P310" s="11"/>
      <c r="S310" s="1">
        <v>1</v>
      </c>
    </row>
    <row r="311" spans="1:19">
      <c r="A311" s="38"/>
      <c r="B311" s="105" t="s">
        <v>254</v>
      </c>
      <c r="C311" s="59">
        <v>1</v>
      </c>
      <c r="D311" s="59">
        <v>2</v>
      </c>
      <c r="E311" s="59"/>
      <c r="F311" s="59">
        <v>17</v>
      </c>
      <c r="G311" s="59"/>
      <c r="H311" s="59"/>
      <c r="I311" s="59"/>
      <c r="J311" s="59"/>
      <c r="K311" s="59">
        <f>SUM(E311:J311)</f>
        <v>17</v>
      </c>
      <c r="L311" s="59">
        <v>623</v>
      </c>
      <c r="M311" s="64" t="s">
        <v>255</v>
      </c>
      <c r="N311" s="11" t="s">
        <v>223</v>
      </c>
      <c r="O311" s="142"/>
      <c r="P311" s="11">
        <v>1</v>
      </c>
      <c r="S311" s="1">
        <v>1</v>
      </c>
    </row>
    <row r="312" spans="1:19">
      <c r="A312" s="38"/>
      <c r="B312" s="75" t="s">
        <v>65</v>
      </c>
      <c r="C312" s="61">
        <v>1</v>
      </c>
      <c r="D312" s="61"/>
      <c r="E312" s="61"/>
      <c r="F312" s="61"/>
      <c r="G312" s="61"/>
      <c r="H312" s="61"/>
      <c r="I312" s="61"/>
      <c r="J312" s="61"/>
      <c r="K312" s="61"/>
      <c r="L312" s="61">
        <v>624</v>
      </c>
      <c r="M312" s="64" t="s">
        <v>256</v>
      </c>
      <c r="N312" s="11" t="s">
        <v>223</v>
      </c>
      <c r="O312" s="142"/>
      <c r="P312" s="11">
        <v>1</v>
      </c>
      <c r="S312" s="1">
        <v>1</v>
      </c>
    </row>
    <row r="313" spans="1:19">
      <c r="A313" s="38"/>
      <c r="B313" s="107" t="s">
        <v>65</v>
      </c>
      <c r="C313" s="13">
        <v>1</v>
      </c>
      <c r="D313" s="13"/>
      <c r="E313" s="13"/>
      <c r="F313" s="13"/>
      <c r="G313" s="13"/>
      <c r="H313" s="13"/>
      <c r="I313" s="13"/>
      <c r="J313" s="13"/>
      <c r="K313" s="13"/>
      <c r="L313" s="59">
        <v>625</v>
      </c>
      <c r="M313" s="104"/>
      <c r="N313" s="9"/>
      <c r="O313" s="142"/>
      <c r="P313" s="11"/>
      <c r="S313" s="1">
        <v>1</v>
      </c>
    </row>
    <row r="314" spans="1:19">
      <c r="A314" s="38"/>
      <c r="B314" s="107" t="s">
        <v>65</v>
      </c>
      <c r="C314" s="13">
        <v>1</v>
      </c>
      <c r="D314" s="13"/>
      <c r="E314" s="13"/>
      <c r="F314" s="13"/>
      <c r="G314" s="13"/>
      <c r="H314" s="13"/>
      <c r="I314" s="13"/>
      <c r="J314" s="13"/>
      <c r="K314" s="13"/>
      <c r="L314" s="59">
        <v>626</v>
      </c>
      <c r="M314" s="104"/>
      <c r="N314" s="9"/>
      <c r="O314" s="142"/>
      <c r="P314" s="11"/>
      <c r="S314" s="1">
        <v>1</v>
      </c>
    </row>
    <row r="315" spans="1:19">
      <c r="A315" s="38"/>
      <c r="B315" s="107" t="s">
        <v>65</v>
      </c>
      <c r="C315" s="13">
        <v>1</v>
      </c>
      <c r="D315" s="13"/>
      <c r="E315" s="13"/>
      <c r="F315" s="13"/>
      <c r="G315" s="13"/>
      <c r="H315" s="13"/>
      <c r="I315" s="13"/>
      <c r="J315" s="13"/>
      <c r="K315" s="13"/>
      <c r="L315" s="59">
        <v>627</v>
      </c>
      <c r="M315" s="104"/>
      <c r="N315" s="9"/>
      <c r="O315" s="142"/>
      <c r="P315" s="11"/>
      <c r="S315" s="1">
        <v>1</v>
      </c>
    </row>
    <row r="316" spans="1:19">
      <c r="A316" s="38"/>
      <c r="B316" s="107" t="s">
        <v>65</v>
      </c>
      <c r="C316" s="13">
        <v>1</v>
      </c>
      <c r="D316" s="13"/>
      <c r="E316" s="13"/>
      <c r="F316" s="13"/>
      <c r="G316" s="13"/>
      <c r="H316" s="13"/>
      <c r="I316" s="13"/>
      <c r="J316" s="13"/>
      <c r="K316" s="13"/>
      <c r="L316" s="59">
        <v>628</v>
      </c>
      <c r="M316" s="104"/>
      <c r="N316" s="9"/>
      <c r="O316" s="142"/>
      <c r="P316" s="11"/>
      <c r="S316" s="1">
        <v>1</v>
      </c>
    </row>
    <row r="317" spans="1:19">
      <c r="A317" s="38"/>
      <c r="B317" s="107" t="s">
        <v>65</v>
      </c>
      <c r="C317" s="13">
        <v>1</v>
      </c>
      <c r="D317" s="13"/>
      <c r="E317" s="13"/>
      <c r="F317" s="13"/>
      <c r="G317" s="13"/>
      <c r="H317" s="13"/>
      <c r="I317" s="13"/>
      <c r="J317" s="13"/>
      <c r="K317" s="13"/>
      <c r="L317" s="59">
        <v>642</v>
      </c>
      <c r="M317" s="104"/>
      <c r="N317" s="9"/>
      <c r="O317" s="142"/>
      <c r="P317" s="11"/>
      <c r="S317" s="1">
        <v>1</v>
      </c>
    </row>
    <row r="318" spans="1:19">
      <c r="A318" s="38"/>
      <c r="B318" s="107" t="s">
        <v>65</v>
      </c>
      <c r="C318" s="13">
        <v>1</v>
      </c>
      <c r="D318" s="13"/>
      <c r="E318" s="13"/>
      <c r="F318" s="13"/>
      <c r="G318" s="13"/>
      <c r="H318" s="13"/>
      <c r="I318" s="13"/>
      <c r="J318" s="13"/>
      <c r="K318" s="13"/>
      <c r="L318" s="59">
        <v>643</v>
      </c>
      <c r="M318" s="104"/>
      <c r="N318" s="9"/>
      <c r="O318" s="142"/>
      <c r="P318" s="11"/>
      <c r="S318" s="1">
        <v>1</v>
      </c>
    </row>
    <row r="319" spans="1:19">
      <c r="A319" s="38"/>
      <c r="B319" s="107" t="s">
        <v>65</v>
      </c>
      <c r="C319" s="13">
        <v>1</v>
      </c>
      <c r="D319" s="13"/>
      <c r="E319" s="13"/>
      <c r="F319" s="13"/>
      <c r="G319" s="13"/>
      <c r="H319" s="13"/>
      <c r="I319" s="13"/>
      <c r="J319" s="13"/>
      <c r="K319" s="13"/>
      <c r="L319" s="59">
        <v>644</v>
      </c>
      <c r="M319" s="104"/>
      <c r="N319" s="9"/>
      <c r="O319" s="142"/>
      <c r="P319" s="11"/>
      <c r="S319" s="1">
        <v>1</v>
      </c>
    </row>
    <row r="320" spans="1:19">
      <c r="A320" s="38"/>
      <c r="B320" s="107" t="s">
        <v>65</v>
      </c>
      <c r="C320" s="13">
        <v>1</v>
      </c>
      <c r="D320" s="13"/>
      <c r="E320" s="13"/>
      <c r="F320" s="13"/>
      <c r="G320" s="13"/>
      <c r="H320" s="13"/>
      <c r="I320" s="13"/>
      <c r="J320" s="13"/>
      <c r="K320" s="13"/>
      <c r="L320" s="59">
        <v>645</v>
      </c>
      <c r="M320" s="104"/>
      <c r="N320" s="9"/>
      <c r="O320" s="142"/>
      <c r="P320" s="11"/>
      <c r="S320" s="1">
        <v>1</v>
      </c>
    </row>
    <row r="321" spans="1:19">
      <c r="A321" s="38"/>
      <c r="B321" s="107" t="s">
        <v>65</v>
      </c>
      <c r="C321" s="13">
        <v>1</v>
      </c>
      <c r="D321" s="13"/>
      <c r="E321" s="13"/>
      <c r="F321" s="13"/>
      <c r="G321" s="13"/>
      <c r="H321" s="13"/>
      <c r="I321" s="13"/>
      <c r="J321" s="13"/>
      <c r="K321" s="13"/>
      <c r="L321" s="59">
        <v>646</v>
      </c>
      <c r="M321" s="104"/>
      <c r="N321" s="9"/>
      <c r="O321" s="142"/>
      <c r="P321" s="11"/>
      <c r="S321" s="1">
        <v>1</v>
      </c>
    </row>
    <row r="322" spans="1:19">
      <c r="A322" s="38"/>
      <c r="B322" s="107" t="s">
        <v>65</v>
      </c>
      <c r="C322" s="13">
        <v>1</v>
      </c>
      <c r="D322" s="13"/>
      <c r="E322" s="13"/>
      <c r="F322" s="13"/>
      <c r="G322" s="13"/>
      <c r="H322" s="13"/>
      <c r="I322" s="13"/>
      <c r="J322" s="13"/>
      <c r="K322" s="13"/>
      <c r="L322" s="59">
        <v>647</v>
      </c>
      <c r="M322" s="104"/>
      <c r="N322" s="9"/>
      <c r="O322" s="142"/>
      <c r="P322" s="11"/>
      <c r="S322" s="1">
        <v>1</v>
      </c>
    </row>
    <row r="323" spans="1:19">
      <c r="A323" s="38"/>
      <c r="B323" s="107" t="s">
        <v>65</v>
      </c>
      <c r="C323" s="13">
        <v>1</v>
      </c>
      <c r="D323" s="13"/>
      <c r="E323" s="13"/>
      <c r="F323" s="13"/>
      <c r="G323" s="13"/>
      <c r="H323" s="13"/>
      <c r="I323" s="13"/>
      <c r="J323" s="13"/>
      <c r="K323" s="13"/>
      <c r="L323" s="59">
        <v>648</v>
      </c>
      <c r="M323" s="104"/>
      <c r="N323" s="9"/>
      <c r="O323" s="142"/>
      <c r="P323" s="11"/>
      <c r="S323" s="1">
        <v>1</v>
      </c>
    </row>
    <row r="324" spans="1:19">
      <c r="A324" s="38"/>
      <c r="B324" s="107" t="s">
        <v>65</v>
      </c>
      <c r="C324" s="13">
        <v>1</v>
      </c>
      <c r="D324" s="13"/>
      <c r="E324" s="13"/>
      <c r="F324" s="13"/>
      <c r="G324" s="13"/>
      <c r="H324" s="13"/>
      <c r="I324" s="13"/>
      <c r="J324" s="13"/>
      <c r="K324" s="13"/>
      <c r="L324" s="59">
        <v>649</v>
      </c>
      <c r="M324" s="104"/>
      <c r="N324" s="9"/>
      <c r="O324" s="142"/>
      <c r="P324" s="11"/>
      <c r="S324" s="1">
        <v>1</v>
      </c>
    </row>
    <row r="325" spans="1:19">
      <c r="A325" s="38"/>
      <c r="B325" s="107" t="s">
        <v>65</v>
      </c>
      <c r="C325" s="13">
        <v>1</v>
      </c>
      <c r="D325" s="13"/>
      <c r="E325" s="13"/>
      <c r="F325" s="13"/>
      <c r="G325" s="13"/>
      <c r="H325" s="13"/>
      <c r="I325" s="13"/>
      <c r="J325" s="13"/>
      <c r="K325" s="13"/>
      <c r="L325" s="59">
        <v>650</v>
      </c>
      <c r="M325" s="104"/>
      <c r="N325" s="9"/>
      <c r="O325" s="142"/>
      <c r="P325" s="11"/>
      <c r="S325" s="1">
        <v>1</v>
      </c>
    </row>
    <row r="326" spans="1:19">
      <c r="A326" s="38"/>
      <c r="B326" s="107" t="s">
        <v>65</v>
      </c>
      <c r="C326" s="13">
        <v>1</v>
      </c>
      <c r="D326" s="13"/>
      <c r="E326" s="13"/>
      <c r="F326" s="13"/>
      <c r="G326" s="13"/>
      <c r="H326" s="13"/>
      <c r="I326" s="13"/>
      <c r="J326" s="13"/>
      <c r="K326" s="13"/>
      <c r="L326" s="59">
        <v>651</v>
      </c>
      <c r="M326" s="104"/>
      <c r="N326" s="9"/>
      <c r="O326" s="142"/>
      <c r="P326" s="11"/>
      <c r="S326" s="1">
        <v>1</v>
      </c>
    </row>
    <row r="327" spans="1:19">
      <c r="A327" s="38"/>
      <c r="B327" s="107" t="s">
        <v>65</v>
      </c>
      <c r="C327" s="13">
        <v>1</v>
      </c>
      <c r="D327" s="13"/>
      <c r="E327" s="13"/>
      <c r="F327" s="13"/>
      <c r="G327" s="13"/>
      <c r="H327" s="13"/>
      <c r="I327" s="13"/>
      <c r="J327" s="13"/>
      <c r="K327" s="13"/>
      <c r="L327" s="59">
        <v>652</v>
      </c>
      <c r="M327" s="104"/>
      <c r="N327" s="9"/>
      <c r="O327" s="142"/>
      <c r="P327" s="11"/>
      <c r="S327" s="1">
        <v>1</v>
      </c>
    </row>
    <row r="328" spans="1:19">
      <c r="A328" s="38"/>
      <c r="B328" s="107" t="s">
        <v>257</v>
      </c>
      <c r="C328" s="13">
        <v>1</v>
      </c>
      <c r="D328" s="13">
        <v>3</v>
      </c>
      <c r="E328" s="13"/>
      <c r="F328" s="13">
        <v>8</v>
      </c>
      <c r="G328" s="13"/>
      <c r="H328" s="13"/>
      <c r="I328" s="13"/>
      <c r="J328" s="13"/>
      <c r="K328" s="13">
        <f>SUM(E328:J328)</f>
        <v>8</v>
      </c>
      <c r="L328" s="59">
        <v>629</v>
      </c>
      <c r="M328" s="64" t="s">
        <v>258</v>
      </c>
      <c r="N328" s="11" t="s">
        <v>223</v>
      </c>
      <c r="O328" s="142"/>
      <c r="P328" s="11">
        <v>1</v>
      </c>
      <c r="S328" s="1">
        <v>1</v>
      </c>
    </row>
    <row r="329" spans="1:19">
      <c r="A329" s="38"/>
      <c r="B329" s="107" t="s">
        <v>259</v>
      </c>
      <c r="C329" s="13">
        <v>1</v>
      </c>
      <c r="D329" s="13"/>
      <c r="E329" s="13"/>
      <c r="F329" s="13"/>
      <c r="G329" s="13"/>
      <c r="H329" s="13"/>
      <c r="I329" s="13"/>
      <c r="J329" s="13"/>
      <c r="K329" s="13"/>
      <c r="L329" s="59">
        <v>630</v>
      </c>
      <c r="M329" s="64" t="s">
        <v>260</v>
      </c>
      <c r="N329" s="11" t="s">
        <v>223</v>
      </c>
      <c r="O329" s="142"/>
      <c r="P329" s="11">
        <v>1</v>
      </c>
      <c r="S329" s="1">
        <v>1</v>
      </c>
    </row>
    <row r="330" spans="1:19">
      <c r="A330" s="38"/>
      <c r="B330" s="107" t="s">
        <v>259</v>
      </c>
      <c r="C330" s="13">
        <v>1</v>
      </c>
      <c r="D330" s="13"/>
      <c r="E330" s="13"/>
      <c r="F330" s="13"/>
      <c r="G330" s="13"/>
      <c r="H330" s="13"/>
      <c r="I330" s="13"/>
      <c r="J330" s="13"/>
      <c r="K330" s="13"/>
      <c r="L330" s="59">
        <v>631</v>
      </c>
      <c r="M330" s="104"/>
      <c r="N330" s="9"/>
      <c r="O330" s="142"/>
      <c r="P330" s="11"/>
      <c r="S330" s="1">
        <v>1</v>
      </c>
    </row>
    <row r="331" spans="1:19">
      <c r="A331" s="38"/>
      <c r="B331" s="107" t="s">
        <v>259</v>
      </c>
      <c r="C331" s="13">
        <v>1</v>
      </c>
      <c r="D331" s="13"/>
      <c r="E331" s="13"/>
      <c r="F331" s="13"/>
      <c r="G331" s="13"/>
      <c r="H331" s="13"/>
      <c r="I331" s="13"/>
      <c r="J331" s="13"/>
      <c r="K331" s="13"/>
      <c r="L331" s="59">
        <v>632</v>
      </c>
      <c r="M331" s="104"/>
      <c r="N331" s="9"/>
      <c r="O331" s="142"/>
      <c r="P331" s="11"/>
      <c r="S331" s="1">
        <v>1</v>
      </c>
    </row>
    <row r="332" spans="1:19">
      <c r="A332" s="38"/>
      <c r="B332" s="107" t="s">
        <v>259</v>
      </c>
      <c r="C332" s="13">
        <v>1</v>
      </c>
      <c r="D332" s="13"/>
      <c r="E332" s="13"/>
      <c r="F332" s="13"/>
      <c r="G332" s="13"/>
      <c r="H332" s="13"/>
      <c r="I332" s="13"/>
      <c r="J332" s="13"/>
      <c r="K332" s="13"/>
      <c r="L332" s="59">
        <v>633</v>
      </c>
      <c r="M332" s="104"/>
      <c r="N332" s="9"/>
      <c r="O332" s="142"/>
      <c r="P332" s="11"/>
      <c r="S332" s="1">
        <v>1</v>
      </c>
    </row>
    <row r="333" spans="1:19">
      <c r="A333" s="38"/>
      <c r="B333" s="107" t="s">
        <v>259</v>
      </c>
      <c r="C333" s="13">
        <v>1</v>
      </c>
      <c r="D333" s="13"/>
      <c r="E333" s="13"/>
      <c r="F333" s="13"/>
      <c r="G333" s="13"/>
      <c r="H333" s="13"/>
      <c r="I333" s="13"/>
      <c r="J333" s="13"/>
      <c r="K333" s="13"/>
      <c r="L333" s="59">
        <v>634</v>
      </c>
      <c r="M333" s="104"/>
      <c r="N333" s="9"/>
      <c r="O333" s="142"/>
      <c r="P333" s="11"/>
      <c r="S333" s="1">
        <v>1</v>
      </c>
    </row>
    <row r="334" spans="1:19">
      <c r="A334" s="38"/>
      <c r="B334" s="107" t="s">
        <v>259</v>
      </c>
      <c r="C334" s="13">
        <v>1</v>
      </c>
      <c r="D334" s="13"/>
      <c r="E334" s="13"/>
      <c r="F334" s="13"/>
      <c r="G334" s="13"/>
      <c r="H334" s="13"/>
      <c r="I334" s="13"/>
      <c r="J334" s="13"/>
      <c r="K334" s="13"/>
      <c r="L334" s="59">
        <v>635</v>
      </c>
      <c r="M334" s="104"/>
      <c r="N334" s="9"/>
      <c r="O334" s="142"/>
      <c r="P334" s="11"/>
      <c r="S334" s="1">
        <v>1</v>
      </c>
    </row>
    <row r="335" spans="1:19">
      <c r="A335" s="38"/>
      <c r="B335" s="107" t="s">
        <v>259</v>
      </c>
      <c r="C335" s="13">
        <v>1</v>
      </c>
      <c r="D335" s="13"/>
      <c r="E335" s="13"/>
      <c r="F335" s="13"/>
      <c r="G335" s="13"/>
      <c r="H335" s="13"/>
      <c r="I335" s="13"/>
      <c r="J335" s="13"/>
      <c r="K335" s="13"/>
      <c r="L335" s="59">
        <v>636</v>
      </c>
      <c r="M335" s="104"/>
      <c r="N335" s="9"/>
      <c r="O335" s="142"/>
      <c r="P335" s="11"/>
      <c r="S335" s="1">
        <v>1</v>
      </c>
    </row>
    <row r="336" spans="1:19">
      <c r="A336" s="38"/>
      <c r="B336" s="107" t="s">
        <v>261</v>
      </c>
      <c r="C336" s="13">
        <v>1</v>
      </c>
      <c r="D336" s="13">
        <v>4</v>
      </c>
      <c r="E336" s="13"/>
      <c r="F336" s="13">
        <v>29</v>
      </c>
      <c r="G336" s="13"/>
      <c r="H336" s="13"/>
      <c r="I336" s="13"/>
      <c r="J336" s="13"/>
      <c r="K336" s="13">
        <f>SUM(E336:J336)</f>
        <v>29</v>
      </c>
      <c r="L336" s="59">
        <v>637</v>
      </c>
      <c r="M336" s="64" t="s">
        <v>262</v>
      </c>
      <c r="N336" s="11" t="s">
        <v>223</v>
      </c>
      <c r="O336" s="142"/>
      <c r="P336" s="11">
        <v>1</v>
      </c>
      <c r="R336" s="1">
        <v>1</v>
      </c>
    </row>
    <row r="337" spans="1:18">
      <c r="A337" s="38"/>
      <c r="B337" s="107" t="s">
        <v>263</v>
      </c>
      <c r="C337" s="13">
        <v>1</v>
      </c>
      <c r="D337" s="13"/>
      <c r="E337" s="13"/>
      <c r="F337" s="13"/>
      <c r="G337" s="13"/>
      <c r="H337" s="13"/>
      <c r="I337" s="13"/>
      <c r="J337" s="13"/>
      <c r="K337" s="13"/>
      <c r="L337" s="59">
        <v>638</v>
      </c>
      <c r="M337" s="64" t="s">
        <v>264</v>
      </c>
      <c r="N337" s="11" t="s">
        <v>223</v>
      </c>
      <c r="O337" s="142"/>
      <c r="P337" s="11">
        <v>1</v>
      </c>
      <c r="R337" s="1">
        <v>1</v>
      </c>
    </row>
    <row r="338" spans="1:18">
      <c r="A338" s="38"/>
      <c r="B338" s="107" t="s">
        <v>263</v>
      </c>
      <c r="C338" s="13">
        <v>1</v>
      </c>
      <c r="D338" s="13"/>
      <c r="E338" s="13"/>
      <c r="F338" s="13"/>
      <c r="G338" s="13"/>
      <c r="H338" s="13"/>
      <c r="I338" s="13"/>
      <c r="J338" s="13"/>
      <c r="K338" s="13"/>
      <c r="L338" s="59">
        <v>639</v>
      </c>
      <c r="M338" s="68" t="s">
        <v>1064</v>
      </c>
      <c r="N338" s="68"/>
      <c r="O338" s="433"/>
      <c r="P338" s="98">
        <v>1</v>
      </c>
      <c r="R338" s="1">
        <v>1</v>
      </c>
    </row>
    <row r="339" spans="1:18">
      <c r="A339" s="38"/>
      <c r="B339" s="107" t="s">
        <v>263</v>
      </c>
      <c r="C339" s="13">
        <v>1</v>
      </c>
      <c r="D339" s="13"/>
      <c r="E339" s="13"/>
      <c r="F339" s="13"/>
      <c r="G339" s="13"/>
      <c r="H339" s="13"/>
      <c r="I339" s="13"/>
      <c r="J339" s="13"/>
      <c r="K339" s="13"/>
      <c r="L339" s="59">
        <v>640</v>
      </c>
      <c r="M339" s="68" t="s">
        <v>1065</v>
      </c>
      <c r="N339" s="68"/>
      <c r="O339" s="433"/>
      <c r="P339" s="98">
        <v>1</v>
      </c>
      <c r="R339" s="1">
        <v>1</v>
      </c>
    </row>
    <row r="340" spans="1:18">
      <c r="A340" s="38"/>
      <c r="B340" s="107" t="s">
        <v>263</v>
      </c>
      <c r="C340" s="13">
        <v>1</v>
      </c>
      <c r="D340" s="13"/>
      <c r="E340" s="13"/>
      <c r="F340" s="13"/>
      <c r="G340" s="13"/>
      <c r="H340" s="13"/>
      <c r="I340" s="13"/>
      <c r="J340" s="13"/>
      <c r="K340" s="13"/>
      <c r="L340" s="21">
        <v>641</v>
      </c>
      <c r="M340" s="104" t="s">
        <v>1066</v>
      </c>
      <c r="N340" s="104"/>
      <c r="O340" s="146"/>
      <c r="P340" s="162">
        <v>1</v>
      </c>
      <c r="R340" s="1">
        <v>1</v>
      </c>
    </row>
    <row r="341" spans="1:18">
      <c r="A341" s="38"/>
      <c r="B341" s="107" t="s">
        <v>263</v>
      </c>
      <c r="C341" s="13">
        <v>1</v>
      </c>
      <c r="D341" s="13"/>
      <c r="E341" s="13"/>
      <c r="F341" s="13"/>
      <c r="G341" s="13"/>
      <c r="H341" s="13"/>
      <c r="I341" s="13"/>
      <c r="J341" s="13"/>
      <c r="K341" s="13"/>
      <c r="L341" s="59">
        <v>653</v>
      </c>
      <c r="M341" s="104"/>
      <c r="N341" s="9"/>
      <c r="O341" s="142"/>
      <c r="P341" s="11"/>
      <c r="R341" s="1">
        <v>1</v>
      </c>
    </row>
    <row r="342" spans="1:18">
      <c r="A342" s="38"/>
      <c r="B342" s="107" t="s">
        <v>263</v>
      </c>
      <c r="C342" s="13">
        <v>1</v>
      </c>
      <c r="D342" s="13"/>
      <c r="E342" s="13"/>
      <c r="F342" s="13"/>
      <c r="G342" s="13"/>
      <c r="H342" s="13"/>
      <c r="I342" s="13"/>
      <c r="J342" s="13"/>
      <c r="K342" s="13"/>
      <c r="L342" s="59">
        <v>654</v>
      </c>
      <c r="M342" s="104"/>
      <c r="N342" s="9"/>
      <c r="O342" s="142"/>
      <c r="P342" s="11"/>
      <c r="R342" s="1">
        <v>1</v>
      </c>
    </row>
    <row r="343" spans="1:18">
      <c r="A343" s="38"/>
      <c r="B343" s="107" t="s">
        <v>263</v>
      </c>
      <c r="C343" s="13">
        <v>1</v>
      </c>
      <c r="D343" s="13"/>
      <c r="E343" s="13"/>
      <c r="F343" s="13"/>
      <c r="G343" s="13"/>
      <c r="H343" s="13"/>
      <c r="I343" s="13"/>
      <c r="J343" s="13"/>
      <c r="K343" s="13"/>
      <c r="L343" s="59">
        <v>655</v>
      </c>
      <c r="M343" s="104"/>
      <c r="N343" s="9"/>
      <c r="O343" s="142"/>
      <c r="P343" s="11"/>
      <c r="R343" s="1">
        <v>1</v>
      </c>
    </row>
    <row r="344" spans="1:18">
      <c r="A344" s="38"/>
      <c r="B344" s="107" t="s">
        <v>263</v>
      </c>
      <c r="C344" s="13">
        <v>1</v>
      </c>
      <c r="D344" s="13"/>
      <c r="E344" s="13"/>
      <c r="F344" s="13"/>
      <c r="G344" s="13"/>
      <c r="H344" s="13"/>
      <c r="I344" s="13"/>
      <c r="J344" s="13"/>
      <c r="K344" s="13"/>
      <c r="L344" s="59">
        <v>656</v>
      </c>
      <c r="M344" s="104"/>
      <c r="N344" s="9"/>
      <c r="O344" s="142"/>
      <c r="P344" s="11"/>
      <c r="R344" s="1">
        <v>1</v>
      </c>
    </row>
    <row r="345" spans="1:18">
      <c r="A345" s="38"/>
      <c r="B345" s="107" t="s">
        <v>263</v>
      </c>
      <c r="C345" s="13">
        <v>1</v>
      </c>
      <c r="D345" s="13"/>
      <c r="E345" s="13"/>
      <c r="F345" s="13"/>
      <c r="G345" s="13"/>
      <c r="H345" s="13"/>
      <c r="I345" s="13"/>
      <c r="J345" s="13"/>
      <c r="K345" s="13"/>
      <c r="L345" s="59">
        <v>657</v>
      </c>
      <c r="M345" s="104"/>
      <c r="N345" s="9"/>
      <c r="O345" s="142"/>
      <c r="P345" s="11"/>
      <c r="R345" s="1">
        <v>1</v>
      </c>
    </row>
    <row r="346" spans="1:18">
      <c r="A346" s="38"/>
      <c r="B346" s="107" t="s">
        <v>263</v>
      </c>
      <c r="C346" s="13">
        <v>1</v>
      </c>
      <c r="D346" s="13"/>
      <c r="E346" s="13"/>
      <c r="F346" s="13"/>
      <c r="G346" s="13"/>
      <c r="H346" s="13"/>
      <c r="I346" s="13"/>
      <c r="J346" s="13"/>
      <c r="K346" s="13"/>
      <c r="L346" s="59">
        <v>658</v>
      </c>
      <c r="M346" s="104"/>
      <c r="N346" s="9"/>
      <c r="O346" s="142"/>
      <c r="P346" s="11"/>
      <c r="R346" s="1">
        <v>1</v>
      </c>
    </row>
    <row r="347" spans="1:18">
      <c r="A347" s="38"/>
      <c r="B347" s="107" t="s">
        <v>263</v>
      </c>
      <c r="C347" s="13">
        <v>1</v>
      </c>
      <c r="D347" s="13"/>
      <c r="E347" s="13"/>
      <c r="F347" s="13"/>
      <c r="G347" s="13"/>
      <c r="H347" s="13"/>
      <c r="I347" s="13"/>
      <c r="J347" s="13"/>
      <c r="K347" s="13"/>
      <c r="L347" s="59">
        <v>659</v>
      </c>
      <c r="M347" s="104"/>
      <c r="N347" s="9"/>
      <c r="O347" s="142"/>
      <c r="P347" s="11"/>
      <c r="R347" s="1">
        <v>1</v>
      </c>
    </row>
    <row r="348" spans="1:18">
      <c r="A348" s="38"/>
      <c r="B348" s="107" t="s">
        <v>263</v>
      </c>
      <c r="C348" s="13">
        <v>1</v>
      </c>
      <c r="D348" s="13"/>
      <c r="E348" s="13"/>
      <c r="F348" s="13"/>
      <c r="G348" s="13"/>
      <c r="H348" s="13"/>
      <c r="I348" s="13"/>
      <c r="J348" s="13"/>
      <c r="K348" s="13"/>
      <c r="L348" s="59">
        <v>660</v>
      </c>
      <c r="M348" s="104"/>
      <c r="N348" s="9"/>
      <c r="O348" s="142"/>
      <c r="P348" s="11"/>
      <c r="R348" s="1">
        <v>1</v>
      </c>
    </row>
    <row r="349" spans="1:18">
      <c r="A349" s="38"/>
      <c r="B349" s="107" t="s">
        <v>263</v>
      </c>
      <c r="C349" s="13">
        <v>1</v>
      </c>
      <c r="D349" s="13"/>
      <c r="E349" s="13"/>
      <c r="F349" s="13"/>
      <c r="G349" s="13"/>
      <c r="H349" s="13"/>
      <c r="I349" s="13"/>
      <c r="J349" s="13"/>
      <c r="K349" s="13"/>
      <c r="L349" s="59">
        <v>661</v>
      </c>
      <c r="M349" s="104"/>
      <c r="N349" s="9"/>
      <c r="O349" s="142"/>
      <c r="P349" s="11"/>
      <c r="R349" s="1">
        <v>1</v>
      </c>
    </row>
    <row r="350" spans="1:18">
      <c r="A350" s="38"/>
      <c r="B350" s="107" t="s">
        <v>263</v>
      </c>
      <c r="C350" s="13">
        <v>1</v>
      </c>
      <c r="D350" s="13"/>
      <c r="E350" s="13"/>
      <c r="F350" s="13"/>
      <c r="G350" s="13"/>
      <c r="H350" s="13"/>
      <c r="I350" s="13"/>
      <c r="J350" s="13"/>
      <c r="K350" s="13"/>
      <c r="L350" s="59">
        <v>662</v>
      </c>
      <c r="M350" s="104"/>
      <c r="N350" s="9"/>
      <c r="O350" s="142"/>
      <c r="P350" s="11"/>
      <c r="R350" s="1">
        <v>1</v>
      </c>
    </row>
    <row r="351" spans="1:18">
      <c r="A351" s="38"/>
      <c r="B351" s="107" t="s">
        <v>263</v>
      </c>
      <c r="C351" s="13">
        <v>1</v>
      </c>
      <c r="D351" s="13"/>
      <c r="E351" s="13"/>
      <c r="F351" s="13"/>
      <c r="G351" s="13"/>
      <c r="H351" s="13"/>
      <c r="I351" s="13"/>
      <c r="J351" s="13"/>
      <c r="K351" s="13"/>
      <c r="L351" s="59">
        <v>663</v>
      </c>
      <c r="M351" s="104"/>
      <c r="N351" s="9"/>
      <c r="O351" s="142"/>
      <c r="P351" s="11"/>
      <c r="R351" s="1">
        <v>1</v>
      </c>
    </row>
    <row r="352" spans="1:18">
      <c r="A352" s="38"/>
      <c r="B352" s="107" t="s">
        <v>263</v>
      </c>
      <c r="C352" s="13">
        <v>1</v>
      </c>
      <c r="D352" s="13"/>
      <c r="E352" s="13"/>
      <c r="F352" s="13"/>
      <c r="G352" s="13"/>
      <c r="H352" s="13"/>
      <c r="I352" s="13"/>
      <c r="J352" s="13"/>
      <c r="K352" s="13"/>
      <c r="L352" s="59">
        <v>664</v>
      </c>
      <c r="M352" s="104"/>
      <c r="N352" s="9"/>
      <c r="O352" s="142"/>
      <c r="P352" s="11"/>
      <c r="R352" s="1">
        <v>1</v>
      </c>
    </row>
    <row r="353" spans="1:19">
      <c r="A353" s="38"/>
      <c r="B353" s="107" t="s">
        <v>263</v>
      </c>
      <c r="C353" s="13">
        <v>1</v>
      </c>
      <c r="D353" s="13"/>
      <c r="E353" s="13"/>
      <c r="F353" s="13"/>
      <c r="G353" s="13"/>
      <c r="H353" s="13"/>
      <c r="I353" s="13"/>
      <c r="J353" s="13"/>
      <c r="K353" s="13"/>
      <c r="L353" s="59">
        <v>665</v>
      </c>
      <c r="M353" s="104"/>
      <c r="N353" s="9"/>
      <c r="O353" s="142"/>
      <c r="P353" s="11"/>
      <c r="R353" s="1">
        <v>1</v>
      </c>
    </row>
    <row r="354" spans="1:19">
      <c r="A354" s="38"/>
      <c r="B354" s="107" t="s">
        <v>263</v>
      </c>
      <c r="C354" s="13">
        <v>1</v>
      </c>
      <c r="D354" s="13"/>
      <c r="E354" s="13"/>
      <c r="F354" s="13"/>
      <c r="G354" s="13"/>
      <c r="H354" s="13"/>
      <c r="I354" s="13"/>
      <c r="J354" s="13"/>
      <c r="K354" s="13"/>
      <c r="L354" s="59">
        <v>666</v>
      </c>
      <c r="M354" s="104"/>
      <c r="N354" s="9"/>
      <c r="O354" s="142"/>
      <c r="P354" s="11"/>
      <c r="R354" s="1">
        <v>1</v>
      </c>
    </row>
    <row r="355" spans="1:19">
      <c r="A355" s="38"/>
      <c r="B355" s="107" t="s">
        <v>263</v>
      </c>
      <c r="C355" s="13">
        <v>1</v>
      </c>
      <c r="D355" s="13"/>
      <c r="E355" s="13"/>
      <c r="F355" s="13"/>
      <c r="G355" s="13"/>
      <c r="H355" s="13"/>
      <c r="I355" s="13"/>
      <c r="J355" s="13"/>
      <c r="K355" s="13"/>
      <c r="L355" s="59">
        <v>667</v>
      </c>
      <c r="M355" s="104"/>
      <c r="N355" s="9"/>
      <c r="O355" s="142"/>
      <c r="P355" s="11"/>
      <c r="R355" s="1">
        <v>1</v>
      </c>
    </row>
    <row r="356" spans="1:19">
      <c r="A356" s="38"/>
      <c r="B356" s="107" t="s">
        <v>263</v>
      </c>
      <c r="C356" s="13">
        <v>1</v>
      </c>
      <c r="D356" s="13"/>
      <c r="E356" s="13"/>
      <c r="F356" s="13"/>
      <c r="G356" s="13"/>
      <c r="H356" s="13"/>
      <c r="I356" s="13"/>
      <c r="J356" s="13"/>
      <c r="K356" s="13"/>
      <c r="L356" s="59">
        <v>668</v>
      </c>
      <c r="M356" s="104"/>
      <c r="N356" s="9"/>
      <c r="O356" s="142"/>
      <c r="P356" s="11"/>
      <c r="R356" s="1">
        <v>1</v>
      </c>
    </row>
    <row r="357" spans="1:19">
      <c r="A357" s="38"/>
      <c r="B357" s="107" t="s">
        <v>263</v>
      </c>
      <c r="C357" s="13">
        <v>1</v>
      </c>
      <c r="D357" s="13"/>
      <c r="E357" s="13"/>
      <c r="F357" s="13"/>
      <c r="G357" s="13"/>
      <c r="H357" s="13"/>
      <c r="I357" s="13"/>
      <c r="J357" s="13"/>
      <c r="K357" s="13"/>
      <c r="L357" s="59">
        <v>669</v>
      </c>
      <c r="M357" s="104"/>
      <c r="N357" s="9"/>
      <c r="O357" s="142"/>
      <c r="P357" s="11"/>
      <c r="R357" s="1">
        <v>1</v>
      </c>
    </row>
    <row r="358" spans="1:19">
      <c r="A358" s="38"/>
      <c r="B358" s="107" t="s">
        <v>263</v>
      </c>
      <c r="C358" s="13">
        <v>1</v>
      </c>
      <c r="D358" s="13"/>
      <c r="E358" s="13"/>
      <c r="F358" s="13"/>
      <c r="G358" s="13"/>
      <c r="H358" s="13"/>
      <c r="I358" s="13"/>
      <c r="J358" s="13"/>
      <c r="K358" s="13"/>
      <c r="L358" s="59">
        <v>670</v>
      </c>
      <c r="M358" s="104"/>
      <c r="N358" s="9"/>
      <c r="O358" s="142"/>
      <c r="P358" s="11"/>
      <c r="R358" s="1">
        <v>1</v>
      </c>
    </row>
    <row r="359" spans="1:19">
      <c r="A359" s="38"/>
      <c r="B359" s="107" t="s">
        <v>263</v>
      </c>
      <c r="C359" s="13">
        <v>1</v>
      </c>
      <c r="D359" s="13"/>
      <c r="E359" s="13"/>
      <c r="F359" s="13"/>
      <c r="G359" s="13"/>
      <c r="H359" s="13"/>
      <c r="I359" s="13"/>
      <c r="J359" s="13"/>
      <c r="K359" s="13"/>
      <c r="L359" s="59">
        <v>671</v>
      </c>
      <c r="M359" s="104"/>
      <c r="N359" s="9"/>
      <c r="O359" s="142"/>
      <c r="P359" s="11"/>
      <c r="R359" s="1">
        <v>1</v>
      </c>
    </row>
    <row r="360" spans="1:19">
      <c r="A360" s="38"/>
      <c r="B360" s="107" t="s">
        <v>263</v>
      </c>
      <c r="C360" s="13">
        <v>1</v>
      </c>
      <c r="D360" s="13"/>
      <c r="E360" s="13"/>
      <c r="F360" s="13"/>
      <c r="G360" s="13"/>
      <c r="H360" s="13"/>
      <c r="I360" s="13"/>
      <c r="J360" s="13"/>
      <c r="K360" s="13"/>
      <c r="L360" s="59">
        <v>672</v>
      </c>
      <c r="M360" s="104"/>
      <c r="N360" s="9"/>
      <c r="O360" s="142"/>
      <c r="P360" s="11"/>
      <c r="R360" s="1">
        <v>1</v>
      </c>
    </row>
    <row r="361" spans="1:19">
      <c r="A361" s="38"/>
      <c r="B361" s="107" t="s">
        <v>263</v>
      </c>
      <c r="C361" s="13">
        <v>1</v>
      </c>
      <c r="D361" s="13"/>
      <c r="E361" s="13"/>
      <c r="F361" s="13"/>
      <c r="G361" s="13"/>
      <c r="H361" s="13"/>
      <c r="I361" s="13"/>
      <c r="J361" s="13"/>
      <c r="K361" s="13"/>
      <c r="L361" s="59">
        <v>673</v>
      </c>
      <c r="M361" s="104"/>
      <c r="N361" s="9"/>
      <c r="O361" s="142"/>
      <c r="P361" s="11"/>
      <c r="R361" s="1">
        <v>1</v>
      </c>
    </row>
    <row r="362" spans="1:19">
      <c r="A362" s="38"/>
      <c r="B362" s="107" t="s">
        <v>263</v>
      </c>
      <c r="C362" s="13">
        <v>1</v>
      </c>
      <c r="D362" s="13"/>
      <c r="E362" s="13"/>
      <c r="F362" s="13"/>
      <c r="G362" s="13"/>
      <c r="H362" s="13"/>
      <c r="I362" s="13"/>
      <c r="J362" s="13"/>
      <c r="K362" s="13"/>
      <c r="L362" s="59">
        <v>674</v>
      </c>
      <c r="M362" s="104"/>
      <c r="N362" s="9"/>
      <c r="O362" s="142"/>
      <c r="P362" s="11"/>
      <c r="R362" s="1">
        <v>1</v>
      </c>
    </row>
    <row r="363" spans="1:19">
      <c r="A363" s="38"/>
      <c r="B363" s="107" t="s">
        <v>263</v>
      </c>
      <c r="C363" s="13">
        <v>1</v>
      </c>
      <c r="D363" s="13"/>
      <c r="E363" s="13"/>
      <c r="F363" s="13"/>
      <c r="G363" s="13"/>
      <c r="H363" s="13"/>
      <c r="I363" s="13"/>
      <c r="J363" s="13"/>
      <c r="K363" s="13"/>
      <c r="L363" s="59">
        <v>675</v>
      </c>
      <c r="M363" s="104"/>
      <c r="N363" s="9"/>
      <c r="O363" s="142"/>
      <c r="P363" s="11"/>
      <c r="R363" s="1">
        <v>1</v>
      </c>
    </row>
    <row r="364" spans="1:19">
      <c r="A364" s="38"/>
      <c r="B364" s="107" t="s">
        <v>263</v>
      </c>
      <c r="C364" s="13">
        <v>1</v>
      </c>
      <c r="D364" s="13"/>
      <c r="E364" s="13"/>
      <c r="F364" s="13"/>
      <c r="G364" s="13"/>
      <c r="H364" s="13"/>
      <c r="I364" s="13"/>
      <c r="J364" s="13"/>
      <c r="K364" s="13"/>
      <c r="L364" s="59">
        <v>676</v>
      </c>
      <c r="M364" s="104"/>
      <c r="N364" s="9"/>
      <c r="O364" s="142"/>
      <c r="P364" s="11"/>
      <c r="R364" s="1">
        <v>1</v>
      </c>
    </row>
    <row r="365" spans="1:19">
      <c r="A365" s="38"/>
      <c r="B365" s="105" t="s">
        <v>252</v>
      </c>
      <c r="C365" s="59">
        <v>1</v>
      </c>
      <c r="D365" s="59"/>
      <c r="E365" s="59"/>
      <c r="F365" s="59"/>
      <c r="G365" s="59"/>
      <c r="H365" s="59"/>
      <c r="I365" s="59"/>
      <c r="J365" s="59"/>
      <c r="K365" s="59"/>
      <c r="L365" s="59">
        <v>989</v>
      </c>
      <c r="M365" s="68"/>
      <c r="N365" s="68"/>
      <c r="O365" s="142"/>
      <c r="P365" s="11"/>
      <c r="S365" s="1">
        <v>1</v>
      </c>
    </row>
    <row r="366" spans="1:19">
      <c r="A366" s="38"/>
      <c r="B366" s="105" t="s">
        <v>152</v>
      </c>
      <c r="C366" s="59">
        <v>1</v>
      </c>
      <c r="D366" s="59"/>
      <c r="E366" s="59"/>
      <c r="F366" s="59"/>
      <c r="G366" s="59"/>
      <c r="H366" s="59"/>
      <c r="I366" s="59"/>
      <c r="J366" s="59"/>
      <c r="K366" s="59"/>
      <c r="L366" s="59">
        <v>990</v>
      </c>
      <c r="M366" s="68"/>
      <c r="N366" s="68"/>
      <c r="O366" s="142"/>
      <c r="P366" s="11"/>
      <c r="S366" s="1">
        <v>1</v>
      </c>
    </row>
    <row r="367" spans="1:19">
      <c r="A367" s="38"/>
      <c r="B367" s="105" t="s">
        <v>254</v>
      </c>
      <c r="C367" s="59">
        <v>1</v>
      </c>
      <c r="D367" s="59"/>
      <c r="E367" s="59"/>
      <c r="F367" s="59"/>
      <c r="G367" s="59"/>
      <c r="H367" s="59"/>
      <c r="I367" s="59"/>
      <c r="J367" s="59"/>
      <c r="K367" s="59"/>
      <c r="L367" s="59">
        <v>995</v>
      </c>
      <c r="M367" s="64" t="s">
        <v>266</v>
      </c>
      <c r="N367" s="98" t="s">
        <v>227</v>
      </c>
      <c r="O367" s="142"/>
      <c r="P367" s="11">
        <v>1</v>
      </c>
      <c r="S367" s="1">
        <v>1</v>
      </c>
    </row>
    <row r="368" spans="1:19">
      <c r="A368" s="38"/>
      <c r="B368" s="105" t="s">
        <v>65</v>
      </c>
      <c r="C368" s="59">
        <v>1</v>
      </c>
      <c r="D368" s="59"/>
      <c r="E368" s="59"/>
      <c r="F368" s="59"/>
      <c r="G368" s="59"/>
      <c r="H368" s="59"/>
      <c r="I368" s="59"/>
      <c r="J368" s="59"/>
      <c r="K368" s="59"/>
      <c r="L368" s="59">
        <v>996</v>
      </c>
      <c r="M368" s="51"/>
      <c r="N368" s="114" t="s">
        <v>227</v>
      </c>
      <c r="O368" s="142"/>
      <c r="P368" s="11"/>
      <c r="Q368" s="137" t="s">
        <v>267</v>
      </c>
      <c r="S368" s="1">
        <v>1</v>
      </c>
    </row>
    <row r="369" spans="1:19">
      <c r="A369" s="38"/>
      <c r="B369" s="105" t="s">
        <v>65</v>
      </c>
      <c r="C369" s="59">
        <v>1</v>
      </c>
      <c r="D369" s="59"/>
      <c r="E369" s="59"/>
      <c r="F369" s="59"/>
      <c r="G369" s="59"/>
      <c r="H369" s="59"/>
      <c r="I369" s="59"/>
      <c r="J369" s="59"/>
      <c r="K369" s="59"/>
      <c r="L369" s="21">
        <v>997</v>
      </c>
      <c r="M369" s="104" t="s">
        <v>1070</v>
      </c>
      <c r="N369" s="104"/>
      <c r="O369" s="146"/>
      <c r="P369" s="162">
        <v>1</v>
      </c>
      <c r="S369" s="1">
        <v>1</v>
      </c>
    </row>
    <row r="370" spans="1:19">
      <c r="A370" s="38"/>
      <c r="B370" s="105" t="s">
        <v>65</v>
      </c>
      <c r="C370" s="59">
        <v>1</v>
      </c>
      <c r="D370" s="59"/>
      <c r="E370" s="59"/>
      <c r="F370" s="59"/>
      <c r="G370" s="59"/>
      <c r="H370" s="59"/>
      <c r="I370" s="59"/>
      <c r="J370" s="59"/>
      <c r="K370" s="59"/>
      <c r="L370" s="59">
        <v>998</v>
      </c>
      <c r="M370" s="104"/>
      <c r="N370" s="9"/>
      <c r="O370" s="142"/>
      <c r="P370" s="11"/>
      <c r="S370" s="1">
        <v>1</v>
      </c>
    </row>
    <row r="371" spans="1:19">
      <c r="A371" s="38"/>
      <c r="B371" s="105" t="s">
        <v>65</v>
      </c>
      <c r="C371" s="59">
        <v>1</v>
      </c>
      <c r="D371" s="59"/>
      <c r="E371" s="59"/>
      <c r="F371" s="59"/>
      <c r="G371" s="59"/>
      <c r="H371" s="59"/>
      <c r="I371" s="59"/>
      <c r="J371" s="59"/>
      <c r="K371" s="59"/>
      <c r="L371" s="59">
        <v>999</v>
      </c>
      <c r="M371" s="104"/>
      <c r="N371" s="9"/>
      <c r="O371" s="142"/>
      <c r="P371" s="11"/>
      <c r="S371" s="1">
        <v>1</v>
      </c>
    </row>
    <row r="372" spans="1:19">
      <c r="A372" s="38"/>
      <c r="B372" s="105" t="s">
        <v>65</v>
      </c>
      <c r="C372" s="59">
        <v>1</v>
      </c>
      <c r="D372" s="59"/>
      <c r="E372" s="59"/>
      <c r="F372" s="59"/>
      <c r="G372" s="59"/>
      <c r="H372" s="59"/>
      <c r="I372" s="59"/>
      <c r="J372" s="59"/>
      <c r="K372" s="59"/>
      <c r="L372" s="59">
        <v>1000</v>
      </c>
      <c r="M372" s="104"/>
      <c r="N372" s="9"/>
      <c r="O372" s="142"/>
      <c r="P372" s="11"/>
      <c r="S372" s="1">
        <v>1</v>
      </c>
    </row>
    <row r="373" spans="1:19">
      <c r="A373" s="38"/>
      <c r="B373" s="105" t="s">
        <v>65</v>
      </c>
      <c r="C373" s="59">
        <v>1</v>
      </c>
      <c r="D373" s="59"/>
      <c r="E373" s="59"/>
      <c r="F373" s="59"/>
      <c r="G373" s="59"/>
      <c r="H373" s="59"/>
      <c r="I373" s="59"/>
      <c r="J373" s="59"/>
      <c r="K373" s="59"/>
      <c r="L373" s="59">
        <v>1014</v>
      </c>
      <c r="M373" s="104"/>
      <c r="N373" s="9"/>
      <c r="O373" s="142"/>
      <c r="P373" s="11"/>
      <c r="S373" s="1">
        <v>1</v>
      </c>
    </row>
    <row r="374" spans="1:19">
      <c r="A374" s="38"/>
      <c r="B374" s="105" t="s">
        <v>65</v>
      </c>
      <c r="C374" s="59">
        <v>1</v>
      </c>
      <c r="D374" s="59"/>
      <c r="E374" s="59"/>
      <c r="F374" s="59"/>
      <c r="G374" s="59"/>
      <c r="H374" s="59"/>
      <c r="I374" s="59"/>
      <c r="J374" s="59"/>
      <c r="K374" s="59"/>
      <c r="L374" s="59">
        <v>1015</v>
      </c>
      <c r="M374" s="104"/>
      <c r="N374" s="9"/>
      <c r="O374" s="142"/>
      <c r="P374" s="11"/>
      <c r="S374" s="1">
        <v>1</v>
      </c>
    </row>
    <row r="375" spans="1:19">
      <c r="A375" s="38"/>
      <c r="B375" s="105" t="s">
        <v>65</v>
      </c>
      <c r="C375" s="59">
        <v>1</v>
      </c>
      <c r="D375" s="59"/>
      <c r="E375" s="59"/>
      <c r="F375" s="59"/>
      <c r="G375" s="59"/>
      <c r="H375" s="59"/>
      <c r="I375" s="59"/>
      <c r="J375" s="59"/>
      <c r="K375" s="59"/>
      <c r="L375" s="59">
        <v>1016</v>
      </c>
      <c r="M375" s="104"/>
      <c r="N375" s="9"/>
      <c r="O375" s="142"/>
      <c r="P375" s="11"/>
      <c r="S375" s="1">
        <v>1</v>
      </c>
    </row>
    <row r="376" spans="1:19">
      <c r="A376" s="38"/>
      <c r="B376" s="105" t="s">
        <v>65</v>
      </c>
      <c r="C376" s="59">
        <v>1</v>
      </c>
      <c r="D376" s="59"/>
      <c r="E376" s="59"/>
      <c r="F376" s="59"/>
      <c r="G376" s="59"/>
      <c r="H376" s="59"/>
      <c r="I376" s="59"/>
      <c r="J376" s="59"/>
      <c r="K376" s="59"/>
      <c r="L376" s="59">
        <v>1017</v>
      </c>
      <c r="M376" s="104"/>
      <c r="N376" s="9"/>
      <c r="O376" s="142"/>
      <c r="P376" s="11"/>
      <c r="S376" s="1">
        <v>1</v>
      </c>
    </row>
    <row r="377" spans="1:19">
      <c r="A377" s="38"/>
      <c r="B377" s="105" t="s">
        <v>65</v>
      </c>
      <c r="C377" s="59">
        <v>1</v>
      </c>
      <c r="D377" s="59"/>
      <c r="E377" s="59"/>
      <c r="F377" s="59"/>
      <c r="G377" s="59"/>
      <c r="H377" s="59"/>
      <c r="I377" s="59"/>
      <c r="J377" s="59"/>
      <c r="K377" s="59"/>
      <c r="L377" s="59">
        <v>1018</v>
      </c>
      <c r="M377" s="104"/>
      <c r="N377" s="9"/>
      <c r="O377" s="142"/>
      <c r="P377" s="11"/>
      <c r="S377" s="1">
        <v>1</v>
      </c>
    </row>
    <row r="378" spans="1:19">
      <c r="A378" s="38"/>
      <c r="B378" s="105" t="s">
        <v>65</v>
      </c>
      <c r="C378" s="59">
        <v>1</v>
      </c>
      <c r="D378" s="59"/>
      <c r="E378" s="59"/>
      <c r="F378" s="59"/>
      <c r="G378" s="59"/>
      <c r="H378" s="59"/>
      <c r="I378" s="59"/>
      <c r="J378" s="59"/>
      <c r="K378" s="59"/>
      <c r="L378" s="59">
        <v>1019</v>
      </c>
      <c r="M378" s="104"/>
      <c r="N378" s="9"/>
      <c r="O378" s="142"/>
      <c r="P378" s="11"/>
      <c r="S378" s="1">
        <v>1</v>
      </c>
    </row>
    <row r="379" spans="1:19">
      <c r="A379" s="38"/>
      <c r="B379" s="105" t="s">
        <v>65</v>
      </c>
      <c r="C379" s="59">
        <v>1</v>
      </c>
      <c r="D379" s="59"/>
      <c r="E379" s="59"/>
      <c r="F379" s="59"/>
      <c r="G379" s="59"/>
      <c r="H379" s="59"/>
      <c r="I379" s="59"/>
      <c r="J379" s="59"/>
      <c r="K379" s="59"/>
      <c r="L379" s="59">
        <v>1020</v>
      </c>
      <c r="M379" s="104"/>
      <c r="N379" s="9"/>
      <c r="O379" s="142"/>
      <c r="P379" s="11"/>
      <c r="S379" s="1">
        <v>1</v>
      </c>
    </row>
    <row r="380" spans="1:19">
      <c r="A380" s="38"/>
      <c r="B380" s="105" t="s">
        <v>65</v>
      </c>
      <c r="C380" s="59">
        <v>1</v>
      </c>
      <c r="D380" s="59"/>
      <c r="E380" s="59"/>
      <c r="F380" s="59"/>
      <c r="G380" s="59"/>
      <c r="H380" s="59"/>
      <c r="I380" s="59"/>
      <c r="J380" s="59"/>
      <c r="K380" s="59"/>
      <c r="L380" s="59">
        <v>1021</v>
      </c>
      <c r="M380" s="104"/>
      <c r="N380" s="9"/>
      <c r="O380" s="142"/>
      <c r="P380" s="11"/>
      <c r="S380" s="1">
        <v>1</v>
      </c>
    </row>
    <row r="381" spans="1:19">
      <c r="A381" s="38"/>
      <c r="B381" s="105" t="s">
        <v>65</v>
      </c>
      <c r="C381" s="59">
        <v>1</v>
      </c>
      <c r="D381" s="59"/>
      <c r="E381" s="59"/>
      <c r="F381" s="59"/>
      <c r="G381" s="59"/>
      <c r="H381" s="59"/>
      <c r="I381" s="59"/>
      <c r="J381" s="59"/>
      <c r="K381" s="59"/>
      <c r="L381" s="59">
        <v>1022</v>
      </c>
      <c r="M381" s="104"/>
      <c r="N381" s="9"/>
      <c r="O381" s="142"/>
      <c r="P381" s="11"/>
      <c r="S381" s="1">
        <v>1</v>
      </c>
    </row>
    <row r="382" spans="1:19">
      <c r="A382" s="38"/>
      <c r="B382" s="105" t="s">
        <v>65</v>
      </c>
      <c r="C382" s="59">
        <v>1</v>
      </c>
      <c r="D382" s="59"/>
      <c r="E382" s="59"/>
      <c r="F382" s="59"/>
      <c r="G382" s="59"/>
      <c r="H382" s="59"/>
      <c r="I382" s="59"/>
      <c r="J382" s="59"/>
      <c r="K382" s="59"/>
      <c r="L382" s="59">
        <v>1023</v>
      </c>
      <c r="M382" s="104"/>
      <c r="N382" s="9"/>
      <c r="O382" s="142"/>
      <c r="P382" s="11"/>
      <c r="S382" s="1">
        <v>1</v>
      </c>
    </row>
    <row r="383" spans="1:19">
      <c r="A383" s="38"/>
      <c r="B383" s="105" t="s">
        <v>65</v>
      </c>
      <c r="C383" s="59">
        <v>1</v>
      </c>
      <c r="D383" s="59"/>
      <c r="E383" s="59"/>
      <c r="F383" s="59"/>
      <c r="G383" s="59"/>
      <c r="H383" s="59"/>
      <c r="I383" s="59"/>
      <c r="J383" s="59"/>
      <c r="K383" s="59"/>
      <c r="L383" s="59">
        <v>1024</v>
      </c>
      <c r="M383" s="104"/>
      <c r="N383" s="9"/>
      <c r="O383" s="142"/>
      <c r="P383" s="11"/>
      <c r="S383" s="1">
        <v>1</v>
      </c>
    </row>
    <row r="384" spans="1:19">
      <c r="A384" s="38"/>
      <c r="B384" s="105" t="s">
        <v>257</v>
      </c>
      <c r="C384" s="59">
        <v>1</v>
      </c>
      <c r="D384" s="59"/>
      <c r="E384" s="59"/>
      <c r="F384" s="59"/>
      <c r="G384" s="59"/>
      <c r="H384" s="59"/>
      <c r="I384" s="59"/>
      <c r="J384" s="59"/>
      <c r="K384" s="59"/>
      <c r="L384" s="59">
        <v>1001</v>
      </c>
      <c r="M384" s="64" t="s">
        <v>268</v>
      </c>
      <c r="N384" s="11" t="s">
        <v>227</v>
      </c>
      <c r="O384" s="142"/>
      <c r="P384" s="11">
        <v>1</v>
      </c>
      <c r="S384" s="1">
        <v>1</v>
      </c>
    </row>
    <row r="385" spans="1:19">
      <c r="A385" s="38"/>
      <c r="B385" s="105" t="s">
        <v>259</v>
      </c>
      <c r="C385" s="59">
        <v>1</v>
      </c>
      <c r="D385" s="59"/>
      <c r="E385" s="59"/>
      <c r="F385" s="59"/>
      <c r="G385" s="59"/>
      <c r="H385" s="59"/>
      <c r="I385" s="59"/>
      <c r="J385" s="59"/>
      <c r="K385" s="59"/>
      <c r="L385" s="59">
        <v>1002</v>
      </c>
      <c r="M385" s="64" t="s">
        <v>269</v>
      </c>
      <c r="N385" s="11" t="s">
        <v>227</v>
      </c>
      <c r="O385" s="142"/>
      <c r="P385" s="11">
        <v>1</v>
      </c>
      <c r="S385" s="1">
        <v>1</v>
      </c>
    </row>
    <row r="386" spans="1:19">
      <c r="A386" s="38"/>
      <c r="B386" s="105" t="s">
        <v>259</v>
      </c>
      <c r="C386" s="59">
        <v>1</v>
      </c>
      <c r="D386" s="59"/>
      <c r="E386" s="59"/>
      <c r="F386" s="59"/>
      <c r="G386" s="59"/>
      <c r="H386" s="59"/>
      <c r="I386" s="59"/>
      <c r="J386" s="59"/>
      <c r="K386" s="59"/>
      <c r="L386" s="59">
        <v>1003</v>
      </c>
      <c r="M386" s="104"/>
      <c r="N386" s="9"/>
      <c r="O386" s="142"/>
      <c r="P386" s="11"/>
      <c r="S386" s="1">
        <v>1</v>
      </c>
    </row>
    <row r="387" spans="1:19">
      <c r="A387" s="38"/>
      <c r="B387" s="105" t="s">
        <v>259</v>
      </c>
      <c r="C387" s="59">
        <v>1</v>
      </c>
      <c r="D387" s="59"/>
      <c r="E387" s="59"/>
      <c r="F387" s="59"/>
      <c r="G387" s="59"/>
      <c r="H387" s="59"/>
      <c r="I387" s="59"/>
      <c r="J387" s="59"/>
      <c r="K387" s="59"/>
      <c r="L387" s="59">
        <v>1004</v>
      </c>
      <c r="M387" s="104"/>
      <c r="N387" s="9"/>
      <c r="O387" s="142"/>
      <c r="P387" s="11"/>
      <c r="S387" s="1">
        <v>1</v>
      </c>
    </row>
    <row r="388" spans="1:19">
      <c r="A388" s="38"/>
      <c r="B388" s="105" t="s">
        <v>259</v>
      </c>
      <c r="C388" s="59">
        <v>1</v>
      </c>
      <c r="D388" s="59"/>
      <c r="E388" s="59"/>
      <c r="F388" s="59"/>
      <c r="G388" s="59"/>
      <c r="H388" s="59"/>
      <c r="I388" s="59"/>
      <c r="J388" s="59"/>
      <c r="K388" s="59"/>
      <c r="L388" s="59">
        <v>1005</v>
      </c>
      <c r="M388" s="104"/>
      <c r="N388" s="9"/>
      <c r="O388" s="142"/>
      <c r="P388" s="11"/>
      <c r="S388" s="1">
        <v>1</v>
      </c>
    </row>
    <row r="389" spans="1:19">
      <c r="A389" s="38"/>
      <c r="B389" s="105" t="s">
        <v>259</v>
      </c>
      <c r="C389" s="59">
        <v>1</v>
      </c>
      <c r="D389" s="59"/>
      <c r="E389" s="59"/>
      <c r="F389" s="59"/>
      <c r="G389" s="59"/>
      <c r="H389" s="59"/>
      <c r="I389" s="59"/>
      <c r="J389" s="59"/>
      <c r="K389" s="59"/>
      <c r="L389" s="59">
        <v>1006</v>
      </c>
      <c r="M389" s="104"/>
      <c r="N389" s="9"/>
      <c r="O389" s="142"/>
      <c r="P389" s="11"/>
      <c r="S389" s="1">
        <v>1</v>
      </c>
    </row>
    <row r="390" spans="1:19">
      <c r="A390" s="38"/>
      <c r="B390" s="105" t="s">
        <v>259</v>
      </c>
      <c r="C390" s="59">
        <v>1</v>
      </c>
      <c r="D390" s="59"/>
      <c r="E390" s="59"/>
      <c r="F390" s="59"/>
      <c r="G390" s="59"/>
      <c r="H390" s="59"/>
      <c r="I390" s="59"/>
      <c r="J390" s="59"/>
      <c r="K390" s="59"/>
      <c r="L390" s="59">
        <v>1007</v>
      </c>
      <c r="M390" s="104"/>
      <c r="N390" s="9"/>
      <c r="O390" s="142"/>
      <c r="P390" s="11"/>
      <c r="S390" s="1">
        <v>1</v>
      </c>
    </row>
    <row r="391" spans="1:19">
      <c r="A391" s="38"/>
      <c r="B391" s="105" t="s">
        <v>259</v>
      </c>
      <c r="C391" s="59">
        <v>1</v>
      </c>
      <c r="D391" s="59"/>
      <c r="E391" s="59"/>
      <c r="F391" s="59"/>
      <c r="G391" s="59"/>
      <c r="H391" s="59"/>
      <c r="I391" s="59"/>
      <c r="J391" s="59"/>
      <c r="K391" s="59"/>
      <c r="L391" s="59">
        <v>1008</v>
      </c>
      <c r="M391" s="104"/>
      <c r="N391" s="9"/>
      <c r="O391" s="142"/>
      <c r="P391" s="11"/>
      <c r="S391" s="1">
        <v>1</v>
      </c>
    </row>
    <row r="392" spans="1:19">
      <c r="A392" s="38"/>
      <c r="B392" s="105" t="s">
        <v>261</v>
      </c>
      <c r="C392" s="59">
        <v>1</v>
      </c>
      <c r="D392" s="59"/>
      <c r="E392" s="59"/>
      <c r="F392" s="59"/>
      <c r="G392" s="59"/>
      <c r="H392" s="59"/>
      <c r="I392" s="59"/>
      <c r="J392" s="59"/>
      <c r="K392" s="59"/>
      <c r="L392" s="59">
        <v>1009</v>
      </c>
      <c r="M392" s="64" t="s">
        <v>270</v>
      </c>
      <c r="N392" s="11" t="s">
        <v>227</v>
      </c>
      <c r="O392" s="142"/>
      <c r="P392" s="11">
        <v>1</v>
      </c>
      <c r="R392" s="1">
        <v>1</v>
      </c>
    </row>
    <row r="393" spans="1:19">
      <c r="A393" s="38"/>
      <c r="B393" s="105" t="s">
        <v>263</v>
      </c>
      <c r="C393" s="59">
        <v>1</v>
      </c>
      <c r="D393" s="59"/>
      <c r="E393" s="59"/>
      <c r="F393" s="59"/>
      <c r="G393" s="59"/>
      <c r="H393" s="59"/>
      <c r="I393" s="59"/>
      <c r="J393" s="59"/>
      <c r="K393" s="59"/>
      <c r="L393" s="59">
        <v>1010</v>
      </c>
      <c r="M393" s="64" t="s">
        <v>271</v>
      </c>
      <c r="N393" s="11" t="s">
        <v>227</v>
      </c>
      <c r="O393" s="142"/>
      <c r="P393" s="11">
        <v>1</v>
      </c>
      <c r="R393" s="1">
        <v>1</v>
      </c>
    </row>
    <row r="394" spans="1:19">
      <c r="A394" s="38"/>
      <c r="B394" s="105" t="s">
        <v>263</v>
      </c>
      <c r="C394" s="59">
        <v>1</v>
      </c>
      <c r="D394" s="59"/>
      <c r="E394" s="59"/>
      <c r="F394" s="59"/>
      <c r="G394" s="59"/>
      <c r="H394" s="59"/>
      <c r="I394" s="59"/>
      <c r="J394" s="59"/>
      <c r="K394" s="59"/>
      <c r="L394" s="59">
        <v>1011</v>
      </c>
      <c r="M394" s="68" t="s">
        <v>1067</v>
      </c>
      <c r="N394" s="68"/>
      <c r="O394" s="433"/>
      <c r="P394" s="98">
        <v>1</v>
      </c>
      <c r="R394" s="1">
        <v>1</v>
      </c>
    </row>
    <row r="395" spans="1:19">
      <c r="A395" s="38"/>
      <c r="B395" s="105" t="s">
        <v>263</v>
      </c>
      <c r="C395" s="59">
        <v>1</v>
      </c>
      <c r="D395" s="59"/>
      <c r="E395" s="59"/>
      <c r="F395" s="59"/>
      <c r="G395" s="59"/>
      <c r="H395" s="59"/>
      <c r="I395" s="59"/>
      <c r="J395" s="59"/>
      <c r="K395" s="59"/>
      <c r="L395" s="59">
        <v>1012</v>
      </c>
      <c r="M395" s="68" t="s">
        <v>1068</v>
      </c>
      <c r="N395" s="68"/>
      <c r="O395" s="433"/>
      <c r="P395" s="98">
        <v>1</v>
      </c>
      <c r="R395" s="1">
        <v>1</v>
      </c>
    </row>
    <row r="396" spans="1:19">
      <c r="A396" s="38"/>
      <c r="B396" s="105" t="s">
        <v>263</v>
      </c>
      <c r="C396" s="59">
        <v>1</v>
      </c>
      <c r="D396" s="59"/>
      <c r="E396" s="59"/>
      <c r="F396" s="59"/>
      <c r="G396" s="59"/>
      <c r="H396" s="59"/>
      <c r="I396" s="59"/>
      <c r="J396" s="59"/>
      <c r="K396" s="59"/>
      <c r="L396" s="21">
        <v>1013</v>
      </c>
      <c r="M396" s="104" t="s">
        <v>1069</v>
      </c>
      <c r="N396" s="104"/>
      <c r="O396" s="146"/>
      <c r="P396" s="162">
        <v>1</v>
      </c>
      <c r="R396" s="1">
        <v>1</v>
      </c>
    </row>
    <row r="397" spans="1:19">
      <c r="A397" s="38"/>
      <c r="B397" s="105" t="s">
        <v>263</v>
      </c>
      <c r="C397" s="59">
        <v>1</v>
      </c>
      <c r="D397" s="59"/>
      <c r="E397" s="59"/>
      <c r="F397" s="59"/>
      <c r="G397" s="59"/>
      <c r="H397" s="59"/>
      <c r="I397" s="59"/>
      <c r="J397" s="59"/>
      <c r="K397" s="59"/>
      <c r="L397" s="59">
        <v>1025</v>
      </c>
      <c r="M397" s="104"/>
      <c r="N397" s="9"/>
      <c r="O397" s="142"/>
      <c r="P397" s="11"/>
      <c r="R397" s="1">
        <v>1</v>
      </c>
    </row>
    <row r="398" spans="1:19">
      <c r="A398" s="38"/>
      <c r="B398" s="105" t="s">
        <v>263</v>
      </c>
      <c r="C398" s="59">
        <v>1</v>
      </c>
      <c r="D398" s="59"/>
      <c r="E398" s="59"/>
      <c r="F398" s="59"/>
      <c r="G398" s="59"/>
      <c r="H398" s="59"/>
      <c r="I398" s="59"/>
      <c r="J398" s="59"/>
      <c r="K398" s="59"/>
      <c r="L398" s="59">
        <v>1026</v>
      </c>
      <c r="M398" s="104"/>
      <c r="N398" s="9"/>
      <c r="O398" s="142"/>
      <c r="P398" s="11"/>
      <c r="R398" s="1">
        <v>1</v>
      </c>
    </row>
    <row r="399" spans="1:19">
      <c r="A399" s="38"/>
      <c r="B399" s="105" t="s">
        <v>263</v>
      </c>
      <c r="C399" s="59">
        <v>1</v>
      </c>
      <c r="D399" s="59"/>
      <c r="E399" s="59"/>
      <c r="F399" s="59"/>
      <c r="G399" s="59"/>
      <c r="H399" s="59"/>
      <c r="I399" s="59"/>
      <c r="J399" s="59"/>
      <c r="K399" s="59"/>
      <c r="L399" s="59">
        <v>1027</v>
      </c>
      <c r="M399" s="104"/>
      <c r="N399" s="9"/>
      <c r="O399" s="142"/>
      <c r="P399" s="11"/>
      <c r="R399" s="1">
        <v>1</v>
      </c>
    </row>
    <row r="400" spans="1:19">
      <c r="A400" s="38"/>
      <c r="B400" s="105" t="s">
        <v>263</v>
      </c>
      <c r="C400" s="59">
        <v>1</v>
      </c>
      <c r="D400" s="59"/>
      <c r="E400" s="59"/>
      <c r="F400" s="59"/>
      <c r="G400" s="59"/>
      <c r="H400" s="59"/>
      <c r="I400" s="59"/>
      <c r="J400" s="59"/>
      <c r="K400" s="59"/>
      <c r="L400" s="59">
        <v>1028</v>
      </c>
      <c r="M400" s="104"/>
      <c r="N400" s="9"/>
      <c r="O400" s="142"/>
      <c r="P400" s="11"/>
      <c r="R400" s="1">
        <v>1</v>
      </c>
    </row>
    <row r="401" spans="1:18">
      <c r="A401" s="38"/>
      <c r="B401" s="105" t="s">
        <v>263</v>
      </c>
      <c r="C401" s="59">
        <v>1</v>
      </c>
      <c r="D401" s="59"/>
      <c r="E401" s="59"/>
      <c r="F401" s="59"/>
      <c r="G401" s="59"/>
      <c r="H401" s="59"/>
      <c r="I401" s="59"/>
      <c r="J401" s="59"/>
      <c r="K401" s="59"/>
      <c r="L401" s="59">
        <v>1029</v>
      </c>
      <c r="M401" s="104"/>
      <c r="N401" s="9"/>
      <c r="O401" s="142"/>
      <c r="P401" s="11"/>
      <c r="R401" s="1">
        <v>1</v>
      </c>
    </row>
    <row r="402" spans="1:18">
      <c r="A402" s="38"/>
      <c r="B402" s="105" t="s">
        <v>263</v>
      </c>
      <c r="C402" s="59">
        <v>1</v>
      </c>
      <c r="D402" s="59"/>
      <c r="E402" s="59"/>
      <c r="F402" s="59"/>
      <c r="G402" s="59"/>
      <c r="H402" s="59"/>
      <c r="I402" s="59"/>
      <c r="J402" s="59"/>
      <c r="K402" s="59"/>
      <c r="L402" s="59">
        <v>1030</v>
      </c>
      <c r="M402" s="104"/>
      <c r="N402" s="9"/>
      <c r="O402" s="142"/>
      <c r="P402" s="11"/>
      <c r="R402" s="1">
        <v>1</v>
      </c>
    </row>
    <row r="403" spans="1:18">
      <c r="A403" s="38"/>
      <c r="B403" s="105" t="s">
        <v>263</v>
      </c>
      <c r="C403" s="59">
        <v>1</v>
      </c>
      <c r="D403" s="59"/>
      <c r="E403" s="59"/>
      <c r="F403" s="59"/>
      <c r="G403" s="59"/>
      <c r="H403" s="59"/>
      <c r="I403" s="59"/>
      <c r="J403" s="59"/>
      <c r="K403" s="59"/>
      <c r="L403" s="59">
        <v>1031</v>
      </c>
      <c r="M403" s="104"/>
      <c r="N403" s="9"/>
      <c r="O403" s="142"/>
      <c r="P403" s="11"/>
      <c r="R403" s="1">
        <v>1</v>
      </c>
    </row>
    <row r="404" spans="1:18">
      <c r="A404" s="38"/>
      <c r="B404" s="105" t="s">
        <v>263</v>
      </c>
      <c r="C404" s="59">
        <v>1</v>
      </c>
      <c r="D404" s="59"/>
      <c r="E404" s="59"/>
      <c r="F404" s="59"/>
      <c r="G404" s="59"/>
      <c r="H404" s="59"/>
      <c r="I404" s="59"/>
      <c r="J404" s="59"/>
      <c r="K404" s="59"/>
      <c r="L404" s="59">
        <v>1032</v>
      </c>
      <c r="M404" s="104"/>
      <c r="N404" s="9"/>
      <c r="O404" s="142"/>
      <c r="P404" s="11"/>
      <c r="R404" s="1">
        <v>1</v>
      </c>
    </row>
    <row r="405" spans="1:18">
      <c r="A405" s="38"/>
      <c r="B405" s="105" t="s">
        <v>263</v>
      </c>
      <c r="C405" s="59">
        <v>1</v>
      </c>
      <c r="D405" s="59"/>
      <c r="E405" s="59"/>
      <c r="F405" s="59"/>
      <c r="G405" s="59"/>
      <c r="H405" s="59"/>
      <c r="I405" s="59"/>
      <c r="J405" s="59"/>
      <c r="K405" s="59"/>
      <c r="L405" s="59">
        <v>1033</v>
      </c>
      <c r="M405" s="104"/>
      <c r="N405" s="9"/>
      <c r="O405" s="142"/>
      <c r="P405" s="11"/>
      <c r="R405" s="1">
        <v>1</v>
      </c>
    </row>
    <row r="406" spans="1:18">
      <c r="A406" s="38"/>
      <c r="B406" s="105" t="s">
        <v>263</v>
      </c>
      <c r="C406" s="59">
        <v>1</v>
      </c>
      <c r="D406" s="59"/>
      <c r="E406" s="59"/>
      <c r="F406" s="59"/>
      <c r="G406" s="59"/>
      <c r="H406" s="59"/>
      <c r="I406" s="59"/>
      <c r="J406" s="59"/>
      <c r="K406" s="59"/>
      <c r="L406" s="59">
        <v>1034</v>
      </c>
      <c r="M406" s="104"/>
      <c r="N406" s="9"/>
      <c r="O406" s="142"/>
      <c r="P406" s="11"/>
      <c r="R406" s="1">
        <v>1</v>
      </c>
    </row>
    <row r="407" spans="1:18">
      <c r="A407" s="38"/>
      <c r="B407" s="105" t="s">
        <v>263</v>
      </c>
      <c r="C407" s="59">
        <v>1</v>
      </c>
      <c r="D407" s="59"/>
      <c r="E407" s="59"/>
      <c r="F407" s="59"/>
      <c r="G407" s="59"/>
      <c r="H407" s="59"/>
      <c r="I407" s="59"/>
      <c r="J407" s="59"/>
      <c r="K407" s="59"/>
      <c r="L407" s="59">
        <v>1035</v>
      </c>
      <c r="M407" s="104"/>
      <c r="N407" s="9"/>
      <c r="O407" s="142"/>
      <c r="P407" s="11"/>
      <c r="R407" s="1">
        <v>1</v>
      </c>
    </row>
    <row r="408" spans="1:18">
      <c r="A408" s="38"/>
      <c r="B408" s="105" t="s">
        <v>263</v>
      </c>
      <c r="C408" s="59">
        <v>1</v>
      </c>
      <c r="D408" s="59"/>
      <c r="E408" s="59"/>
      <c r="F408" s="59"/>
      <c r="G408" s="59"/>
      <c r="H408" s="59"/>
      <c r="I408" s="59"/>
      <c r="J408" s="59"/>
      <c r="K408" s="59"/>
      <c r="L408" s="59">
        <v>1036</v>
      </c>
      <c r="M408" s="104"/>
      <c r="N408" s="9"/>
      <c r="O408" s="142"/>
      <c r="P408" s="11"/>
      <c r="R408" s="1">
        <v>1</v>
      </c>
    </row>
    <row r="409" spans="1:18">
      <c r="A409" s="38"/>
      <c r="B409" s="105" t="s">
        <v>263</v>
      </c>
      <c r="C409" s="59">
        <v>1</v>
      </c>
      <c r="D409" s="59"/>
      <c r="E409" s="59"/>
      <c r="F409" s="59"/>
      <c r="G409" s="59"/>
      <c r="H409" s="59"/>
      <c r="I409" s="59"/>
      <c r="J409" s="59"/>
      <c r="K409" s="59"/>
      <c r="L409" s="59">
        <v>1037</v>
      </c>
      <c r="M409" s="104"/>
      <c r="N409" s="9"/>
      <c r="O409" s="142"/>
      <c r="P409" s="11"/>
      <c r="R409" s="1">
        <v>1</v>
      </c>
    </row>
    <row r="410" spans="1:18">
      <c r="A410" s="38"/>
      <c r="B410" s="105" t="s">
        <v>263</v>
      </c>
      <c r="C410" s="59">
        <v>1</v>
      </c>
      <c r="D410" s="59"/>
      <c r="E410" s="59"/>
      <c r="F410" s="59"/>
      <c r="G410" s="59"/>
      <c r="H410" s="59"/>
      <c r="I410" s="59"/>
      <c r="J410" s="59"/>
      <c r="K410" s="59"/>
      <c r="L410" s="59">
        <v>1038</v>
      </c>
      <c r="M410" s="104"/>
      <c r="N410" s="9"/>
      <c r="O410" s="142"/>
      <c r="P410" s="11"/>
      <c r="R410" s="1">
        <v>1</v>
      </c>
    </row>
    <row r="411" spans="1:18">
      <c r="A411" s="38"/>
      <c r="B411" s="105" t="s">
        <v>263</v>
      </c>
      <c r="C411" s="59">
        <v>1</v>
      </c>
      <c r="D411" s="59"/>
      <c r="E411" s="59"/>
      <c r="F411" s="59"/>
      <c r="G411" s="59"/>
      <c r="H411" s="59"/>
      <c r="I411" s="59"/>
      <c r="J411" s="59"/>
      <c r="K411" s="59"/>
      <c r="L411" s="59">
        <v>1039</v>
      </c>
      <c r="M411" s="104"/>
      <c r="N411" s="9"/>
      <c r="O411" s="142"/>
      <c r="P411" s="11"/>
      <c r="R411" s="1">
        <v>1</v>
      </c>
    </row>
    <row r="412" spans="1:18">
      <c r="A412" s="38"/>
      <c r="B412" s="105" t="s">
        <v>263</v>
      </c>
      <c r="C412" s="59">
        <v>1</v>
      </c>
      <c r="D412" s="59"/>
      <c r="E412" s="59"/>
      <c r="F412" s="59"/>
      <c r="G412" s="59"/>
      <c r="H412" s="59"/>
      <c r="I412" s="59"/>
      <c r="J412" s="59"/>
      <c r="K412" s="59"/>
      <c r="L412" s="59">
        <v>1040</v>
      </c>
      <c r="M412" s="104"/>
      <c r="N412" s="9"/>
      <c r="O412" s="142"/>
      <c r="P412" s="11"/>
      <c r="R412" s="1">
        <v>1</v>
      </c>
    </row>
    <row r="413" spans="1:18">
      <c r="A413" s="38"/>
      <c r="B413" s="105" t="s">
        <v>263</v>
      </c>
      <c r="C413" s="59">
        <v>1</v>
      </c>
      <c r="D413" s="59"/>
      <c r="E413" s="59"/>
      <c r="F413" s="59"/>
      <c r="G413" s="59"/>
      <c r="H413" s="59"/>
      <c r="I413" s="59"/>
      <c r="J413" s="59"/>
      <c r="K413" s="59"/>
      <c r="L413" s="59">
        <v>1041</v>
      </c>
      <c r="M413" s="104"/>
      <c r="N413" s="9"/>
      <c r="O413" s="142"/>
      <c r="P413" s="11"/>
      <c r="R413" s="1">
        <v>1</v>
      </c>
    </row>
    <row r="414" spans="1:18">
      <c r="A414" s="38"/>
      <c r="B414" s="105" t="s">
        <v>263</v>
      </c>
      <c r="C414" s="59">
        <v>1</v>
      </c>
      <c r="D414" s="59"/>
      <c r="E414" s="59"/>
      <c r="F414" s="59"/>
      <c r="G414" s="59"/>
      <c r="H414" s="59"/>
      <c r="I414" s="59"/>
      <c r="J414" s="59"/>
      <c r="K414" s="59"/>
      <c r="L414" s="59">
        <v>1042</v>
      </c>
      <c r="M414" s="104"/>
      <c r="N414" s="9"/>
      <c r="O414" s="142"/>
      <c r="P414" s="11"/>
      <c r="R414" s="1">
        <v>1</v>
      </c>
    </row>
    <row r="415" spans="1:18">
      <c r="A415" s="38"/>
      <c r="B415" s="105" t="s">
        <v>263</v>
      </c>
      <c r="C415" s="59">
        <v>1</v>
      </c>
      <c r="D415" s="59"/>
      <c r="E415" s="59"/>
      <c r="F415" s="59"/>
      <c r="G415" s="59"/>
      <c r="H415" s="59"/>
      <c r="I415" s="59"/>
      <c r="J415" s="59"/>
      <c r="K415" s="59"/>
      <c r="L415" s="59">
        <v>1043</v>
      </c>
      <c r="M415" s="104"/>
      <c r="N415" s="9"/>
      <c r="O415" s="142"/>
      <c r="P415" s="11"/>
      <c r="R415" s="1">
        <v>1</v>
      </c>
    </row>
    <row r="416" spans="1:18">
      <c r="A416" s="38"/>
      <c r="B416" s="105" t="s">
        <v>263</v>
      </c>
      <c r="C416" s="59">
        <v>1</v>
      </c>
      <c r="D416" s="59"/>
      <c r="E416" s="59"/>
      <c r="F416" s="59"/>
      <c r="G416" s="59"/>
      <c r="H416" s="59"/>
      <c r="I416" s="59"/>
      <c r="J416" s="59"/>
      <c r="K416" s="59"/>
      <c r="L416" s="59">
        <v>1044</v>
      </c>
      <c r="M416" s="104"/>
      <c r="N416" s="9"/>
      <c r="O416" s="142"/>
      <c r="P416" s="11"/>
      <c r="R416" s="1">
        <v>1</v>
      </c>
    </row>
    <row r="417" spans="1:18">
      <c r="A417" s="38"/>
      <c r="B417" s="105" t="s">
        <v>263</v>
      </c>
      <c r="C417" s="59">
        <v>1</v>
      </c>
      <c r="D417" s="59"/>
      <c r="E417" s="59"/>
      <c r="F417" s="59"/>
      <c r="G417" s="59"/>
      <c r="H417" s="59"/>
      <c r="I417" s="59"/>
      <c r="J417" s="59"/>
      <c r="K417" s="59"/>
      <c r="L417" s="59">
        <v>1045</v>
      </c>
      <c r="M417" s="104"/>
      <c r="N417" s="9"/>
      <c r="O417" s="142"/>
      <c r="P417" s="11"/>
      <c r="R417" s="1">
        <v>1</v>
      </c>
    </row>
    <row r="418" spans="1:18">
      <c r="A418" s="38"/>
      <c r="B418" s="105" t="s">
        <v>263</v>
      </c>
      <c r="C418" s="59">
        <v>1</v>
      </c>
      <c r="D418" s="59"/>
      <c r="E418" s="59"/>
      <c r="F418" s="59"/>
      <c r="G418" s="59"/>
      <c r="H418" s="59"/>
      <c r="I418" s="59"/>
      <c r="J418" s="59"/>
      <c r="K418" s="59"/>
      <c r="L418" s="59">
        <v>1046</v>
      </c>
      <c r="M418" s="104"/>
      <c r="N418" s="9"/>
      <c r="O418" s="142"/>
      <c r="P418" s="11"/>
      <c r="R418" s="1">
        <v>1</v>
      </c>
    </row>
    <row r="419" spans="1:18">
      <c r="A419" s="38"/>
      <c r="B419" s="105" t="s">
        <v>263</v>
      </c>
      <c r="C419" s="59">
        <v>1</v>
      </c>
      <c r="D419" s="59"/>
      <c r="E419" s="59"/>
      <c r="F419" s="59"/>
      <c r="G419" s="59"/>
      <c r="H419" s="59"/>
      <c r="I419" s="59"/>
      <c r="J419" s="59"/>
      <c r="K419" s="59"/>
      <c r="L419" s="59">
        <v>1047</v>
      </c>
      <c r="M419" s="104"/>
      <c r="N419" s="9"/>
      <c r="O419" s="142"/>
      <c r="P419" s="11"/>
      <c r="R419" s="1">
        <v>1</v>
      </c>
    </row>
    <row r="420" spans="1:18">
      <c r="A420" s="38"/>
      <c r="B420" s="105" t="s">
        <v>263</v>
      </c>
      <c r="C420" s="59">
        <v>1</v>
      </c>
      <c r="D420" s="59"/>
      <c r="E420" s="59"/>
      <c r="F420" s="59"/>
      <c r="G420" s="59"/>
      <c r="H420" s="59"/>
      <c r="I420" s="59"/>
      <c r="J420" s="59"/>
      <c r="K420" s="59"/>
      <c r="L420" s="59">
        <v>1048</v>
      </c>
      <c r="M420" s="104"/>
      <c r="N420" s="9"/>
      <c r="O420" s="142"/>
      <c r="P420" s="11"/>
      <c r="R420" s="1">
        <v>1</v>
      </c>
    </row>
    <row r="421" spans="1:18">
      <c r="A421" s="38"/>
      <c r="B421" s="107" t="s">
        <v>1056</v>
      </c>
      <c r="C421" s="13">
        <v>1</v>
      </c>
      <c r="D421" s="13">
        <v>1</v>
      </c>
      <c r="E421" s="13">
        <v>6</v>
      </c>
      <c r="F421" s="13"/>
      <c r="G421" s="13"/>
      <c r="H421" s="13"/>
      <c r="I421" s="13"/>
      <c r="J421" s="13"/>
      <c r="K421" s="13">
        <f>SUM(E421:J421)</f>
        <v>6</v>
      </c>
      <c r="L421" s="61">
        <v>41</v>
      </c>
      <c r="M421" s="64" t="s">
        <v>274</v>
      </c>
      <c r="N421" s="11" t="s">
        <v>275</v>
      </c>
      <c r="O421" s="142"/>
      <c r="P421" s="11">
        <v>1</v>
      </c>
      <c r="R421" s="1">
        <v>1</v>
      </c>
    </row>
    <row r="422" spans="1:18">
      <c r="A422" s="38"/>
      <c r="B422" s="75" t="s">
        <v>84</v>
      </c>
      <c r="C422" s="61">
        <v>1</v>
      </c>
      <c r="D422" s="61"/>
      <c r="E422" s="61"/>
      <c r="F422" s="61"/>
      <c r="G422" s="61"/>
      <c r="H422" s="61"/>
      <c r="I422" s="61"/>
      <c r="J422" s="61"/>
      <c r="K422" s="61"/>
      <c r="L422" s="61">
        <v>78</v>
      </c>
      <c r="M422" s="64" t="s">
        <v>276</v>
      </c>
      <c r="N422" s="11" t="s">
        <v>277</v>
      </c>
      <c r="O422" s="142"/>
      <c r="P422" s="11">
        <v>1</v>
      </c>
      <c r="R422" s="1">
        <v>1</v>
      </c>
    </row>
    <row r="423" spans="1:18">
      <c r="A423" s="38"/>
      <c r="B423" s="75" t="s">
        <v>84</v>
      </c>
      <c r="C423" s="61">
        <v>1</v>
      </c>
      <c r="D423" s="61"/>
      <c r="E423" s="61"/>
      <c r="F423" s="61"/>
      <c r="G423" s="61"/>
      <c r="H423" s="61"/>
      <c r="I423" s="61"/>
      <c r="J423" s="61"/>
      <c r="K423" s="61"/>
      <c r="L423" s="61">
        <v>80</v>
      </c>
      <c r="M423" s="64" t="s">
        <v>278</v>
      </c>
      <c r="N423" s="11" t="s">
        <v>275</v>
      </c>
      <c r="O423" s="142"/>
      <c r="P423" s="11">
        <v>1</v>
      </c>
      <c r="R423" s="1">
        <v>1</v>
      </c>
    </row>
    <row r="424" spans="1:18">
      <c r="A424" s="38"/>
      <c r="B424" s="107" t="s">
        <v>84</v>
      </c>
      <c r="C424" s="13">
        <v>1</v>
      </c>
      <c r="D424" s="13"/>
      <c r="E424" s="13"/>
      <c r="F424" s="13"/>
      <c r="G424" s="13"/>
      <c r="H424" s="13"/>
      <c r="I424" s="13"/>
      <c r="J424" s="13"/>
      <c r="K424" s="13"/>
      <c r="L424" s="59">
        <v>867</v>
      </c>
      <c r="M424" s="64" t="s">
        <v>279</v>
      </c>
      <c r="N424" s="11" t="s">
        <v>277</v>
      </c>
      <c r="O424" s="142"/>
      <c r="P424" s="11">
        <v>1</v>
      </c>
      <c r="R424" s="1">
        <v>1</v>
      </c>
    </row>
    <row r="425" spans="1:18">
      <c r="A425" s="38"/>
      <c r="B425" s="105" t="s">
        <v>84</v>
      </c>
      <c r="C425" s="59">
        <v>1</v>
      </c>
      <c r="D425" s="59"/>
      <c r="E425" s="59"/>
      <c r="F425" s="59"/>
      <c r="G425" s="59"/>
      <c r="H425" s="59"/>
      <c r="I425" s="59"/>
      <c r="J425" s="59"/>
      <c r="K425" s="59"/>
      <c r="L425" s="59">
        <v>495</v>
      </c>
      <c r="M425" s="104"/>
      <c r="N425" s="9"/>
      <c r="O425" s="142"/>
      <c r="P425" s="11"/>
      <c r="R425" s="1">
        <v>1</v>
      </c>
    </row>
    <row r="426" spans="1:18">
      <c r="A426" s="38"/>
      <c r="B426" s="105" t="s">
        <v>84</v>
      </c>
      <c r="C426" s="59">
        <v>1</v>
      </c>
      <c r="D426" s="59"/>
      <c r="E426" s="59"/>
      <c r="F426" s="59"/>
      <c r="G426" s="59"/>
      <c r="H426" s="59"/>
      <c r="I426" s="59"/>
      <c r="J426" s="59"/>
      <c r="K426" s="59"/>
      <c r="L426" s="59">
        <v>496</v>
      </c>
      <c r="M426" s="104"/>
      <c r="N426" s="9"/>
      <c r="O426" s="142"/>
      <c r="P426" s="11"/>
      <c r="R426" s="1">
        <v>1</v>
      </c>
    </row>
    <row r="427" spans="1:18">
      <c r="A427" s="38"/>
      <c r="B427" s="107" t="s">
        <v>84</v>
      </c>
      <c r="C427" s="13">
        <v>1</v>
      </c>
      <c r="D427" s="13"/>
      <c r="E427" s="13"/>
      <c r="F427" s="13"/>
      <c r="G427" s="13"/>
      <c r="H427" s="13"/>
      <c r="I427" s="13"/>
      <c r="J427" s="13"/>
      <c r="K427" s="13"/>
      <c r="L427" s="59">
        <v>114</v>
      </c>
      <c r="M427" s="104"/>
      <c r="N427" s="9"/>
      <c r="O427" s="142"/>
      <c r="P427" s="11"/>
      <c r="R427" s="1">
        <v>1</v>
      </c>
    </row>
    <row r="428" spans="1:18">
      <c r="A428" s="38"/>
      <c r="B428" s="107" t="s">
        <v>84</v>
      </c>
      <c r="C428" s="13">
        <v>1</v>
      </c>
      <c r="D428" s="13"/>
      <c r="E428" s="13"/>
      <c r="F428" s="13"/>
      <c r="G428" s="13"/>
      <c r="H428" s="13"/>
      <c r="I428" s="13"/>
      <c r="J428" s="13"/>
      <c r="K428" s="13"/>
      <c r="L428" s="59">
        <v>140</v>
      </c>
      <c r="M428" s="64" t="s">
        <v>303</v>
      </c>
      <c r="N428" s="11" t="s">
        <v>277</v>
      </c>
      <c r="O428" s="142"/>
      <c r="P428" s="11">
        <v>1</v>
      </c>
      <c r="R428" s="1">
        <v>1</v>
      </c>
    </row>
    <row r="429" spans="1:18">
      <c r="A429" s="38"/>
      <c r="B429" s="105" t="s">
        <v>1057</v>
      </c>
      <c r="C429" s="59">
        <v>1</v>
      </c>
      <c r="D429" s="59">
        <v>2</v>
      </c>
      <c r="E429" s="59">
        <v>3</v>
      </c>
      <c r="F429" s="59"/>
      <c r="G429" s="59"/>
      <c r="H429" s="59"/>
      <c r="I429" s="59"/>
      <c r="J429" s="59"/>
      <c r="K429" s="59">
        <f>SUM(E429:J429)</f>
        <v>3</v>
      </c>
      <c r="L429" s="59">
        <v>45</v>
      </c>
      <c r="M429" s="104"/>
      <c r="N429" s="18"/>
      <c r="O429" s="142"/>
      <c r="P429" s="11"/>
      <c r="R429" s="1">
        <v>1</v>
      </c>
    </row>
    <row r="430" spans="1:18">
      <c r="A430" s="38"/>
      <c r="B430" s="105" t="s">
        <v>25</v>
      </c>
      <c r="C430" s="59">
        <v>1</v>
      </c>
      <c r="D430" s="59"/>
      <c r="E430" s="59"/>
      <c r="F430" s="59"/>
      <c r="G430" s="59"/>
      <c r="H430" s="59"/>
      <c r="I430" s="59"/>
      <c r="J430" s="59"/>
      <c r="K430" s="59"/>
      <c r="L430" s="59">
        <v>104</v>
      </c>
      <c r="M430" s="104"/>
      <c r="N430" s="18"/>
      <c r="O430" s="142"/>
      <c r="P430" s="11"/>
      <c r="R430" s="1">
        <v>1</v>
      </c>
    </row>
    <row r="431" spans="1:18">
      <c r="A431" s="38"/>
      <c r="B431" s="105" t="s">
        <v>25</v>
      </c>
      <c r="C431" s="59">
        <v>1</v>
      </c>
      <c r="D431" s="59"/>
      <c r="E431" s="59"/>
      <c r="F431" s="59"/>
      <c r="G431" s="59"/>
      <c r="H431" s="59"/>
      <c r="I431" s="59"/>
      <c r="J431" s="59"/>
      <c r="K431" s="59"/>
      <c r="L431" s="59">
        <v>94</v>
      </c>
      <c r="M431" s="104"/>
      <c r="N431" s="18"/>
      <c r="O431" s="142"/>
      <c r="P431" s="11"/>
      <c r="R431" s="1">
        <v>1</v>
      </c>
    </row>
    <row r="432" spans="1:18">
      <c r="A432" s="38"/>
      <c r="B432" s="105" t="s">
        <v>25</v>
      </c>
      <c r="C432" s="59">
        <v>1</v>
      </c>
      <c r="D432" s="59"/>
      <c r="E432" s="59"/>
      <c r="F432" s="59"/>
      <c r="G432" s="59"/>
      <c r="H432" s="59"/>
      <c r="I432" s="59"/>
      <c r="J432" s="59"/>
      <c r="K432" s="59"/>
      <c r="L432" s="59">
        <v>868</v>
      </c>
      <c r="M432" s="104"/>
      <c r="N432" s="18"/>
      <c r="O432" s="142"/>
      <c r="P432" s="11"/>
      <c r="R432" s="1">
        <v>1</v>
      </c>
    </row>
    <row r="433" spans="1:19">
      <c r="A433" s="38"/>
      <c r="B433" s="105" t="s">
        <v>25</v>
      </c>
      <c r="C433" s="59">
        <v>1</v>
      </c>
      <c r="D433" s="59"/>
      <c r="E433" s="59"/>
      <c r="F433" s="59"/>
      <c r="G433" s="59"/>
      <c r="H433" s="59"/>
      <c r="I433" s="59"/>
      <c r="J433" s="59"/>
      <c r="K433" s="59"/>
      <c r="L433" s="59">
        <v>497</v>
      </c>
      <c r="M433" s="104"/>
      <c r="N433" s="9"/>
      <c r="O433" s="142"/>
      <c r="P433" s="11"/>
      <c r="R433" s="1">
        <v>1</v>
      </c>
    </row>
    <row r="434" spans="1:19">
      <c r="A434" s="38"/>
      <c r="B434" s="107" t="s">
        <v>25</v>
      </c>
      <c r="C434" s="13">
        <v>1</v>
      </c>
      <c r="D434" s="13"/>
      <c r="E434" s="13"/>
      <c r="F434" s="13"/>
      <c r="G434" s="13"/>
      <c r="H434" s="13"/>
      <c r="I434" s="13"/>
      <c r="J434" s="13"/>
      <c r="K434" s="13"/>
      <c r="L434" s="59">
        <v>277</v>
      </c>
      <c r="M434" s="104"/>
      <c r="N434" s="9"/>
      <c r="O434" s="142"/>
      <c r="P434" s="11"/>
      <c r="R434" s="1">
        <v>1</v>
      </c>
    </row>
    <row r="435" spans="1:19">
      <c r="A435" s="38"/>
      <c r="B435" s="105" t="s">
        <v>1054</v>
      </c>
      <c r="C435" s="59">
        <v>1</v>
      </c>
      <c r="D435" s="59"/>
      <c r="E435" s="59"/>
      <c r="F435" s="59"/>
      <c r="G435" s="59"/>
      <c r="H435" s="59"/>
      <c r="I435" s="59"/>
      <c r="J435" s="59"/>
      <c r="K435" s="59"/>
      <c r="L435" s="59">
        <v>498</v>
      </c>
      <c r="M435" s="104"/>
      <c r="N435" s="9"/>
      <c r="O435" s="142"/>
      <c r="P435" s="11"/>
      <c r="R435" s="1">
        <v>1</v>
      </c>
    </row>
    <row r="436" spans="1:19">
      <c r="A436" s="38"/>
      <c r="B436" s="107" t="s">
        <v>101</v>
      </c>
      <c r="C436" s="13">
        <v>1</v>
      </c>
      <c r="D436" s="13"/>
      <c r="E436" s="13"/>
      <c r="F436" s="13"/>
      <c r="G436" s="13"/>
      <c r="H436" s="13"/>
      <c r="I436" s="13"/>
      <c r="J436" s="13"/>
      <c r="K436" s="13"/>
      <c r="L436" s="59">
        <v>870</v>
      </c>
      <c r="M436" s="104"/>
      <c r="N436" s="9"/>
      <c r="O436" s="142"/>
      <c r="P436" s="11"/>
      <c r="R436" s="1">
        <v>1</v>
      </c>
    </row>
    <row r="437" spans="1:19">
      <c r="A437" s="38"/>
      <c r="B437" s="105" t="s">
        <v>113</v>
      </c>
      <c r="C437" s="59">
        <v>1</v>
      </c>
      <c r="D437" s="59"/>
      <c r="E437" s="59"/>
      <c r="F437" s="59"/>
      <c r="G437" s="59"/>
      <c r="H437" s="59"/>
      <c r="I437" s="59"/>
      <c r="J437" s="59"/>
      <c r="K437" s="59"/>
      <c r="L437" s="59">
        <v>199</v>
      </c>
      <c r="M437" s="18" t="s">
        <v>281</v>
      </c>
      <c r="N437" s="11" t="s">
        <v>275</v>
      </c>
      <c r="O437" s="142"/>
      <c r="P437" s="11">
        <v>1</v>
      </c>
      <c r="S437" s="1">
        <v>1</v>
      </c>
    </row>
    <row r="438" spans="1:19">
      <c r="A438" s="38"/>
      <c r="B438" s="105" t="s">
        <v>113</v>
      </c>
      <c r="C438" s="59">
        <v>1</v>
      </c>
      <c r="D438" s="59">
        <v>1</v>
      </c>
      <c r="E438" s="59"/>
      <c r="F438" s="59"/>
      <c r="G438" s="59">
        <v>4</v>
      </c>
      <c r="H438" s="59"/>
      <c r="I438" s="59"/>
      <c r="J438" s="59"/>
      <c r="K438" s="59">
        <f>SUM(E438:J438)</f>
        <v>4</v>
      </c>
      <c r="L438" s="59">
        <v>491</v>
      </c>
      <c r="M438" s="18" t="s">
        <v>282</v>
      </c>
      <c r="N438" s="11" t="s">
        <v>275</v>
      </c>
      <c r="O438" s="142"/>
      <c r="P438" s="11">
        <v>1</v>
      </c>
      <c r="S438" s="1">
        <v>1</v>
      </c>
    </row>
    <row r="439" spans="1:19">
      <c r="A439" s="38"/>
      <c r="B439" s="105" t="s">
        <v>113</v>
      </c>
      <c r="C439" s="59">
        <v>1</v>
      </c>
      <c r="D439" s="59"/>
      <c r="E439" s="59"/>
      <c r="F439" s="59"/>
      <c r="G439" s="59"/>
      <c r="H439" s="59"/>
      <c r="I439" s="59"/>
      <c r="J439" s="59"/>
      <c r="K439" s="59"/>
      <c r="L439" s="59">
        <v>863</v>
      </c>
      <c r="M439" s="64" t="s">
        <v>283</v>
      </c>
      <c r="N439" s="11" t="s">
        <v>277</v>
      </c>
      <c r="O439" s="142"/>
      <c r="P439" s="11">
        <v>1</v>
      </c>
      <c r="S439" s="1">
        <v>1</v>
      </c>
    </row>
    <row r="440" spans="1:19">
      <c r="A440" s="38"/>
      <c r="B440" s="105" t="s">
        <v>113</v>
      </c>
      <c r="C440" s="59">
        <v>1</v>
      </c>
      <c r="D440" s="59"/>
      <c r="E440" s="59"/>
      <c r="F440" s="59"/>
      <c r="G440" s="59"/>
      <c r="H440" s="59"/>
      <c r="I440" s="59"/>
      <c r="J440" s="59"/>
      <c r="K440" s="59"/>
      <c r="L440" s="59">
        <v>864</v>
      </c>
      <c r="M440" s="104"/>
      <c r="N440" s="9"/>
      <c r="O440" s="142"/>
      <c r="P440" s="11"/>
      <c r="S440" s="1">
        <v>1</v>
      </c>
    </row>
    <row r="441" spans="1:19">
      <c r="A441" s="38"/>
      <c r="B441" s="105" t="s">
        <v>221</v>
      </c>
      <c r="C441" s="59">
        <v>1</v>
      </c>
      <c r="D441" s="59"/>
      <c r="E441" s="59"/>
      <c r="F441" s="59"/>
      <c r="G441" s="59"/>
      <c r="H441" s="59"/>
      <c r="I441" s="59"/>
      <c r="J441" s="59"/>
      <c r="K441" s="59"/>
      <c r="L441" s="59">
        <v>82</v>
      </c>
      <c r="M441" s="104"/>
      <c r="N441" s="9"/>
      <c r="O441" s="142"/>
      <c r="P441" s="11"/>
      <c r="R441" s="1">
        <v>1</v>
      </c>
    </row>
    <row r="442" spans="1:19">
      <c r="A442" s="38"/>
      <c r="B442" s="105" t="s">
        <v>84</v>
      </c>
      <c r="C442" s="59">
        <v>1</v>
      </c>
      <c r="D442" s="59"/>
      <c r="E442" s="59"/>
      <c r="F442" s="59"/>
      <c r="G442" s="59"/>
      <c r="H442" s="59"/>
      <c r="I442" s="59"/>
      <c r="J442" s="59"/>
      <c r="K442" s="59"/>
      <c r="L442" s="59">
        <v>84</v>
      </c>
      <c r="M442" s="104"/>
      <c r="N442" s="9"/>
      <c r="O442" s="142"/>
      <c r="P442" s="11"/>
      <c r="R442" s="1">
        <v>1</v>
      </c>
    </row>
    <row r="443" spans="1:19">
      <c r="A443" s="38"/>
      <c r="B443" s="105" t="s">
        <v>84</v>
      </c>
      <c r="C443" s="59">
        <v>1</v>
      </c>
      <c r="D443" s="59"/>
      <c r="E443" s="59"/>
      <c r="F443" s="59"/>
      <c r="G443" s="59"/>
      <c r="H443" s="59"/>
      <c r="I443" s="59"/>
      <c r="J443" s="59"/>
      <c r="K443" s="59"/>
      <c r="L443" s="59">
        <v>86</v>
      </c>
      <c r="M443" s="104"/>
      <c r="N443" s="9"/>
      <c r="O443" s="142"/>
      <c r="P443" s="11"/>
      <c r="R443" s="1">
        <v>1</v>
      </c>
    </row>
    <row r="444" spans="1:19">
      <c r="A444" s="38"/>
      <c r="B444" s="105" t="s">
        <v>84</v>
      </c>
      <c r="C444" s="59">
        <v>1</v>
      </c>
      <c r="D444" s="59"/>
      <c r="E444" s="59"/>
      <c r="F444" s="59"/>
      <c r="G444" s="59"/>
      <c r="H444" s="59"/>
      <c r="I444" s="59"/>
      <c r="J444" s="59"/>
      <c r="K444" s="59"/>
      <c r="L444" s="59">
        <v>88</v>
      </c>
      <c r="M444" s="104"/>
      <c r="N444" s="9"/>
      <c r="O444" s="142"/>
      <c r="P444" s="11"/>
      <c r="R444" s="1">
        <v>1</v>
      </c>
    </row>
    <row r="445" spans="1:19">
      <c r="A445" s="38"/>
      <c r="B445" s="105" t="s">
        <v>84</v>
      </c>
      <c r="C445" s="59">
        <v>1</v>
      </c>
      <c r="D445" s="59"/>
      <c r="E445" s="59"/>
      <c r="F445" s="59"/>
      <c r="G445" s="59"/>
      <c r="H445" s="59"/>
      <c r="I445" s="59"/>
      <c r="J445" s="59"/>
      <c r="K445" s="59"/>
      <c r="L445" s="59">
        <v>90</v>
      </c>
      <c r="M445" s="104"/>
      <c r="N445" s="9"/>
      <c r="O445" s="142"/>
      <c r="P445" s="11"/>
      <c r="R445" s="1">
        <v>1</v>
      </c>
    </row>
    <row r="446" spans="1:19">
      <c r="A446" s="38"/>
      <c r="B446" s="105" t="s">
        <v>84</v>
      </c>
      <c r="C446" s="59">
        <v>1</v>
      </c>
      <c r="D446" s="59"/>
      <c r="E446" s="59"/>
      <c r="F446" s="59"/>
      <c r="G446" s="59"/>
      <c r="H446" s="59"/>
      <c r="I446" s="59"/>
      <c r="J446" s="59"/>
      <c r="K446" s="59"/>
      <c r="L446" s="61">
        <v>192</v>
      </c>
      <c r="M446" s="104"/>
      <c r="N446" s="9"/>
      <c r="O446" s="142"/>
      <c r="P446" s="11"/>
      <c r="R446" s="1">
        <v>1</v>
      </c>
    </row>
    <row r="447" spans="1:19">
      <c r="A447" s="38"/>
      <c r="B447" s="105" t="s">
        <v>240</v>
      </c>
      <c r="C447" s="59">
        <v>1</v>
      </c>
      <c r="D447" s="59"/>
      <c r="E447" s="59"/>
      <c r="F447" s="59"/>
      <c r="G447" s="59"/>
      <c r="H447" s="59"/>
      <c r="I447" s="59"/>
      <c r="J447" s="59"/>
      <c r="K447" s="59"/>
      <c r="L447" s="59">
        <v>125</v>
      </c>
      <c r="M447" s="104"/>
      <c r="N447" s="9"/>
      <c r="O447" s="142"/>
      <c r="P447" s="11"/>
      <c r="R447" s="120">
        <v>1</v>
      </c>
    </row>
    <row r="448" spans="1:19">
      <c r="A448" s="38"/>
      <c r="B448" s="105" t="s">
        <v>241</v>
      </c>
      <c r="C448" s="59">
        <v>1</v>
      </c>
      <c r="D448" s="59"/>
      <c r="E448" s="59"/>
      <c r="F448" s="59"/>
      <c r="G448" s="59"/>
      <c r="H448" s="59"/>
      <c r="I448" s="59"/>
      <c r="J448" s="59"/>
      <c r="K448" s="59"/>
      <c r="L448" s="59">
        <v>127</v>
      </c>
      <c r="M448" s="104"/>
      <c r="N448" s="9"/>
      <c r="O448" s="142"/>
      <c r="P448" s="11"/>
      <c r="R448" s="120">
        <v>1</v>
      </c>
    </row>
    <row r="449" spans="1:19">
      <c r="A449" s="38"/>
      <c r="B449" s="105" t="s">
        <v>241</v>
      </c>
      <c r="C449" s="59">
        <v>1</v>
      </c>
      <c r="D449" s="59"/>
      <c r="E449" s="59"/>
      <c r="F449" s="59"/>
      <c r="G449" s="59"/>
      <c r="H449" s="59"/>
      <c r="I449" s="59"/>
      <c r="J449" s="59"/>
      <c r="K449" s="59"/>
      <c r="L449" s="59">
        <v>129</v>
      </c>
      <c r="M449" s="104"/>
      <c r="N449" s="9"/>
      <c r="O449" s="142"/>
      <c r="P449" s="11"/>
      <c r="R449" s="120">
        <v>1</v>
      </c>
    </row>
    <row r="450" spans="1:19">
      <c r="A450" s="38"/>
      <c r="B450" s="105" t="s">
        <v>241</v>
      </c>
      <c r="C450" s="59">
        <v>1</v>
      </c>
      <c r="D450" s="59"/>
      <c r="E450" s="59"/>
      <c r="F450" s="59"/>
      <c r="G450" s="59"/>
      <c r="H450" s="59"/>
      <c r="I450" s="59"/>
      <c r="J450" s="59"/>
      <c r="K450" s="59"/>
      <c r="L450" s="59">
        <v>131</v>
      </c>
      <c r="M450" s="104"/>
      <c r="N450" s="9"/>
      <c r="O450" s="142"/>
      <c r="P450" s="11"/>
      <c r="R450" s="120">
        <v>1</v>
      </c>
    </row>
    <row r="451" spans="1:19">
      <c r="A451" s="38"/>
      <c r="B451" s="105" t="s">
        <v>241</v>
      </c>
      <c r="C451" s="59">
        <v>1</v>
      </c>
      <c r="D451" s="59"/>
      <c r="E451" s="59"/>
      <c r="F451" s="59"/>
      <c r="G451" s="59"/>
      <c r="H451" s="59"/>
      <c r="I451" s="59"/>
      <c r="J451" s="59"/>
      <c r="K451" s="59"/>
      <c r="L451" s="59">
        <v>133</v>
      </c>
      <c r="M451" s="104"/>
      <c r="N451" s="9"/>
      <c r="O451" s="142"/>
      <c r="P451" s="11"/>
      <c r="R451" s="120">
        <v>1</v>
      </c>
    </row>
    <row r="452" spans="1:19">
      <c r="A452" s="38"/>
      <c r="B452" s="105" t="s">
        <v>241</v>
      </c>
      <c r="C452" s="59">
        <v>1</v>
      </c>
      <c r="D452" s="59"/>
      <c r="E452" s="59"/>
      <c r="F452" s="59"/>
      <c r="G452" s="59"/>
      <c r="H452" s="59"/>
      <c r="I452" s="59"/>
      <c r="J452" s="59"/>
      <c r="K452" s="59"/>
      <c r="L452" s="59">
        <v>135</v>
      </c>
      <c r="M452" s="104"/>
      <c r="N452" s="9"/>
      <c r="O452" s="142"/>
      <c r="P452" s="11"/>
      <c r="R452" s="120">
        <v>1</v>
      </c>
    </row>
    <row r="453" spans="1:19">
      <c r="A453" s="38"/>
      <c r="B453" s="105" t="s">
        <v>241</v>
      </c>
      <c r="C453" s="59">
        <v>1</v>
      </c>
      <c r="D453" s="59"/>
      <c r="E453" s="59"/>
      <c r="F453" s="59"/>
      <c r="G453" s="59"/>
      <c r="H453" s="59"/>
      <c r="I453" s="59"/>
      <c r="J453" s="59"/>
      <c r="K453" s="59"/>
      <c r="L453" s="59">
        <v>137</v>
      </c>
      <c r="M453" s="104"/>
      <c r="N453" s="9"/>
      <c r="O453" s="142"/>
      <c r="P453" s="11"/>
      <c r="R453" s="120">
        <v>1</v>
      </c>
    </row>
    <row r="454" spans="1:19">
      <c r="A454" s="38"/>
      <c r="B454" s="105" t="s">
        <v>241</v>
      </c>
      <c r="C454" s="59">
        <v>1</v>
      </c>
      <c r="D454" s="59"/>
      <c r="E454" s="59"/>
      <c r="F454" s="59"/>
      <c r="G454" s="59"/>
      <c r="H454" s="59"/>
      <c r="I454" s="59"/>
      <c r="J454" s="59"/>
      <c r="K454" s="59"/>
      <c r="L454" s="59">
        <v>177</v>
      </c>
      <c r="M454" s="104"/>
      <c r="N454" s="9"/>
      <c r="O454" s="142"/>
      <c r="P454" s="11"/>
      <c r="R454" s="120">
        <v>1</v>
      </c>
    </row>
    <row r="455" spans="1:19">
      <c r="A455" s="38"/>
      <c r="B455" s="105" t="s">
        <v>244</v>
      </c>
      <c r="C455" s="59">
        <v>1</v>
      </c>
      <c r="D455" s="59"/>
      <c r="E455" s="59"/>
      <c r="F455" s="59"/>
      <c r="G455" s="59"/>
      <c r="H455" s="59"/>
      <c r="I455" s="59"/>
      <c r="J455" s="59"/>
      <c r="K455" s="59"/>
      <c r="L455" s="59">
        <v>40</v>
      </c>
      <c r="M455" s="104"/>
      <c r="N455" s="9"/>
      <c r="O455" s="142"/>
      <c r="P455" s="11"/>
      <c r="S455" s="1">
        <v>1</v>
      </c>
    </row>
    <row r="456" spans="1:19">
      <c r="A456" s="38"/>
      <c r="B456" s="105" t="s">
        <v>24</v>
      </c>
      <c r="C456" s="59">
        <v>1</v>
      </c>
      <c r="D456" s="59"/>
      <c r="E456" s="59"/>
      <c r="F456" s="59"/>
      <c r="G456" s="59"/>
      <c r="H456" s="59"/>
      <c r="I456" s="59"/>
      <c r="J456" s="59"/>
      <c r="K456" s="59"/>
      <c r="L456" s="59">
        <v>46</v>
      </c>
      <c r="M456" s="104"/>
      <c r="N456" s="9"/>
      <c r="O456" s="142"/>
      <c r="P456" s="11"/>
      <c r="S456" s="1">
        <v>1</v>
      </c>
    </row>
    <row r="457" spans="1:19">
      <c r="A457" s="38"/>
      <c r="B457" s="105" t="s">
        <v>24</v>
      </c>
      <c r="C457" s="59">
        <v>1</v>
      </c>
      <c r="D457" s="59"/>
      <c r="E457" s="59"/>
      <c r="F457" s="59"/>
      <c r="G457" s="59"/>
      <c r="H457" s="59"/>
      <c r="I457" s="59"/>
      <c r="J457" s="59"/>
      <c r="K457" s="59"/>
      <c r="L457" s="59">
        <v>55</v>
      </c>
      <c r="M457" s="104"/>
      <c r="N457" s="9"/>
      <c r="O457" s="142"/>
      <c r="P457" s="11"/>
      <c r="S457" s="1">
        <v>1</v>
      </c>
    </row>
    <row r="458" spans="1:19">
      <c r="A458" s="38"/>
      <c r="B458" s="105" t="s">
        <v>24</v>
      </c>
      <c r="C458" s="59">
        <v>1</v>
      </c>
      <c r="D458" s="59"/>
      <c r="E458" s="59"/>
      <c r="F458" s="59"/>
      <c r="G458" s="59"/>
      <c r="H458" s="59"/>
      <c r="I458" s="59"/>
      <c r="J458" s="59"/>
      <c r="K458" s="59"/>
      <c r="L458" s="59">
        <v>77</v>
      </c>
      <c r="M458" s="104"/>
      <c r="N458" s="9"/>
      <c r="O458" s="142"/>
      <c r="P458" s="11"/>
      <c r="S458" s="1">
        <v>1</v>
      </c>
    </row>
    <row r="459" spans="1:19">
      <c r="A459" s="38"/>
      <c r="B459" s="105" t="s">
        <v>24</v>
      </c>
      <c r="C459" s="59">
        <v>1</v>
      </c>
      <c r="D459" s="59">
        <v>1</v>
      </c>
      <c r="E459" s="59"/>
      <c r="F459" s="59">
        <v>6</v>
      </c>
      <c r="G459" s="59"/>
      <c r="H459" s="59"/>
      <c r="I459" s="59"/>
      <c r="J459" s="59"/>
      <c r="K459" s="59">
        <f>SUM(E459:J459)</f>
        <v>6</v>
      </c>
      <c r="L459" s="59">
        <v>83</v>
      </c>
      <c r="M459" s="18" t="s">
        <v>284</v>
      </c>
      <c r="N459" s="11" t="s">
        <v>275</v>
      </c>
      <c r="O459" s="142"/>
      <c r="P459" s="11">
        <v>1</v>
      </c>
      <c r="S459" s="1">
        <v>1</v>
      </c>
    </row>
    <row r="460" spans="1:19">
      <c r="A460" s="38"/>
      <c r="B460" s="105" t="s">
        <v>24</v>
      </c>
      <c r="C460" s="59">
        <v>1</v>
      </c>
      <c r="D460" s="59">
        <v>2</v>
      </c>
      <c r="E460" s="59"/>
      <c r="F460" s="59">
        <v>8</v>
      </c>
      <c r="G460" s="59"/>
      <c r="H460" s="59"/>
      <c r="I460" s="59"/>
      <c r="J460" s="59"/>
      <c r="K460" s="59">
        <f>SUM(E460:J460)</f>
        <v>8</v>
      </c>
      <c r="L460" s="59">
        <v>93</v>
      </c>
      <c r="M460" s="18" t="s">
        <v>285</v>
      </c>
      <c r="N460" s="11" t="s">
        <v>275</v>
      </c>
      <c r="O460" s="142"/>
      <c r="P460" s="11">
        <v>1</v>
      </c>
      <c r="S460" s="1">
        <v>1</v>
      </c>
    </row>
    <row r="461" spans="1:19">
      <c r="A461" s="38"/>
      <c r="B461" s="105" t="s">
        <v>252</v>
      </c>
      <c r="C461" s="59">
        <v>1</v>
      </c>
      <c r="D461" s="59"/>
      <c r="E461" s="59"/>
      <c r="F461" s="59"/>
      <c r="G461" s="59"/>
      <c r="H461" s="59"/>
      <c r="I461" s="59"/>
      <c r="J461" s="59"/>
      <c r="K461" s="59"/>
      <c r="L461" s="59">
        <v>493</v>
      </c>
      <c r="M461" s="104"/>
      <c r="N461" s="9"/>
      <c r="O461" s="142"/>
      <c r="P461" s="11"/>
      <c r="S461" s="1">
        <v>1</v>
      </c>
    </row>
    <row r="462" spans="1:19">
      <c r="A462" s="38"/>
      <c r="B462" s="105" t="s">
        <v>152</v>
      </c>
      <c r="C462" s="59">
        <v>1</v>
      </c>
      <c r="D462" s="59"/>
      <c r="E462" s="59"/>
      <c r="F462" s="59"/>
      <c r="G462" s="59"/>
      <c r="H462" s="59"/>
      <c r="I462" s="59"/>
      <c r="J462" s="59"/>
      <c r="K462" s="59"/>
      <c r="L462" s="59">
        <v>494</v>
      </c>
      <c r="M462" s="104"/>
      <c r="N462" s="9"/>
      <c r="O462" s="142"/>
      <c r="P462" s="11"/>
      <c r="S462" s="1">
        <v>1</v>
      </c>
    </row>
    <row r="463" spans="1:19">
      <c r="A463" s="38"/>
      <c r="B463" s="105" t="s">
        <v>254</v>
      </c>
      <c r="C463" s="59">
        <v>1</v>
      </c>
      <c r="D463" s="59"/>
      <c r="E463" s="59"/>
      <c r="F463" s="59"/>
      <c r="G463" s="59"/>
      <c r="H463" s="59"/>
      <c r="I463" s="59"/>
      <c r="J463" s="59"/>
      <c r="K463" s="59"/>
      <c r="L463" s="59">
        <v>499</v>
      </c>
      <c r="M463" s="64" t="s">
        <v>287</v>
      </c>
      <c r="N463" s="11" t="s">
        <v>275</v>
      </c>
      <c r="O463" s="142"/>
      <c r="P463" s="11">
        <v>1</v>
      </c>
      <c r="S463" s="1">
        <v>1</v>
      </c>
    </row>
    <row r="464" spans="1:19">
      <c r="A464" s="38"/>
      <c r="B464" s="105" t="s">
        <v>65</v>
      </c>
      <c r="C464" s="59">
        <v>1</v>
      </c>
      <c r="D464" s="59"/>
      <c r="E464" s="59"/>
      <c r="F464" s="59"/>
      <c r="G464" s="59"/>
      <c r="H464" s="59"/>
      <c r="I464" s="59"/>
      <c r="J464" s="59"/>
      <c r="K464" s="59"/>
      <c r="L464" s="59">
        <v>500</v>
      </c>
      <c r="M464" s="64" t="s">
        <v>288</v>
      </c>
      <c r="N464" s="11" t="s">
        <v>275</v>
      </c>
      <c r="O464" s="142"/>
      <c r="P464" s="11">
        <v>1</v>
      </c>
      <c r="S464" s="1">
        <v>1</v>
      </c>
    </row>
    <row r="465" spans="1:19">
      <c r="A465" s="38"/>
      <c r="B465" s="105" t="s">
        <v>65</v>
      </c>
      <c r="C465" s="59">
        <v>1</v>
      </c>
      <c r="D465" s="59"/>
      <c r="E465" s="59"/>
      <c r="F465" s="59"/>
      <c r="G465" s="59"/>
      <c r="H465" s="59"/>
      <c r="I465" s="59"/>
      <c r="J465" s="59"/>
      <c r="K465" s="59"/>
      <c r="L465" s="59">
        <v>501</v>
      </c>
      <c r="M465" s="104"/>
      <c r="N465" s="9"/>
      <c r="O465" s="142"/>
      <c r="P465" s="11"/>
      <c r="S465" s="1">
        <v>1</v>
      </c>
    </row>
    <row r="466" spans="1:19">
      <c r="A466" s="38"/>
      <c r="B466" s="105" t="s">
        <v>65</v>
      </c>
      <c r="C466" s="59">
        <v>1</v>
      </c>
      <c r="D466" s="59"/>
      <c r="E466" s="59"/>
      <c r="F466" s="59"/>
      <c r="G466" s="59"/>
      <c r="H466" s="59"/>
      <c r="I466" s="59"/>
      <c r="J466" s="59"/>
      <c r="K466" s="59"/>
      <c r="L466" s="59">
        <v>502</v>
      </c>
      <c r="M466" s="104"/>
      <c r="N466" s="9"/>
      <c r="O466" s="142"/>
      <c r="P466" s="11"/>
      <c r="S466" s="1">
        <v>1</v>
      </c>
    </row>
    <row r="467" spans="1:19">
      <c r="A467" s="38"/>
      <c r="B467" s="105" t="s">
        <v>65</v>
      </c>
      <c r="C467" s="59">
        <v>1</v>
      </c>
      <c r="D467" s="59"/>
      <c r="E467" s="59"/>
      <c r="F467" s="59"/>
      <c r="G467" s="59"/>
      <c r="H467" s="59"/>
      <c r="I467" s="59"/>
      <c r="J467" s="59"/>
      <c r="K467" s="59"/>
      <c r="L467" s="59">
        <v>503</v>
      </c>
      <c r="M467" s="104"/>
      <c r="N467" s="9"/>
      <c r="O467" s="142"/>
      <c r="P467" s="11"/>
      <c r="S467" s="1">
        <v>1</v>
      </c>
    </row>
    <row r="468" spans="1:19">
      <c r="A468" s="38"/>
      <c r="B468" s="105" t="s">
        <v>65</v>
      </c>
      <c r="C468" s="59">
        <v>1</v>
      </c>
      <c r="D468" s="59"/>
      <c r="E468" s="59"/>
      <c r="F468" s="59"/>
      <c r="G468" s="59"/>
      <c r="H468" s="59"/>
      <c r="I468" s="59"/>
      <c r="J468" s="59"/>
      <c r="K468" s="59"/>
      <c r="L468" s="59">
        <v>504</v>
      </c>
      <c r="M468" s="104"/>
      <c r="N468" s="9"/>
      <c r="O468" s="142"/>
      <c r="P468" s="11"/>
      <c r="S468" s="1">
        <v>1</v>
      </c>
    </row>
    <row r="469" spans="1:19">
      <c r="A469" s="38"/>
      <c r="B469" s="105" t="s">
        <v>65</v>
      </c>
      <c r="C469" s="59">
        <v>1</v>
      </c>
      <c r="D469" s="59"/>
      <c r="E469" s="59"/>
      <c r="F469" s="59"/>
      <c r="G469" s="59"/>
      <c r="H469" s="59"/>
      <c r="I469" s="59"/>
      <c r="J469" s="59"/>
      <c r="K469" s="59"/>
      <c r="L469" s="59">
        <v>518</v>
      </c>
      <c r="M469" s="64" t="s">
        <v>289</v>
      </c>
      <c r="N469" s="11" t="s">
        <v>275</v>
      </c>
      <c r="O469" s="142"/>
      <c r="P469" s="11">
        <v>1</v>
      </c>
      <c r="S469" s="1">
        <v>1</v>
      </c>
    </row>
    <row r="470" spans="1:19">
      <c r="A470" s="38"/>
      <c r="B470" s="105" t="s">
        <v>65</v>
      </c>
      <c r="C470" s="59">
        <v>1</v>
      </c>
      <c r="D470" s="59"/>
      <c r="E470" s="59"/>
      <c r="F470" s="59"/>
      <c r="G470" s="59"/>
      <c r="H470" s="59"/>
      <c r="I470" s="59"/>
      <c r="J470" s="59"/>
      <c r="K470" s="59"/>
      <c r="L470" s="59">
        <v>519</v>
      </c>
      <c r="M470" s="104"/>
      <c r="N470" s="9"/>
      <c r="O470" s="142"/>
      <c r="P470" s="11"/>
      <c r="S470" s="1">
        <v>1</v>
      </c>
    </row>
    <row r="471" spans="1:19">
      <c r="A471" s="38"/>
      <c r="B471" s="105" t="s">
        <v>65</v>
      </c>
      <c r="C471" s="59">
        <v>1</v>
      </c>
      <c r="D471" s="59"/>
      <c r="E471" s="59"/>
      <c r="F471" s="59"/>
      <c r="G471" s="59"/>
      <c r="H471" s="59"/>
      <c r="I471" s="59"/>
      <c r="J471" s="59"/>
      <c r="K471" s="59"/>
      <c r="L471" s="59">
        <v>520</v>
      </c>
      <c r="M471" s="104"/>
      <c r="N471" s="9"/>
      <c r="O471" s="142"/>
      <c r="P471" s="11"/>
      <c r="S471" s="1">
        <v>1</v>
      </c>
    </row>
    <row r="472" spans="1:19">
      <c r="A472" s="38"/>
      <c r="B472" s="105" t="s">
        <v>65</v>
      </c>
      <c r="C472" s="59">
        <v>1</v>
      </c>
      <c r="D472" s="59"/>
      <c r="E472" s="59"/>
      <c r="F472" s="59"/>
      <c r="G472" s="59"/>
      <c r="H472" s="59"/>
      <c r="I472" s="59"/>
      <c r="J472" s="59"/>
      <c r="K472" s="59"/>
      <c r="L472" s="59">
        <v>521</v>
      </c>
      <c r="M472" s="104"/>
      <c r="N472" s="9"/>
      <c r="O472" s="142"/>
      <c r="P472" s="11"/>
      <c r="S472" s="1">
        <v>1</v>
      </c>
    </row>
    <row r="473" spans="1:19">
      <c r="A473" s="38"/>
      <c r="B473" s="105" t="s">
        <v>65</v>
      </c>
      <c r="C473" s="59">
        <v>1</v>
      </c>
      <c r="D473" s="59"/>
      <c r="E473" s="59"/>
      <c r="F473" s="59"/>
      <c r="G473" s="59"/>
      <c r="H473" s="59"/>
      <c r="I473" s="59"/>
      <c r="J473" s="59"/>
      <c r="K473" s="59"/>
      <c r="L473" s="59">
        <v>522</v>
      </c>
      <c r="M473" s="104"/>
      <c r="N473" s="9"/>
      <c r="O473" s="142"/>
      <c r="P473" s="11"/>
      <c r="S473" s="1">
        <v>1</v>
      </c>
    </row>
    <row r="474" spans="1:19">
      <c r="A474" s="38"/>
      <c r="B474" s="105" t="s">
        <v>65</v>
      </c>
      <c r="C474" s="59">
        <v>1</v>
      </c>
      <c r="D474" s="59"/>
      <c r="E474" s="59"/>
      <c r="F474" s="59"/>
      <c r="G474" s="59"/>
      <c r="H474" s="59"/>
      <c r="I474" s="59"/>
      <c r="J474" s="59"/>
      <c r="K474" s="59"/>
      <c r="L474" s="59">
        <v>523</v>
      </c>
      <c r="M474" s="104"/>
      <c r="N474" s="9"/>
      <c r="O474" s="142"/>
      <c r="P474" s="11"/>
      <c r="S474" s="1">
        <v>1</v>
      </c>
    </row>
    <row r="475" spans="1:19">
      <c r="A475" s="38"/>
      <c r="B475" s="105" t="s">
        <v>65</v>
      </c>
      <c r="C475" s="59">
        <v>1</v>
      </c>
      <c r="D475" s="59"/>
      <c r="E475" s="59"/>
      <c r="F475" s="59"/>
      <c r="G475" s="59"/>
      <c r="H475" s="59"/>
      <c r="I475" s="59"/>
      <c r="J475" s="59"/>
      <c r="K475" s="59"/>
      <c r="L475" s="59">
        <v>524</v>
      </c>
      <c r="M475" s="104"/>
      <c r="N475" s="9"/>
      <c r="O475" s="142"/>
      <c r="P475" s="11"/>
      <c r="S475" s="1">
        <v>1</v>
      </c>
    </row>
    <row r="476" spans="1:19">
      <c r="A476" s="38"/>
      <c r="B476" s="105" t="s">
        <v>65</v>
      </c>
      <c r="C476" s="59">
        <v>1</v>
      </c>
      <c r="D476" s="59"/>
      <c r="E476" s="59"/>
      <c r="F476" s="59"/>
      <c r="G476" s="59"/>
      <c r="H476" s="59"/>
      <c r="I476" s="59"/>
      <c r="J476" s="59"/>
      <c r="K476" s="59"/>
      <c r="L476" s="59">
        <v>525</v>
      </c>
      <c r="M476" s="104"/>
      <c r="N476" s="9"/>
      <c r="O476" s="142"/>
      <c r="P476" s="11"/>
      <c r="S476" s="1">
        <v>1</v>
      </c>
    </row>
    <row r="477" spans="1:19">
      <c r="A477" s="38"/>
      <c r="B477" s="105" t="s">
        <v>65</v>
      </c>
      <c r="C477" s="59">
        <v>1</v>
      </c>
      <c r="D477" s="59"/>
      <c r="E477" s="59"/>
      <c r="F477" s="59"/>
      <c r="G477" s="59"/>
      <c r="H477" s="59"/>
      <c r="I477" s="59"/>
      <c r="J477" s="59"/>
      <c r="K477" s="59"/>
      <c r="L477" s="59">
        <v>526</v>
      </c>
      <c r="M477" s="104"/>
      <c r="N477" s="9"/>
      <c r="O477" s="142"/>
      <c r="P477" s="11"/>
      <c r="S477" s="1">
        <v>1</v>
      </c>
    </row>
    <row r="478" spans="1:19">
      <c r="A478" s="38"/>
      <c r="B478" s="105" t="s">
        <v>65</v>
      </c>
      <c r="C478" s="59">
        <v>1</v>
      </c>
      <c r="D478" s="59"/>
      <c r="E478" s="59"/>
      <c r="F478" s="59"/>
      <c r="G478" s="59"/>
      <c r="H478" s="59"/>
      <c r="I478" s="59"/>
      <c r="J478" s="59"/>
      <c r="K478" s="59"/>
      <c r="L478" s="59">
        <v>527</v>
      </c>
      <c r="M478" s="104"/>
      <c r="N478" s="9"/>
      <c r="O478" s="142"/>
      <c r="P478" s="11"/>
      <c r="S478" s="1">
        <v>1</v>
      </c>
    </row>
    <row r="479" spans="1:19">
      <c r="A479" s="38"/>
      <c r="B479" s="105" t="s">
        <v>65</v>
      </c>
      <c r="C479" s="59">
        <v>1</v>
      </c>
      <c r="D479" s="59"/>
      <c r="E479" s="59"/>
      <c r="F479" s="59"/>
      <c r="G479" s="59"/>
      <c r="H479" s="59"/>
      <c r="I479" s="59"/>
      <c r="J479" s="59"/>
      <c r="K479" s="59"/>
      <c r="L479" s="59">
        <v>528</v>
      </c>
      <c r="M479" s="104"/>
      <c r="N479" s="9"/>
      <c r="O479" s="142"/>
      <c r="P479" s="11"/>
      <c r="S479" s="1">
        <v>1</v>
      </c>
    </row>
    <row r="480" spans="1:19">
      <c r="A480" s="38"/>
      <c r="B480" s="105" t="s">
        <v>257</v>
      </c>
      <c r="C480" s="59">
        <v>1</v>
      </c>
      <c r="D480" s="59"/>
      <c r="E480" s="59"/>
      <c r="F480" s="59"/>
      <c r="G480" s="59"/>
      <c r="H480" s="59"/>
      <c r="I480" s="59"/>
      <c r="J480" s="59"/>
      <c r="K480" s="59"/>
      <c r="L480" s="59">
        <v>505</v>
      </c>
      <c r="M480" s="1" t="s">
        <v>290</v>
      </c>
      <c r="N480" s="96"/>
      <c r="O480" s="142"/>
      <c r="P480" s="11">
        <v>1</v>
      </c>
      <c r="S480" s="1">
        <v>1</v>
      </c>
    </row>
    <row r="481" spans="1:19">
      <c r="A481" s="38"/>
      <c r="B481" s="105" t="s">
        <v>259</v>
      </c>
      <c r="C481" s="59">
        <v>1</v>
      </c>
      <c r="D481" s="59"/>
      <c r="E481" s="59"/>
      <c r="F481" s="59"/>
      <c r="G481" s="59"/>
      <c r="H481" s="59"/>
      <c r="I481" s="59"/>
      <c r="J481" s="59"/>
      <c r="K481" s="59"/>
      <c r="L481" s="59">
        <v>506</v>
      </c>
      <c r="M481" s="104"/>
      <c r="N481" s="9"/>
      <c r="O481" s="142"/>
      <c r="P481" s="11"/>
      <c r="S481" s="1">
        <v>1</v>
      </c>
    </row>
    <row r="482" spans="1:19">
      <c r="A482" s="38"/>
      <c r="B482" s="105" t="s">
        <v>259</v>
      </c>
      <c r="C482" s="59">
        <v>1</v>
      </c>
      <c r="D482" s="59"/>
      <c r="E482" s="59"/>
      <c r="F482" s="59"/>
      <c r="G482" s="59"/>
      <c r="H482" s="59"/>
      <c r="I482" s="59"/>
      <c r="J482" s="59"/>
      <c r="K482" s="59"/>
      <c r="L482" s="59">
        <v>507</v>
      </c>
      <c r="M482" s="104"/>
      <c r="N482" s="9"/>
      <c r="O482" s="142"/>
      <c r="P482" s="11"/>
      <c r="S482" s="1">
        <v>1</v>
      </c>
    </row>
    <row r="483" spans="1:19">
      <c r="A483" s="38"/>
      <c r="B483" s="105" t="s">
        <v>259</v>
      </c>
      <c r="C483" s="59">
        <v>1</v>
      </c>
      <c r="D483" s="59"/>
      <c r="E483" s="59"/>
      <c r="F483" s="59"/>
      <c r="G483" s="59"/>
      <c r="H483" s="59"/>
      <c r="I483" s="59"/>
      <c r="J483" s="59"/>
      <c r="K483" s="59"/>
      <c r="L483" s="59">
        <v>508</v>
      </c>
      <c r="M483" s="104"/>
      <c r="N483" s="9"/>
      <c r="O483" s="142"/>
      <c r="P483" s="11"/>
      <c r="S483" s="1">
        <v>1</v>
      </c>
    </row>
    <row r="484" spans="1:19">
      <c r="A484" s="38"/>
      <c r="B484" s="105" t="s">
        <v>259</v>
      </c>
      <c r="C484" s="59">
        <v>1</v>
      </c>
      <c r="D484" s="59"/>
      <c r="E484" s="59"/>
      <c r="F484" s="59"/>
      <c r="G484" s="59"/>
      <c r="H484" s="59"/>
      <c r="I484" s="59"/>
      <c r="J484" s="59"/>
      <c r="K484" s="59"/>
      <c r="L484" s="59">
        <v>509</v>
      </c>
      <c r="M484" s="104"/>
      <c r="N484" s="9"/>
      <c r="O484" s="142"/>
      <c r="P484" s="11"/>
      <c r="S484" s="1">
        <v>1</v>
      </c>
    </row>
    <row r="485" spans="1:19">
      <c r="A485" s="38"/>
      <c r="B485" s="105" t="s">
        <v>259</v>
      </c>
      <c r="C485" s="59">
        <v>1</v>
      </c>
      <c r="D485" s="59"/>
      <c r="E485" s="59"/>
      <c r="F485" s="59"/>
      <c r="G485" s="59"/>
      <c r="H485" s="59"/>
      <c r="I485" s="59"/>
      <c r="J485" s="59"/>
      <c r="K485" s="59"/>
      <c r="L485" s="59">
        <v>510</v>
      </c>
      <c r="M485" s="104"/>
      <c r="N485" s="9"/>
      <c r="O485" s="142"/>
      <c r="P485" s="11"/>
      <c r="S485" s="1">
        <v>1</v>
      </c>
    </row>
    <row r="486" spans="1:19">
      <c r="A486" s="38"/>
      <c r="B486" s="105" t="s">
        <v>259</v>
      </c>
      <c r="C486" s="59">
        <v>1</v>
      </c>
      <c r="D486" s="59"/>
      <c r="E486" s="59"/>
      <c r="F486" s="59"/>
      <c r="G486" s="59"/>
      <c r="H486" s="59"/>
      <c r="I486" s="59"/>
      <c r="J486" s="59"/>
      <c r="K486" s="59"/>
      <c r="L486" s="59">
        <v>511</v>
      </c>
      <c r="M486" s="104"/>
      <c r="N486" s="9"/>
      <c r="O486" s="142"/>
      <c r="P486" s="11"/>
      <c r="S486" s="1">
        <v>1</v>
      </c>
    </row>
    <row r="487" spans="1:19">
      <c r="A487" s="38"/>
      <c r="B487" s="105" t="s">
        <v>259</v>
      </c>
      <c r="C487" s="59">
        <v>1</v>
      </c>
      <c r="D487" s="59"/>
      <c r="E487" s="59"/>
      <c r="F487" s="59"/>
      <c r="G487" s="59"/>
      <c r="H487" s="59"/>
      <c r="I487" s="59"/>
      <c r="J487" s="59"/>
      <c r="K487" s="59"/>
      <c r="L487" s="59">
        <v>512</v>
      </c>
      <c r="M487" s="104"/>
      <c r="N487" s="9"/>
      <c r="O487" s="142"/>
      <c r="P487" s="11"/>
      <c r="S487" s="1">
        <v>1</v>
      </c>
    </row>
    <row r="488" spans="1:19">
      <c r="A488" s="38"/>
      <c r="B488" s="105" t="s">
        <v>261</v>
      </c>
      <c r="C488" s="59">
        <v>1</v>
      </c>
      <c r="D488" s="59"/>
      <c r="E488" s="59"/>
      <c r="F488" s="59"/>
      <c r="G488" s="59"/>
      <c r="H488" s="59"/>
      <c r="I488" s="59"/>
      <c r="J488" s="59"/>
      <c r="K488" s="59"/>
      <c r="L488" s="59">
        <v>513</v>
      </c>
      <c r="M488" s="64" t="s">
        <v>291</v>
      </c>
      <c r="N488" s="11" t="s">
        <v>275</v>
      </c>
      <c r="O488" s="142"/>
      <c r="P488" s="11">
        <v>1</v>
      </c>
      <c r="R488" s="1">
        <v>1</v>
      </c>
    </row>
    <row r="489" spans="1:19">
      <c r="A489" s="38"/>
      <c r="B489" s="105" t="s">
        <v>263</v>
      </c>
      <c r="C489" s="59">
        <v>1</v>
      </c>
      <c r="D489" s="59"/>
      <c r="E489" s="59"/>
      <c r="F489" s="59"/>
      <c r="G489" s="59"/>
      <c r="H489" s="59"/>
      <c r="I489" s="59"/>
      <c r="J489" s="59"/>
      <c r="K489" s="59"/>
      <c r="L489" s="59">
        <v>514</v>
      </c>
      <c r="M489" s="64" t="s">
        <v>292</v>
      </c>
      <c r="N489" s="11" t="s">
        <v>275</v>
      </c>
      <c r="O489" s="142"/>
      <c r="P489" s="11">
        <v>1</v>
      </c>
      <c r="R489" s="1">
        <v>1</v>
      </c>
    </row>
    <row r="490" spans="1:19">
      <c r="A490" s="38"/>
      <c r="B490" s="105" t="s">
        <v>263</v>
      </c>
      <c r="C490" s="59">
        <v>1</v>
      </c>
      <c r="D490" s="59"/>
      <c r="E490" s="59"/>
      <c r="F490" s="59"/>
      <c r="G490" s="59"/>
      <c r="H490" s="59"/>
      <c r="I490" s="59"/>
      <c r="J490" s="59"/>
      <c r="K490" s="59"/>
      <c r="L490" s="59">
        <v>515</v>
      </c>
      <c r="M490" s="68" t="s">
        <v>1071</v>
      </c>
      <c r="N490" s="68"/>
      <c r="O490" s="433"/>
      <c r="P490" s="98">
        <v>1</v>
      </c>
      <c r="R490" s="1">
        <v>1</v>
      </c>
    </row>
    <row r="491" spans="1:19">
      <c r="A491" s="38"/>
      <c r="B491" s="105" t="s">
        <v>263</v>
      </c>
      <c r="C491" s="59">
        <v>1</v>
      </c>
      <c r="D491" s="59"/>
      <c r="E491" s="59"/>
      <c r="F491" s="59"/>
      <c r="G491" s="59"/>
      <c r="H491" s="59"/>
      <c r="I491" s="59"/>
      <c r="J491" s="59"/>
      <c r="K491" s="59"/>
      <c r="L491" s="59">
        <v>516</v>
      </c>
      <c r="M491" s="68" t="s">
        <v>1072</v>
      </c>
      <c r="N491" s="68"/>
      <c r="O491" s="433"/>
      <c r="P491" s="98">
        <v>1</v>
      </c>
      <c r="R491" s="1">
        <v>1</v>
      </c>
    </row>
    <row r="492" spans="1:19">
      <c r="A492" s="38"/>
      <c r="B492" s="105" t="s">
        <v>263</v>
      </c>
      <c r="C492" s="59">
        <v>1</v>
      </c>
      <c r="D492" s="59"/>
      <c r="E492" s="59"/>
      <c r="F492" s="59"/>
      <c r="G492" s="59"/>
      <c r="H492" s="59"/>
      <c r="I492" s="59"/>
      <c r="J492" s="59"/>
      <c r="K492" s="59"/>
      <c r="L492" s="59">
        <v>517</v>
      </c>
      <c r="M492" s="64" t="s">
        <v>293</v>
      </c>
      <c r="N492" s="11" t="s">
        <v>275</v>
      </c>
      <c r="O492" s="142"/>
      <c r="P492" s="11">
        <v>1</v>
      </c>
      <c r="R492" s="1">
        <v>1</v>
      </c>
    </row>
    <row r="493" spans="1:19">
      <c r="A493" s="38"/>
      <c r="B493" s="105" t="s">
        <v>263</v>
      </c>
      <c r="C493" s="59">
        <v>1</v>
      </c>
      <c r="D493" s="59"/>
      <c r="E493" s="59"/>
      <c r="F493" s="59"/>
      <c r="G493" s="59"/>
      <c r="H493" s="59"/>
      <c r="I493" s="59"/>
      <c r="J493" s="59"/>
      <c r="K493" s="59"/>
      <c r="L493" s="21">
        <v>529</v>
      </c>
      <c r="M493" s="104" t="s">
        <v>1073</v>
      </c>
      <c r="N493" s="104"/>
      <c r="O493" s="146"/>
      <c r="P493" s="162">
        <v>1</v>
      </c>
      <c r="R493" s="1">
        <v>1</v>
      </c>
    </row>
    <row r="494" spans="1:19">
      <c r="A494" s="38"/>
      <c r="B494" s="105" t="s">
        <v>263</v>
      </c>
      <c r="C494" s="59">
        <v>1</v>
      </c>
      <c r="D494" s="59"/>
      <c r="E494" s="59"/>
      <c r="F494" s="59"/>
      <c r="G494" s="59"/>
      <c r="H494" s="59"/>
      <c r="I494" s="59"/>
      <c r="J494" s="59"/>
      <c r="K494" s="59"/>
      <c r="L494" s="21">
        <v>530</v>
      </c>
      <c r="M494" s="104" t="s">
        <v>1074</v>
      </c>
      <c r="N494" s="104"/>
      <c r="O494" s="146"/>
      <c r="P494" s="162">
        <v>1</v>
      </c>
      <c r="R494" s="1">
        <v>1</v>
      </c>
    </row>
    <row r="495" spans="1:19">
      <c r="A495" s="38"/>
      <c r="B495" s="105" t="s">
        <v>263</v>
      </c>
      <c r="C495" s="59">
        <v>1</v>
      </c>
      <c r="D495" s="59"/>
      <c r="E495" s="59"/>
      <c r="F495" s="59"/>
      <c r="G495" s="59"/>
      <c r="H495" s="59"/>
      <c r="I495" s="59"/>
      <c r="J495" s="59"/>
      <c r="K495" s="59"/>
      <c r="L495" s="59">
        <v>531</v>
      </c>
      <c r="M495" s="104"/>
      <c r="N495" s="9"/>
      <c r="O495" s="142"/>
      <c r="P495" s="11"/>
      <c r="R495" s="1">
        <v>1</v>
      </c>
    </row>
    <row r="496" spans="1:19">
      <c r="A496" s="38"/>
      <c r="B496" s="105" t="s">
        <v>263</v>
      </c>
      <c r="C496" s="59">
        <v>1</v>
      </c>
      <c r="D496" s="59"/>
      <c r="E496" s="59"/>
      <c r="F496" s="59"/>
      <c r="G496" s="59"/>
      <c r="H496" s="59"/>
      <c r="I496" s="59"/>
      <c r="J496" s="59"/>
      <c r="K496" s="59"/>
      <c r="L496" s="59">
        <v>532</v>
      </c>
      <c r="M496" s="104"/>
      <c r="N496" s="9"/>
      <c r="O496" s="142"/>
      <c r="P496" s="11"/>
      <c r="R496" s="1">
        <v>1</v>
      </c>
    </row>
    <row r="497" spans="1:18">
      <c r="A497" s="38"/>
      <c r="B497" s="105" t="s">
        <v>263</v>
      </c>
      <c r="C497" s="59">
        <v>1</v>
      </c>
      <c r="D497" s="59"/>
      <c r="E497" s="59"/>
      <c r="F497" s="59"/>
      <c r="G497" s="59"/>
      <c r="H497" s="59"/>
      <c r="I497" s="59"/>
      <c r="J497" s="59"/>
      <c r="K497" s="59"/>
      <c r="L497" s="59">
        <v>533</v>
      </c>
      <c r="M497" s="104"/>
      <c r="N497" s="9"/>
      <c r="O497" s="142"/>
      <c r="P497" s="11"/>
      <c r="R497" s="1">
        <v>1</v>
      </c>
    </row>
    <row r="498" spans="1:18">
      <c r="A498" s="38"/>
      <c r="B498" s="105" t="s">
        <v>263</v>
      </c>
      <c r="C498" s="59">
        <v>1</v>
      </c>
      <c r="D498" s="59"/>
      <c r="E498" s="59"/>
      <c r="F498" s="59"/>
      <c r="G498" s="59"/>
      <c r="H498" s="59"/>
      <c r="I498" s="59"/>
      <c r="J498" s="59"/>
      <c r="K498" s="59"/>
      <c r="L498" s="59">
        <v>534</v>
      </c>
      <c r="M498" s="104"/>
      <c r="N498" s="9"/>
      <c r="O498" s="142"/>
      <c r="P498" s="11"/>
      <c r="R498" s="1">
        <v>1</v>
      </c>
    </row>
    <row r="499" spans="1:18">
      <c r="A499" s="38"/>
      <c r="B499" s="105" t="s">
        <v>263</v>
      </c>
      <c r="C499" s="59">
        <v>1</v>
      </c>
      <c r="D499" s="59"/>
      <c r="E499" s="59"/>
      <c r="F499" s="59"/>
      <c r="G499" s="59"/>
      <c r="H499" s="59"/>
      <c r="I499" s="59"/>
      <c r="J499" s="59"/>
      <c r="K499" s="59"/>
      <c r="L499" s="59">
        <v>535</v>
      </c>
      <c r="M499" s="104"/>
      <c r="N499" s="9"/>
      <c r="O499" s="142"/>
      <c r="P499" s="11"/>
      <c r="R499" s="1">
        <v>1</v>
      </c>
    </row>
    <row r="500" spans="1:18">
      <c r="A500" s="38"/>
      <c r="B500" s="105" t="s">
        <v>263</v>
      </c>
      <c r="C500" s="59">
        <v>1</v>
      </c>
      <c r="D500" s="59"/>
      <c r="E500" s="59"/>
      <c r="F500" s="59"/>
      <c r="G500" s="59"/>
      <c r="H500" s="59"/>
      <c r="I500" s="59"/>
      <c r="J500" s="59"/>
      <c r="K500" s="59"/>
      <c r="L500" s="59">
        <v>536</v>
      </c>
      <c r="M500" s="104"/>
      <c r="N500" s="9"/>
      <c r="O500" s="142"/>
      <c r="P500" s="11"/>
      <c r="R500" s="1">
        <v>1</v>
      </c>
    </row>
    <row r="501" spans="1:18">
      <c r="A501" s="38"/>
      <c r="B501" s="105" t="s">
        <v>263</v>
      </c>
      <c r="C501" s="59">
        <v>1</v>
      </c>
      <c r="D501" s="59"/>
      <c r="E501" s="59"/>
      <c r="F501" s="59"/>
      <c r="G501" s="59"/>
      <c r="H501" s="59"/>
      <c r="I501" s="59"/>
      <c r="J501" s="59"/>
      <c r="K501" s="59"/>
      <c r="L501" s="59">
        <v>537</v>
      </c>
      <c r="M501" s="104"/>
      <c r="N501" s="9"/>
      <c r="O501" s="142"/>
      <c r="P501" s="11"/>
      <c r="R501" s="1">
        <v>1</v>
      </c>
    </row>
    <row r="502" spans="1:18">
      <c r="A502" s="38"/>
      <c r="B502" s="105" t="s">
        <v>263</v>
      </c>
      <c r="C502" s="59">
        <v>1</v>
      </c>
      <c r="D502" s="59"/>
      <c r="E502" s="59"/>
      <c r="F502" s="59"/>
      <c r="G502" s="59"/>
      <c r="H502" s="59"/>
      <c r="I502" s="59"/>
      <c r="J502" s="59"/>
      <c r="K502" s="59"/>
      <c r="L502" s="59">
        <v>538</v>
      </c>
      <c r="M502" s="104"/>
      <c r="N502" s="9"/>
      <c r="O502" s="142"/>
      <c r="P502" s="11"/>
      <c r="R502" s="1">
        <v>1</v>
      </c>
    </row>
    <row r="503" spans="1:18">
      <c r="A503" s="38"/>
      <c r="B503" s="105" t="s">
        <v>263</v>
      </c>
      <c r="C503" s="59">
        <v>1</v>
      </c>
      <c r="D503" s="59"/>
      <c r="E503" s="59"/>
      <c r="F503" s="59"/>
      <c r="G503" s="59"/>
      <c r="H503" s="59"/>
      <c r="I503" s="59"/>
      <c r="J503" s="59"/>
      <c r="K503" s="59"/>
      <c r="L503" s="59">
        <v>539</v>
      </c>
      <c r="M503" s="104"/>
      <c r="N503" s="9"/>
      <c r="O503" s="142"/>
      <c r="P503" s="11"/>
      <c r="R503" s="1">
        <v>1</v>
      </c>
    </row>
    <row r="504" spans="1:18">
      <c r="A504" s="38"/>
      <c r="B504" s="105" t="s">
        <v>263</v>
      </c>
      <c r="C504" s="59">
        <v>1</v>
      </c>
      <c r="D504" s="59"/>
      <c r="E504" s="59"/>
      <c r="F504" s="59"/>
      <c r="G504" s="59"/>
      <c r="H504" s="59"/>
      <c r="I504" s="59"/>
      <c r="J504" s="59"/>
      <c r="K504" s="59"/>
      <c r="L504" s="59">
        <v>540</v>
      </c>
      <c r="M504" s="104"/>
      <c r="N504" s="9"/>
      <c r="O504" s="142"/>
      <c r="P504" s="11"/>
      <c r="R504" s="1">
        <v>1</v>
      </c>
    </row>
    <row r="505" spans="1:18">
      <c r="A505" s="38"/>
      <c r="B505" s="105" t="s">
        <v>263</v>
      </c>
      <c r="C505" s="59">
        <v>1</v>
      </c>
      <c r="D505" s="59"/>
      <c r="E505" s="59"/>
      <c r="F505" s="59"/>
      <c r="G505" s="59"/>
      <c r="H505" s="59"/>
      <c r="I505" s="59"/>
      <c r="J505" s="59"/>
      <c r="K505" s="59"/>
      <c r="L505" s="59">
        <v>541</v>
      </c>
      <c r="M505" s="104"/>
      <c r="N505" s="9"/>
      <c r="O505" s="142"/>
      <c r="P505" s="11"/>
      <c r="R505" s="1">
        <v>1</v>
      </c>
    </row>
    <row r="506" spans="1:18">
      <c r="A506" s="38"/>
      <c r="B506" s="105" t="s">
        <v>263</v>
      </c>
      <c r="C506" s="59">
        <v>1</v>
      </c>
      <c r="D506" s="59"/>
      <c r="E506" s="59"/>
      <c r="F506" s="59"/>
      <c r="G506" s="59"/>
      <c r="H506" s="59"/>
      <c r="I506" s="59"/>
      <c r="J506" s="59"/>
      <c r="K506" s="59"/>
      <c r="L506" s="59">
        <v>542</v>
      </c>
      <c r="M506" s="104"/>
      <c r="N506" s="9"/>
      <c r="O506" s="142"/>
      <c r="P506" s="11"/>
      <c r="R506" s="1">
        <v>1</v>
      </c>
    </row>
    <row r="507" spans="1:18">
      <c r="A507" s="38"/>
      <c r="B507" s="105" t="s">
        <v>263</v>
      </c>
      <c r="C507" s="59">
        <v>1</v>
      </c>
      <c r="D507" s="59"/>
      <c r="E507" s="59"/>
      <c r="F507" s="59"/>
      <c r="G507" s="59"/>
      <c r="H507" s="59"/>
      <c r="I507" s="59"/>
      <c r="J507" s="59"/>
      <c r="K507" s="59"/>
      <c r="L507" s="59">
        <v>543</v>
      </c>
      <c r="M507" s="104"/>
      <c r="N507" s="9"/>
      <c r="O507" s="142"/>
      <c r="P507" s="11"/>
      <c r="R507" s="1">
        <v>1</v>
      </c>
    </row>
    <row r="508" spans="1:18">
      <c r="A508" s="38"/>
      <c r="B508" s="105" t="s">
        <v>263</v>
      </c>
      <c r="C508" s="59">
        <v>1</v>
      </c>
      <c r="D508" s="59"/>
      <c r="E508" s="59"/>
      <c r="F508" s="59"/>
      <c r="G508" s="59"/>
      <c r="H508" s="59"/>
      <c r="I508" s="59"/>
      <c r="J508" s="59"/>
      <c r="K508" s="59"/>
      <c r="L508" s="59">
        <v>544</v>
      </c>
      <c r="M508" s="104"/>
      <c r="N508" s="9"/>
      <c r="O508" s="142"/>
      <c r="P508" s="11"/>
      <c r="R508" s="1">
        <v>1</v>
      </c>
    </row>
    <row r="509" spans="1:18">
      <c r="A509" s="38"/>
      <c r="B509" s="105" t="s">
        <v>263</v>
      </c>
      <c r="C509" s="59">
        <v>1</v>
      </c>
      <c r="D509" s="59"/>
      <c r="E509" s="59"/>
      <c r="F509" s="59"/>
      <c r="G509" s="59"/>
      <c r="H509" s="59"/>
      <c r="I509" s="59"/>
      <c r="J509" s="59"/>
      <c r="K509" s="59"/>
      <c r="L509" s="59">
        <v>545</v>
      </c>
      <c r="M509" s="104"/>
      <c r="N509" s="9"/>
      <c r="O509" s="142"/>
      <c r="P509" s="11"/>
      <c r="R509" s="1">
        <v>1</v>
      </c>
    </row>
    <row r="510" spans="1:18">
      <c r="A510" s="38"/>
      <c r="B510" s="105" t="s">
        <v>263</v>
      </c>
      <c r="C510" s="59">
        <v>1</v>
      </c>
      <c r="D510" s="59"/>
      <c r="E510" s="59"/>
      <c r="F510" s="59"/>
      <c r="G510" s="59"/>
      <c r="H510" s="59"/>
      <c r="I510" s="59"/>
      <c r="J510" s="59"/>
      <c r="K510" s="59"/>
      <c r="L510" s="59">
        <v>546</v>
      </c>
      <c r="M510" s="104"/>
      <c r="N510" s="9"/>
      <c r="O510" s="142"/>
      <c r="P510" s="11"/>
      <c r="R510" s="1">
        <v>1</v>
      </c>
    </row>
    <row r="511" spans="1:18">
      <c r="A511" s="38"/>
      <c r="B511" s="105" t="s">
        <v>263</v>
      </c>
      <c r="C511" s="59">
        <v>1</v>
      </c>
      <c r="D511" s="59"/>
      <c r="E511" s="59"/>
      <c r="F511" s="59"/>
      <c r="G511" s="59"/>
      <c r="H511" s="59"/>
      <c r="I511" s="59"/>
      <c r="J511" s="59"/>
      <c r="K511" s="59"/>
      <c r="L511" s="59">
        <v>547</v>
      </c>
      <c r="M511" s="104"/>
      <c r="N511" s="9"/>
      <c r="O511" s="142"/>
      <c r="P511" s="11"/>
      <c r="R511" s="1">
        <v>1</v>
      </c>
    </row>
    <row r="512" spans="1:18">
      <c r="A512" s="38"/>
      <c r="B512" s="105" t="s">
        <v>263</v>
      </c>
      <c r="C512" s="59">
        <v>1</v>
      </c>
      <c r="D512" s="59"/>
      <c r="E512" s="59"/>
      <c r="F512" s="59"/>
      <c r="G512" s="59"/>
      <c r="H512" s="59"/>
      <c r="I512" s="59"/>
      <c r="J512" s="59"/>
      <c r="K512" s="59"/>
      <c r="L512" s="59">
        <v>548</v>
      </c>
      <c r="M512" s="104"/>
      <c r="N512" s="9"/>
      <c r="O512" s="142"/>
      <c r="P512" s="11"/>
      <c r="R512" s="1">
        <v>1</v>
      </c>
    </row>
    <row r="513" spans="1:19">
      <c r="A513" s="38"/>
      <c r="B513" s="105" t="s">
        <v>263</v>
      </c>
      <c r="C513" s="59">
        <v>1</v>
      </c>
      <c r="D513" s="59"/>
      <c r="E513" s="59"/>
      <c r="F513" s="59"/>
      <c r="G513" s="59"/>
      <c r="H513" s="59"/>
      <c r="I513" s="59"/>
      <c r="J513" s="59"/>
      <c r="K513" s="59"/>
      <c r="L513" s="59">
        <v>549</v>
      </c>
      <c r="M513" s="104"/>
      <c r="N513" s="9"/>
      <c r="O513" s="142"/>
      <c r="P513" s="11"/>
      <c r="R513" s="1">
        <v>1</v>
      </c>
    </row>
    <row r="514" spans="1:19">
      <c r="A514" s="38"/>
      <c r="B514" s="105" t="s">
        <v>263</v>
      </c>
      <c r="C514" s="59">
        <v>1</v>
      </c>
      <c r="D514" s="59"/>
      <c r="E514" s="59"/>
      <c r="F514" s="59"/>
      <c r="G514" s="59"/>
      <c r="H514" s="59"/>
      <c r="I514" s="59"/>
      <c r="J514" s="59"/>
      <c r="K514" s="59"/>
      <c r="L514" s="59">
        <v>550</v>
      </c>
      <c r="M514" s="104"/>
      <c r="N514" s="9"/>
      <c r="O514" s="142"/>
      <c r="P514" s="11"/>
      <c r="R514" s="1">
        <v>1</v>
      </c>
    </row>
    <row r="515" spans="1:19">
      <c r="A515" s="38"/>
      <c r="B515" s="105" t="s">
        <v>263</v>
      </c>
      <c r="C515" s="59">
        <v>1</v>
      </c>
      <c r="D515" s="59"/>
      <c r="E515" s="59"/>
      <c r="F515" s="59"/>
      <c r="G515" s="59"/>
      <c r="H515" s="59"/>
      <c r="I515" s="59"/>
      <c r="J515" s="59"/>
      <c r="K515" s="59"/>
      <c r="L515" s="59">
        <v>551</v>
      </c>
      <c r="M515" s="104"/>
      <c r="N515" s="9"/>
      <c r="O515" s="142"/>
      <c r="P515" s="11"/>
      <c r="R515" s="1">
        <v>1</v>
      </c>
    </row>
    <row r="516" spans="1:19">
      <c r="A516" s="38"/>
      <c r="B516" s="105" t="s">
        <v>263</v>
      </c>
      <c r="C516" s="59">
        <v>1</v>
      </c>
      <c r="D516" s="59"/>
      <c r="E516" s="59"/>
      <c r="F516" s="59"/>
      <c r="G516" s="59"/>
      <c r="H516" s="59"/>
      <c r="I516" s="59"/>
      <c r="J516" s="59"/>
      <c r="K516" s="59"/>
      <c r="L516" s="59">
        <v>552</v>
      </c>
      <c r="M516" s="104"/>
      <c r="N516" s="9"/>
      <c r="O516" s="142"/>
      <c r="P516" s="11"/>
      <c r="R516" s="1">
        <v>1</v>
      </c>
    </row>
    <row r="517" spans="1:19">
      <c r="A517" s="38"/>
      <c r="B517" s="105" t="s">
        <v>252</v>
      </c>
      <c r="C517" s="59">
        <v>1</v>
      </c>
      <c r="D517" s="59"/>
      <c r="E517" s="59"/>
      <c r="F517" s="59"/>
      <c r="G517" s="59"/>
      <c r="H517" s="59"/>
      <c r="I517" s="59"/>
      <c r="J517" s="59"/>
      <c r="K517" s="59"/>
      <c r="L517" s="59">
        <v>865</v>
      </c>
      <c r="M517" s="64" t="s">
        <v>295</v>
      </c>
      <c r="N517" s="98" t="s">
        <v>277</v>
      </c>
      <c r="O517" s="142"/>
      <c r="P517" s="11">
        <v>1</v>
      </c>
      <c r="S517" s="1">
        <v>1</v>
      </c>
    </row>
    <row r="518" spans="1:19">
      <c r="A518" s="38"/>
      <c r="B518" s="105" t="s">
        <v>152</v>
      </c>
      <c r="C518" s="59">
        <v>1</v>
      </c>
      <c r="D518" s="59"/>
      <c r="E518" s="59"/>
      <c r="F518" s="59"/>
      <c r="G518" s="59"/>
      <c r="H518" s="59"/>
      <c r="I518" s="59"/>
      <c r="J518" s="59"/>
      <c r="K518" s="59"/>
      <c r="L518" s="59">
        <v>866</v>
      </c>
      <c r="M518" s="68"/>
      <c r="N518" s="68"/>
      <c r="O518" s="142"/>
      <c r="P518" s="11"/>
      <c r="S518" s="1">
        <v>1</v>
      </c>
    </row>
    <row r="519" spans="1:19">
      <c r="A519" s="38"/>
      <c r="B519" s="107" t="s">
        <v>254</v>
      </c>
      <c r="C519" s="13">
        <v>1</v>
      </c>
      <c r="D519" s="13"/>
      <c r="E519" s="13"/>
      <c r="F519" s="13"/>
      <c r="G519" s="13"/>
      <c r="H519" s="13"/>
      <c r="I519" s="13"/>
      <c r="J519" s="13"/>
      <c r="K519" s="13"/>
      <c r="L519" s="61">
        <v>871</v>
      </c>
      <c r="M519" s="64" t="s">
        <v>296</v>
      </c>
      <c r="N519" s="11" t="s">
        <v>277</v>
      </c>
      <c r="O519" s="142"/>
      <c r="P519" s="11">
        <v>1</v>
      </c>
      <c r="S519" s="1">
        <v>1</v>
      </c>
    </row>
    <row r="520" spans="1:19">
      <c r="A520" s="38"/>
      <c r="B520" s="107" t="s">
        <v>65</v>
      </c>
      <c r="C520" s="13">
        <v>1</v>
      </c>
      <c r="D520" s="13"/>
      <c r="E520" s="13"/>
      <c r="F520" s="13"/>
      <c r="G520" s="13"/>
      <c r="H520" s="13"/>
      <c r="I520" s="13"/>
      <c r="J520" s="13"/>
      <c r="K520" s="13"/>
      <c r="L520" s="61">
        <v>872</v>
      </c>
      <c r="M520" s="64" t="s">
        <v>297</v>
      </c>
      <c r="N520" s="11" t="s">
        <v>277</v>
      </c>
      <c r="O520" s="142"/>
      <c r="P520" s="11">
        <v>1</v>
      </c>
      <c r="S520" s="1">
        <v>1</v>
      </c>
    </row>
    <row r="521" spans="1:19">
      <c r="A521" s="38"/>
      <c r="B521" s="107" t="s">
        <v>65</v>
      </c>
      <c r="C521" s="13">
        <v>1</v>
      </c>
      <c r="D521" s="13"/>
      <c r="E521" s="13"/>
      <c r="F521" s="13"/>
      <c r="G521" s="13"/>
      <c r="H521" s="13"/>
      <c r="I521" s="13"/>
      <c r="J521" s="13"/>
      <c r="K521" s="13"/>
      <c r="L521" s="59">
        <v>873</v>
      </c>
      <c r="M521" s="104"/>
      <c r="N521" s="9"/>
      <c r="O521" s="142"/>
      <c r="P521" s="11"/>
      <c r="S521" s="1">
        <v>1</v>
      </c>
    </row>
    <row r="522" spans="1:19">
      <c r="A522" s="38"/>
      <c r="B522" s="107" t="s">
        <v>65</v>
      </c>
      <c r="C522" s="13">
        <v>1</v>
      </c>
      <c r="D522" s="13"/>
      <c r="E522" s="13"/>
      <c r="F522" s="13"/>
      <c r="G522" s="13"/>
      <c r="H522" s="13"/>
      <c r="I522" s="13"/>
      <c r="J522" s="13"/>
      <c r="K522" s="13"/>
      <c r="L522" s="59">
        <v>874</v>
      </c>
      <c r="M522" s="104"/>
      <c r="N522" s="9"/>
      <c r="O522" s="142"/>
      <c r="P522" s="11"/>
      <c r="S522" s="1">
        <v>1</v>
      </c>
    </row>
    <row r="523" spans="1:19">
      <c r="A523" s="38"/>
      <c r="B523" s="107" t="s">
        <v>65</v>
      </c>
      <c r="C523" s="13">
        <v>1</v>
      </c>
      <c r="D523" s="13"/>
      <c r="E523" s="13"/>
      <c r="F523" s="13"/>
      <c r="G523" s="13"/>
      <c r="H523" s="13"/>
      <c r="I523" s="13"/>
      <c r="J523" s="13"/>
      <c r="K523" s="13"/>
      <c r="L523" s="59">
        <v>875</v>
      </c>
      <c r="M523" s="104"/>
      <c r="N523" s="9"/>
      <c r="O523" s="142"/>
      <c r="P523" s="11"/>
      <c r="S523" s="1">
        <v>1</v>
      </c>
    </row>
    <row r="524" spans="1:19">
      <c r="A524" s="38"/>
      <c r="B524" s="107" t="s">
        <v>65</v>
      </c>
      <c r="C524" s="13">
        <v>1</v>
      </c>
      <c r="D524" s="13"/>
      <c r="E524" s="13"/>
      <c r="F524" s="13"/>
      <c r="G524" s="13"/>
      <c r="H524" s="13"/>
      <c r="I524" s="13"/>
      <c r="J524" s="13"/>
      <c r="K524" s="13"/>
      <c r="L524" s="59">
        <v>876</v>
      </c>
      <c r="M524" s="104"/>
      <c r="N524" s="9"/>
      <c r="O524" s="142"/>
      <c r="P524" s="11"/>
      <c r="S524" s="1">
        <v>1</v>
      </c>
    </row>
    <row r="525" spans="1:19">
      <c r="A525" s="38"/>
      <c r="B525" s="107" t="s">
        <v>65</v>
      </c>
      <c r="C525" s="13">
        <v>1</v>
      </c>
      <c r="D525" s="13"/>
      <c r="E525" s="13"/>
      <c r="F525" s="13"/>
      <c r="G525" s="13"/>
      <c r="H525" s="13"/>
      <c r="I525" s="13"/>
      <c r="J525" s="13"/>
      <c r="K525" s="13"/>
      <c r="L525" s="59">
        <v>890</v>
      </c>
      <c r="M525" s="64" t="s">
        <v>298</v>
      </c>
      <c r="N525" s="11" t="s">
        <v>277</v>
      </c>
      <c r="O525" s="142"/>
      <c r="P525" s="11">
        <v>1</v>
      </c>
      <c r="S525" s="1">
        <v>1</v>
      </c>
    </row>
    <row r="526" spans="1:19">
      <c r="A526" s="38"/>
      <c r="B526" s="107" t="s">
        <v>65</v>
      </c>
      <c r="C526" s="13">
        <v>1</v>
      </c>
      <c r="D526" s="13"/>
      <c r="E526" s="13"/>
      <c r="F526" s="13"/>
      <c r="G526" s="13"/>
      <c r="H526" s="13"/>
      <c r="I526" s="13"/>
      <c r="J526" s="13"/>
      <c r="K526" s="13"/>
      <c r="L526" s="59">
        <v>891</v>
      </c>
      <c r="M526" s="104"/>
      <c r="N526" s="9"/>
      <c r="O526" s="142"/>
      <c r="P526" s="11"/>
      <c r="S526" s="1">
        <v>1</v>
      </c>
    </row>
    <row r="527" spans="1:19">
      <c r="A527" s="38"/>
      <c r="B527" s="107" t="s">
        <v>65</v>
      </c>
      <c r="C527" s="13">
        <v>1</v>
      </c>
      <c r="D527" s="13"/>
      <c r="E527" s="13"/>
      <c r="F527" s="13"/>
      <c r="G527" s="13"/>
      <c r="H527" s="13"/>
      <c r="I527" s="13"/>
      <c r="J527" s="13"/>
      <c r="K527" s="13"/>
      <c r="L527" s="59">
        <v>892</v>
      </c>
      <c r="M527" s="104"/>
      <c r="N527" s="9"/>
      <c r="O527" s="142"/>
      <c r="P527" s="11"/>
      <c r="S527" s="1">
        <v>1</v>
      </c>
    </row>
    <row r="528" spans="1:19">
      <c r="A528" s="38"/>
      <c r="B528" s="107" t="s">
        <v>65</v>
      </c>
      <c r="C528" s="13">
        <v>1</v>
      </c>
      <c r="D528" s="13"/>
      <c r="E528" s="13"/>
      <c r="F528" s="13"/>
      <c r="G528" s="13"/>
      <c r="H528" s="13"/>
      <c r="I528" s="13"/>
      <c r="J528" s="13"/>
      <c r="K528" s="13"/>
      <c r="L528" s="59">
        <v>893</v>
      </c>
      <c r="M528" s="104"/>
      <c r="N528" s="9"/>
      <c r="O528" s="142"/>
      <c r="P528" s="11"/>
      <c r="S528" s="1">
        <v>1</v>
      </c>
    </row>
    <row r="529" spans="1:19">
      <c r="A529" s="38"/>
      <c r="B529" s="107" t="s">
        <v>65</v>
      </c>
      <c r="C529" s="13">
        <v>1</v>
      </c>
      <c r="D529" s="13"/>
      <c r="E529" s="13"/>
      <c r="F529" s="13"/>
      <c r="G529" s="13"/>
      <c r="H529" s="13"/>
      <c r="I529" s="13"/>
      <c r="J529" s="13"/>
      <c r="K529" s="13"/>
      <c r="L529" s="59">
        <v>894</v>
      </c>
      <c r="M529" s="104"/>
      <c r="N529" s="9"/>
      <c r="O529" s="142"/>
      <c r="P529" s="11"/>
      <c r="S529" s="1">
        <v>1</v>
      </c>
    </row>
    <row r="530" spans="1:19">
      <c r="A530" s="38"/>
      <c r="B530" s="107" t="s">
        <v>65</v>
      </c>
      <c r="C530" s="13">
        <v>1</v>
      </c>
      <c r="D530" s="13"/>
      <c r="E530" s="13"/>
      <c r="F530" s="13"/>
      <c r="G530" s="13"/>
      <c r="H530" s="13"/>
      <c r="I530" s="13"/>
      <c r="J530" s="13"/>
      <c r="K530" s="13"/>
      <c r="L530" s="59">
        <v>895</v>
      </c>
      <c r="M530" s="104"/>
      <c r="N530" s="9"/>
      <c r="O530" s="142"/>
      <c r="P530" s="11"/>
      <c r="S530" s="1">
        <v>1</v>
      </c>
    </row>
    <row r="531" spans="1:19">
      <c r="A531" s="38"/>
      <c r="B531" s="107" t="s">
        <v>65</v>
      </c>
      <c r="C531" s="13">
        <v>1</v>
      </c>
      <c r="D531" s="13"/>
      <c r="E531" s="13"/>
      <c r="F531" s="13"/>
      <c r="G531" s="13"/>
      <c r="H531" s="13"/>
      <c r="I531" s="13"/>
      <c r="J531" s="13"/>
      <c r="K531" s="13"/>
      <c r="L531" s="59">
        <v>896</v>
      </c>
      <c r="M531" s="104"/>
      <c r="N531" s="9"/>
      <c r="O531" s="142"/>
      <c r="P531" s="11"/>
      <c r="S531" s="1">
        <v>1</v>
      </c>
    </row>
    <row r="532" spans="1:19">
      <c r="A532" s="38"/>
      <c r="B532" s="107" t="s">
        <v>65</v>
      </c>
      <c r="C532" s="13">
        <v>1</v>
      </c>
      <c r="D532" s="13"/>
      <c r="E532" s="13"/>
      <c r="F532" s="13"/>
      <c r="G532" s="13"/>
      <c r="H532" s="13"/>
      <c r="I532" s="13"/>
      <c r="J532" s="13"/>
      <c r="K532" s="13"/>
      <c r="L532" s="59">
        <v>897</v>
      </c>
      <c r="M532" s="104"/>
      <c r="N532" s="9"/>
      <c r="O532" s="142"/>
      <c r="P532" s="11"/>
      <c r="S532" s="1">
        <v>1</v>
      </c>
    </row>
    <row r="533" spans="1:19">
      <c r="A533" s="38"/>
      <c r="B533" s="107" t="s">
        <v>65</v>
      </c>
      <c r="C533" s="13">
        <v>1</v>
      </c>
      <c r="D533" s="13"/>
      <c r="E533" s="13"/>
      <c r="F533" s="13"/>
      <c r="G533" s="13"/>
      <c r="H533" s="13"/>
      <c r="I533" s="13"/>
      <c r="J533" s="13"/>
      <c r="K533" s="13"/>
      <c r="L533" s="59">
        <v>898</v>
      </c>
      <c r="M533" s="104"/>
      <c r="N533" s="9"/>
      <c r="O533" s="142"/>
      <c r="P533" s="11"/>
      <c r="S533" s="1">
        <v>1</v>
      </c>
    </row>
    <row r="534" spans="1:19">
      <c r="A534" s="38"/>
      <c r="B534" s="107" t="s">
        <v>65</v>
      </c>
      <c r="C534" s="13">
        <v>1</v>
      </c>
      <c r="D534" s="13"/>
      <c r="E534" s="13"/>
      <c r="F534" s="13"/>
      <c r="G534" s="13"/>
      <c r="H534" s="13"/>
      <c r="I534" s="13"/>
      <c r="J534" s="13"/>
      <c r="K534" s="13"/>
      <c r="L534" s="59">
        <v>899</v>
      </c>
      <c r="M534" s="104"/>
      <c r="N534" s="9"/>
      <c r="O534" s="142"/>
      <c r="P534" s="11"/>
      <c r="S534" s="1">
        <v>1</v>
      </c>
    </row>
    <row r="535" spans="1:19">
      <c r="A535" s="38"/>
      <c r="B535" s="107" t="s">
        <v>65</v>
      </c>
      <c r="C535" s="13">
        <v>1</v>
      </c>
      <c r="D535" s="13"/>
      <c r="E535" s="13"/>
      <c r="F535" s="13"/>
      <c r="G535" s="13"/>
      <c r="H535" s="13"/>
      <c r="I535" s="13"/>
      <c r="J535" s="13"/>
      <c r="K535" s="13"/>
      <c r="L535" s="59">
        <v>900</v>
      </c>
      <c r="M535" s="104"/>
      <c r="N535" s="9"/>
      <c r="O535" s="142"/>
      <c r="P535" s="11"/>
      <c r="S535" s="1">
        <v>1</v>
      </c>
    </row>
    <row r="536" spans="1:19">
      <c r="A536" s="38"/>
      <c r="B536" s="107" t="s">
        <v>257</v>
      </c>
      <c r="C536" s="13">
        <v>1</v>
      </c>
      <c r="D536" s="13"/>
      <c r="E536" s="13"/>
      <c r="F536" s="13"/>
      <c r="G536" s="13"/>
      <c r="H536" s="13"/>
      <c r="I536" s="13"/>
      <c r="J536" s="13"/>
      <c r="K536" s="13"/>
      <c r="L536" s="59">
        <v>877</v>
      </c>
      <c r="M536" s="64" t="s">
        <v>299</v>
      </c>
      <c r="N536" s="11" t="s">
        <v>277</v>
      </c>
      <c r="O536" s="142"/>
      <c r="P536" s="11">
        <v>1</v>
      </c>
      <c r="S536" s="1">
        <v>1</v>
      </c>
    </row>
    <row r="537" spans="1:19">
      <c r="A537" s="38"/>
      <c r="B537" s="107" t="s">
        <v>259</v>
      </c>
      <c r="C537" s="13">
        <v>1</v>
      </c>
      <c r="D537" s="13"/>
      <c r="E537" s="13"/>
      <c r="F537" s="13"/>
      <c r="G537" s="13"/>
      <c r="H537" s="13"/>
      <c r="I537" s="13"/>
      <c r="J537" s="13"/>
      <c r="K537" s="13"/>
      <c r="L537" s="61">
        <v>878</v>
      </c>
      <c r="M537" s="64" t="s">
        <v>300</v>
      </c>
      <c r="N537" s="11" t="s">
        <v>277</v>
      </c>
      <c r="O537" s="142"/>
      <c r="P537" s="11">
        <v>1</v>
      </c>
      <c r="S537" s="1">
        <v>1</v>
      </c>
    </row>
    <row r="538" spans="1:19">
      <c r="A538" s="38"/>
      <c r="B538" s="107" t="s">
        <v>259</v>
      </c>
      <c r="C538" s="13">
        <v>1</v>
      </c>
      <c r="D538" s="13"/>
      <c r="E538" s="13"/>
      <c r="F538" s="13"/>
      <c r="G538" s="13"/>
      <c r="H538" s="13"/>
      <c r="I538" s="13"/>
      <c r="J538" s="13"/>
      <c r="K538" s="13"/>
      <c r="L538" s="59">
        <v>879</v>
      </c>
      <c r="M538" s="104"/>
      <c r="N538" s="9"/>
      <c r="O538" s="142"/>
      <c r="P538" s="11"/>
      <c r="S538" s="1">
        <v>1</v>
      </c>
    </row>
    <row r="539" spans="1:19">
      <c r="A539" s="38"/>
      <c r="B539" s="107" t="s">
        <v>259</v>
      </c>
      <c r="C539" s="13">
        <v>1</v>
      </c>
      <c r="D539" s="13"/>
      <c r="E539" s="13"/>
      <c r="F539" s="13"/>
      <c r="G539" s="13"/>
      <c r="H539" s="13"/>
      <c r="I539" s="13"/>
      <c r="J539" s="13"/>
      <c r="K539" s="13"/>
      <c r="L539" s="59">
        <v>880</v>
      </c>
      <c r="M539" s="104"/>
      <c r="N539" s="9"/>
      <c r="O539" s="142"/>
      <c r="P539" s="11"/>
      <c r="S539" s="1">
        <v>1</v>
      </c>
    </row>
    <row r="540" spans="1:19">
      <c r="A540" s="38"/>
      <c r="B540" s="107" t="s">
        <v>259</v>
      </c>
      <c r="C540" s="13">
        <v>1</v>
      </c>
      <c r="D540" s="13"/>
      <c r="E540" s="13"/>
      <c r="F540" s="13"/>
      <c r="G540" s="13"/>
      <c r="H540" s="13"/>
      <c r="I540" s="13"/>
      <c r="J540" s="13"/>
      <c r="K540" s="13"/>
      <c r="L540" s="59">
        <v>881</v>
      </c>
      <c r="M540" s="104"/>
      <c r="N540" s="9"/>
      <c r="O540" s="142"/>
      <c r="P540" s="11"/>
      <c r="S540" s="1">
        <v>1</v>
      </c>
    </row>
    <row r="541" spans="1:19">
      <c r="A541" s="38"/>
      <c r="B541" s="107" t="s">
        <v>259</v>
      </c>
      <c r="C541" s="13">
        <v>1</v>
      </c>
      <c r="D541" s="13"/>
      <c r="E541" s="13"/>
      <c r="F541" s="13"/>
      <c r="G541" s="13"/>
      <c r="H541" s="13"/>
      <c r="I541" s="13"/>
      <c r="J541" s="13"/>
      <c r="K541" s="13"/>
      <c r="L541" s="59">
        <v>882</v>
      </c>
      <c r="M541" s="104"/>
      <c r="N541" s="9"/>
      <c r="O541" s="142"/>
      <c r="P541" s="11"/>
      <c r="S541" s="1">
        <v>1</v>
      </c>
    </row>
    <row r="542" spans="1:19">
      <c r="A542" s="38"/>
      <c r="B542" s="107" t="s">
        <v>259</v>
      </c>
      <c r="C542" s="13">
        <v>1</v>
      </c>
      <c r="D542" s="13"/>
      <c r="E542" s="13"/>
      <c r="F542" s="13"/>
      <c r="G542" s="13"/>
      <c r="H542" s="13"/>
      <c r="I542" s="13"/>
      <c r="J542" s="13"/>
      <c r="K542" s="13"/>
      <c r="L542" s="59">
        <v>883</v>
      </c>
      <c r="M542" s="104"/>
      <c r="N542" s="9"/>
      <c r="O542" s="142"/>
      <c r="P542" s="11"/>
      <c r="S542" s="1">
        <v>1</v>
      </c>
    </row>
    <row r="543" spans="1:19">
      <c r="A543" s="38"/>
      <c r="B543" s="107" t="s">
        <v>259</v>
      </c>
      <c r="C543" s="13">
        <v>1</v>
      </c>
      <c r="D543" s="13"/>
      <c r="E543" s="13"/>
      <c r="F543" s="13"/>
      <c r="G543" s="13"/>
      <c r="H543" s="13"/>
      <c r="I543" s="13"/>
      <c r="J543" s="13"/>
      <c r="K543" s="13"/>
      <c r="L543" s="59">
        <v>884</v>
      </c>
      <c r="M543" s="104"/>
      <c r="N543" s="9"/>
      <c r="O543" s="142"/>
      <c r="P543" s="11"/>
      <c r="S543" s="1">
        <v>1</v>
      </c>
    </row>
    <row r="544" spans="1:19">
      <c r="A544" s="38"/>
      <c r="B544" s="107" t="s">
        <v>261</v>
      </c>
      <c r="C544" s="13">
        <v>1</v>
      </c>
      <c r="D544" s="13"/>
      <c r="E544" s="13"/>
      <c r="F544" s="13"/>
      <c r="G544" s="13"/>
      <c r="H544" s="13"/>
      <c r="I544" s="13"/>
      <c r="J544" s="13"/>
      <c r="K544" s="13"/>
      <c r="L544" s="59">
        <v>885</v>
      </c>
      <c r="M544" s="64" t="s">
        <v>301</v>
      </c>
      <c r="N544" s="11" t="s">
        <v>277</v>
      </c>
      <c r="O544" s="142"/>
      <c r="P544" s="11">
        <v>1</v>
      </c>
      <c r="R544" s="1">
        <v>1</v>
      </c>
    </row>
    <row r="545" spans="1:18">
      <c r="A545" s="38"/>
      <c r="B545" s="107" t="s">
        <v>263</v>
      </c>
      <c r="C545" s="13">
        <v>1</v>
      </c>
      <c r="D545" s="13"/>
      <c r="E545" s="13"/>
      <c r="F545" s="13"/>
      <c r="G545" s="13"/>
      <c r="H545" s="13"/>
      <c r="I545" s="13"/>
      <c r="J545" s="13"/>
      <c r="K545" s="13"/>
      <c r="L545" s="59">
        <v>886</v>
      </c>
      <c r="M545" s="64" t="s">
        <v>302</v>
      </c>
      <c r="N545" s="11" t="s">
        <v>277</v>
      </c>
      <c r="O545" s="142"/>
      <c r="P545" s="11">
        <v>1</v>
      </c>
      <c r="R545" s="1">
        <v>1</v>
      </c>
    </row>
    <row r="546" spans="1:18">
      <c r="A546" s="38"/>
      <c r="B546" s="107" t="s">
        <v>263</v>
      </c>
      <c r="C546" s="13">
        <v>1</v>
      </c>
      <c r="D546" s="13"/>
      <c r="E546" s="13"/>
      <c r="F546" s="13"/>
      <c r="G546" s="13"/>
      <c r="H546" s="13"/>
      <c r="I546" s="13"/>
      <c r="J546" s="13"/>
      <c r="K546" s="13"/>
      <c r="L546" s="59">
        <v>887</v>
      </c>
      <c r="M546" s="68" t="s">
        <v>1075</v>
      </c>
      <c r="N546" s="68"/>
      <c r="O546" s="433"/>
      <c r="P546" s="98">
        <v>1</v>
      </c>
      <c r="R546" s="1">
        <v>1</v>
      </c>
    </row>
    <row r="547" spans="1:18">
      <c r="A547" s="38"/>
      <c r="B547" s="107" t="s">
        <v>263</v>
      </c>
      <c r="C547" s="13">
        <v>1</v>
      </c>
      <c r="D547" s="13"/>
      <c r="E547" s="13"/>
      <c r="F547" s="13"/>
      <c r="G547" s="13"/>
      <c r="H547" s="13"/>
      <c r="I547" s="13"/>
      <c r="J547" s="13"/>
      <c r="K547" s="13"/>
      <c r="L547" s="21">
        <v>888</v>
      </c>
      <c r="M547" s="104" t="s">
        <v>1076</v>
      </c>
      <c r="N547" s="104"/>
      <c r="O547" s="146"/>
      <c r="P547" s="162">
        <v>1</v>
      </c>
      <c r="R547" s="1">
        <v>1</v>
      </c>
    </row>
    <row r="548" spans="1:18">
      <c r="A548" s="38"/>
      <c r="B548" s="107" t="s">
        <v>263</v>
      </c>
      <c r="C548" s="13">
        <v>1</v>
      </c>
      <c r="D548" s="13"/>
      <c r="E548" s="13"/>
      <c r="F548" s="13"/>
      <c r="G548" s="13"/>
      <c r="H548" s="13"/>
      <c r="I548" s="13"/>
      <c r="J548" s="13"/>
      <c r="K548" s="13"/>
      <c r="L548" s="59">
        <v>889</v>
      </c>
      <c r="M548" s="104"/>
      <c r="N548" s="9"/>
      <c r="O548" s="142"/>
      <c r="P548" s="11"/>
      <c r="R548" s="1">
        <v>1</v>
      </c>
    </row>
    <row r="549" spans="1:18">
      <c r="A549" s="38"/>
      <c r="B549" s="107" t="s">
        <v>263</v>
      </c>
      <c r="C549" s="13">
        <v>1</v>
      </c>
      <c r="D549" s="13"/>
      <c r="E549" s="13"/>
      <c r="F549" s="13"/>
      <c r="G549" s="13"/>
      <c r="H549" s="13"/>
      <c r="I549" s="13"/>
      <c r="J549" s="13"/>
      <c r="K549" s="13"/>
      <c r="L549" s="59">
        <v>901</v>
      </c>
      <c r="M549" s="104"/>
      <c r="N549" s="9"/>
      <c r="O549" s="142"/>
      <c r="P549" s="11"/>
      <c r="R549" s="1">
        <v>1</v>
      </c>
    </row>
    <row r="550" spans="1:18">
      <c r="A550" s="38"/>
      <c r="B550" s="107" t="s">
        <v>263</v>
      </c>
      <c r="C550" s="13">
        <v>1</v>
      </c>
      <c r="D550" s="13"/>
      <c r="E550" s="13"/>
      <c r="F550" s="13"/>
      <c r="G550" s="13"/>
      <c r="H550" s="13"/>
      <c r="I550" s="13"/>
      <c r="J550" s="13"/>
      <c r="K550" s="13"/>
      <c r="L550" s="59">
        <v>902</v>
      </c>
      <c r="M550" s="104"/>
      <c r="N550" s="9"/>
      <c r="O550" s="142"/>
      <c r="P550" s="11"/>
      <c r="R550" s="1">
        <v>1</v>
      </c>
    </row>
    <row r="551" spans="1:18">
      <c r="A551" s="38"/>
      <c r="B551" s="107" t="s">
        <v>263</v>
      </c>
      <c r="C551" s="13">
        <v>1</v>
      </c>
      <c r="D551" s="13"/>
      <c r="E551" s="13"/>
      <c r="F551" s="13"/>
      <c r="G551" s="13"/>
      <c r="H551" s="13"/>
      <c r="I551" s="13"/>
      <c r="J551" s="13"/>
      <c r="K551" s="13"/>
      <c r="L551" s="59">
        <v>903</v>
      </c>
      <c r="M551" s="104"/>
      <c r="N551" s="9"/>
      <c r="O551" s="142"/>
      <c r="P551" s="11"/>
      <c r="R551" s="1">
        <v>1</v>
      </c>
    </row>
    <row r="552" spans="1:18">
      <c r="A552" s="38"/>
      <c r="B552" s="107" t="s">
        <v>263</v>
      </c>
      <c r="C552" s="13">
        <v>1</v>
      </c>
      <c r="D552" s="13"/>
      <c r="E552" s="13"/>
      <c r="F552" s="13"/>
      <c r="G552" s="13"/>
      <c r="H552" s="13"/>
      <c r="I552" s="13"/>
      <c r="J552" s="13"/>
      <c r="K552" s="13"/>
      <c r="L552" s="59">
        <v>904</v>
      </c>
      <c r="M552" s="104"/>
      <c r="N552" s="9"/>
      <c r="O552" s="142"/>
      <c r="P552" s="11"/>
      <c r="R552" s="1">
        <v>1</v>
      </c>
    </row>
    <row r="553" spans="1:18">
      <c r="A553" s="38"/>
      <c r="B553" s="107" t="s">
        <v>263</v>
      </c>
      <c r="C553" s="13">
        <v>1</v>
      </c>
      <c r="D553" s="13"/>
      <c r="E553" s="13"/>
      <c r="F553" s="13"/>
      <c r="G553" s="13"/>
      <c r="H553" s="13"/>
      <c r="I553" s="13"/>
      <c r="J553" s="13"/>
      <c r="K553" s="13"/>
      <c r="L553" s="59">
        <v>905</v>
      </c>
      <c r="M553" s="104"/>
      <c r="N553" s="9"/>
      <c r="O553" s="142"/>
      <c r="P553" s="11"/>
      <c r="R553" s="1">
        <v>1</v>
      </c>
    </row>
    <row r="554" spans="1:18">
      <c r="A554" s="38"/>
      <c r="B554" s="107" t="s">
        <v>263</v>
      </c>
      <c r="C554" s="13">
        <v>1</v>
      </c>
      <c r="D554" s="13"/>
      <c r="E554" s="13"/>
      <c r="F554" s="13"/>
      <c r="G554" s="13"/>
      <c r="H554" s="13"/>
      <c r="I554" s="13"/>
      <c r="J554" s="13"/>
      <c r="K554" s="13"/>
      <c r="L554" s="59">
        <v>906</v>
      </c>
      <c r="M554" s="104"/>
      <c r="N554" s="9"/>
      <c r="O554" s="142"/>
      <c r="P554" s="11"/>
      <c r="R554" s="1">
        <v>1</v>
      </c>
    </row>
    <row r="555" spans="1:18">
      <c r="A555" s="38"/>
      <c r="B555" s="107" t="s">
        <v>263</v>
      </c>
      <c r="C555" s="13">
        <v>1</v>
      </c>
      <c r="D555" s="13"/>
      <c r="E555" s="13"/>
      <c r="F555" s="13"/>
      <c r="G555" s="13"/>
      <c r="H555" s="13"/>
      <c r="I555" s="13"/>
      <c r="J555" s="13"/>
      <c r="K555" s="13"/>
      <c r="L555" s="59">
        <v>907</v>
      </c>
      <c r="M555" s="104"/>
      <c r="N555" s="9"/>
      <c r="O555" s="142"/>
      <c r="P555" s="11"/>
      <c r="R555" s="1">
        <v>1</v>
      </c>
    </row>
    <row r="556" spans="1:18">
      <c r="A556" s="38"/>
      <c r="B556" s="107" t="s">
        <v>263</v>
      </c>
      <c r="C556" s="13">
        <v>1</v>
      </c>
      <c r="D556" s="13"/>
      <c r="E556" s="13"/>
      <c r="F556" s="13"/>
      <c r="G556" s="13"/>
      <c r="H556" s="13"/>
      <c r="I556" s="13"/>
      <c r="J556" s="13"/>
      <c r="K556" s="13"/>
      <c r="L556" s="59">
        <v>908</v>
      </c>
      <c r="M556" s="104"/>
      <c r="N556" s="9"/>
      <c r="O556" s="142"/>
      <c r="P556" s="11"/>
      <c r="R556" s="1">
        <v>1</v>
      </c>
    </row>
    <row r="557" spans="1:18">
      <c r="A557" s="38"/>
      <c r="B557" s="107" t="s">
        <v>263</v>
      </c>
      <c r="C557" s="13">
        <v>1</v>
      </c>
      <c r="D557" s="13"/>
      <c r="E557" s="13"/>
      <c r="F557" s="13"/>
      <c r="G557" s="13"/>
      <c r="H557" s="13"/>
      <c r="I557" s="13"/>
      <c r="J557" s="13"/>
      <c r="K557" s="13"/>
      <c r="L557" s="59">
        <v>909</v>
      </c>
      <c r="M557" s="104"/>
      <c r="N557" s="9"/>
      <c r="O557" s="142"/>
      <c r="P557" s="11"/>
      <c r="R557" s="1">
        <v>1</v>
      </c>
    </row>
    <row r="558" spans="1:18">
      <c r="A558" s="38"/>
      <c r="B558" s="107" t="s">
        <v>263</v>
      </c>
      <c r="C558" s="13">
        <v>1</v>
      </c>
      <c r="D558" s="13"/>
      <c r="E558" s="13"/>
      <c r="F558" s="13"/>
      <c r="G558" s="13"/>
      <c r="H558" s="13"/>
      <c r="I558" s="13"/>
      <c r="J558" s="13"/>
      <c r="K558" s="13"/>
      <c r="L558" s="59">
        <v>910</v>
      </c>
      <c r="M558" s="104"/>
      <c r="N558" s="9"/>
      <c r="O558" s="142"/>
      <c r="P558" s="11"/>
      <c r="R558" s="1">
        <v>1</v>
      </c>
    </row>
    <row r="559" spans="1:18">
      <c r="A559" s="38"/>
      <c r="B559" s="107" t="s">
        <v>263</v>
      </c>
      <c r="C559" s="13">
        <v>1</v>
      </c>
      <c r="D559" s="13"/>
      <c r="E559" s="13"/>
      <c r="F559" s="13"/>
      <c r="G559" s="13"/>
      <c r="H559" s="13"/>
      <c r="I559" s="13"/>
      <c r="J559" s="13"/>
      <c r="K559" s="13"/>
      <c r="L559" s="59">
        <v>911</v>
      </c>
      <c r="M559" s="104"/>
      <c r="N559" s="9"/>
      <c r="O559" s="142"/>
      <c r="P559" s="11"/>
      <c r="R559" s="1">
        <v>1</v>
      </c>
    </row>
    <row r="560" spans="1:18">
      <c r="A560" s="38"/>
      <c r="B560" s="107" t="s">
        <v>263</v>
      </c>
      <c r="C560" s="13">
        <v>1</v>
      </c>
      <c r="D560" s="13"/>
      <c r="E560" s="13"/>
      <c r="F560" s="13"/>
      <c r="G560" s="13"/>
      <c r="H560" s="13"/>
      <c r="I560" s="13"/>
      <c r="J560" s="13"/>
      <c r="K560" s="13"/>
      <c r="L560" s="59">
        <v>912</v>
      </c>
      <c r="M560" s="104"/>
      <c r="N560" s="9"/>
      <c r="O560" s="142"/>
      <c r="P560" s="11"/>
      <c r="R560" s="1">
        <v>1</v>
      </c>
    </row>
    <row r="561" spans="1:18">
      <c r="A561" s="38"/>
      <c r="B561" s="107" t="s">
        <v>263</v>
      </c>
      <c r="C561" s="13">
        <v>1</v>
      </c>
      <c r="D561" s="13"/>
      <c r="E561" s="13"/>
      <c r="F561" s="13"/>
      <c r="G561" s="13"/>
      <c r="H561" s="13"/>
      <c r="I561" s="13"/>
      <c r="J561" s="13"/>
      <c r="K561" s="13"/>
      <c r="L561" s="59">
        <v>913</v>
      </c>
      <c r="M561" s="104"/>
      <c r="N561" s="9"/>
      <c r="O561" s="142"/>
      <c r="P561" s="11"/>
      <c r="R561" s="1">
        <v>1</v>
      </c>
    </row>
    <row r="562" spans="1:18">
      <c r="A562" s="38"/>
      <c r="B562" s="107" t="s">
        <v>263</v>
      </c>
      <c r="C562" s="13">
        <v>1</v>
      </c>
      <c r="D562" s="13"/>
      <c r="E562" s="13"/>
      <c r="F562" s="13"/>
      <c r="G562" s="13"/>
      <c r="H562" s="13"/>
      <c r="I562" s="13"/>
      <c r="J562" s="13"/>
      <c r="K562" s="13"/>
      <c r="L562" s="59">
        <v>914</v>
      </c>
      <c r="M562" s="104"/>
      <c r="N562" s="9"/>
      <c r="O562" s="142"/>
      <c r="P562" s="11"/>
      <c r="R562" s="1">
        <v>1</v>
      </c>
    </row>
    <row r="563" spans="1:18">
      <c r="A563" s="38"/>
      <c r="B563" s="107" t="s">
        <v>263</v>
      </c>
      <c r="C563" s="13">
        <v>1</v>
      </c>
      <c r="D563" s="13"/>
      <c r="E563" s="13"/>
      <c r="F563" s="13"/>
      <c r="G563" s="13"/>
      <c r="H563" s="13"/>
      <c r="I563" s="13"/>
      <c r="J563" s="13"/>
      <c r="K563" s="13"/>
      <c r="L563" s="59">
        <v>915</v>
      </c>
      <c r="M563" s="104"/>
      <c r="N563" s="9"/>
      <c r="O563" s="142"/>
      <c r="P563" s="11"/>
      <c r="R563" s="1">
        <v>1</v>
      </c>
    </row>
    <row r="564" spans="1:18">
      <c r="A564" s="38"/>
      <c r="B564" s="107" t="s">
        <v>263</v>
      </c>
      <c r="C564" s="13">
        <v>1</v>
      </c>
      <c r="D564" s="13"/>
      <c r="E564" s="13"/>
      <c r="F564" s="13"/>
      <c r="G564" s="13"/>
      <c r="H564" s="13"/>
      <c r="I564" s="13"/>
      <c r="J564" s="13"/>
      <c r="K564" s="13"/>
      <c r="L564" s="59">
        <v>916</v>
      </c>
      <c r="M564" s="104"/>
      <c r="N564" s="9"/>
      <c r="O564" s="142"/>
      <c r="P564" s="11"/>
      <c r="R564" s="1">
        <v>1</v>
      </c>
    </row>
    <row r="565" spans="1:18">
      <c r="A565" s="38"/>
      <c r="B565" s="107" t="s">
        <v>263</v>
      </c>
      <c r="C565" s="13">
        <v>1</v>
      </c>
      <c r="D565" s="13"/>
      <c r="E565" s="13"/>
      <c r="F565" s="13"/>
      <c r="G565" s="13"/>
      <c r="H565" s="13"/>
      <c r="I565" s="13"/>
      <c r="J565" s="13"/>
      <c r="K565" s="13"/>
      <c r="L565" s="59">
        <v>917</v>
      </c>
      <c r="M565" s="104"/>
      <c r="N565" s="9"/>
      <c r="O565" s="142"/>
      <c r="P565" s="11"/>
      <c r="R565" s="1">
        <v>1</v>
      </c>
    </row>
    <row r="566" spans="1:18">
      <c r="A566" s="38"/>
      <c r="B566" s="107" t="s">
        <v>263</v>
      </c>
      <c r="C566" s="13">
        <v>1</v>
      </c>
      <c r="D566" s="13"/>
      <c r="E566" s="13"/>
      <c r="F566" s="13"/>
      <c r="G566" s="13"/>
      <c r="H566" s="13"/>
      <c r="I566" s="13"/>
      <c r="J566" s="13"/>
      <c r="K566" s="13"/>
      <c r="L566" s="59">
        <v>918</v>
      </c>
      <c r="M566" s="104"/>
      <c r="N566" s="9"/>
      <c r="O566" s="142"/>
      <c r="P566" s="11"/>
      <c r="R566" s="1">
        <v>1</v>
      </c>
    </row>
    <row r="567" spans="1:18">
      <c r="A567" s="38"/>
      <c r="B567" s="107" t="s">
        <v>263</v>
      </c>
      <c r="C567" s="13">
        <v>1</v>
      </c>
      <c r="D567" s="13"/>
      <c r="E567" s="13"/>
      <c r="F567" s="13"/>
      <c r="G567" s="13"/>
      <c r="H567" s="13"/>
      <c r="I567" s="13"/>
      <c r="J567" s="13"/>
      <c r="K567" s="13"/>
      <c r="L567" s="59">
        <v>919</v>
      </c>
      <c r="M567" s="104"/>
      <c r="N567" s="9"/>
      <c r="O567" s="142"/>
      <c r="P567" s="11"/>
      <c r="R567" s="1">
        <v>1</v>
      </c>
    </row>
    <row r="568" spans="1:18">
      <c r="A568" s="38"/>
      <c r="B568" s="107" t="s">
        <v>263</v>
      </c>
      <c r="C568" s="13">
        <v>1</v>
      </c>
      <c r="D568" s="13"/>
      <c r="E568" s="13"/>
      <c r="F568" s="13"/>
      <c r="G568" s="13"/>
      <c r="H568" s="13"/>
      <c r="I568" s="13"/>
      <c r="J568" s="13"/>
      <c r="K568" s="13"/>
      <c r="L568" s="59">
        <v>920</v>
      </c>
      <c r="M568" s="104"/>
      <c r="N568" s="9"/>
      <c r="O568" s="142"/>
      <c r="P568" s="11"/>
      <c r="R568" s="1">
        <v>1</v>
      </c>
    </row>
    <row r="569" spans="1:18">
      <c r="A569" s="38"/>
      <c r="B569" s="107" t="s">
        <v>263</v>
      </c>
      <c r="C569" s="13">
        <v>1</v>
      </c>
      <c r="D569" s="13"/>
      <c r="E569" s="13"/>
      <c r="F569" s="13"/>
      <c r="G569" s="13"/>
      <c r="H569" s="13"/>
      <c r="I569" s="13"/>
      <c r="J569" s="13"/>
      <c r="K569" s="13"/>
      <c r="L569" s="59">
        <v>921</v>
      </c>
      <c r="M569" s="104"/>
      <c r="N569" s="9"/>
      <c r="O569" s="142"/>
      <c r="P569" s="11"/>
      <c r="R569" s="1">
        <v>1</v>
      </c>
    </row>
    <row r="570" spans="1:18">
      <c r="A570" s="38"/>
      <c r="B570" s="107" t="s">
        <v>263</v>
      </c>
      <c r="C570" s="13">
        <v>1</v>
      </c>
      <c r="D570" s="13"/>
      <c r="E570" s="13"/>
      <c r="F570" s="13"/>
      <c r="G570" s="13"/>
      <c r="H570" s="13"/>
      <c r="I570" s="13"/>
      <c r="J570" s="13"/>
      <c r="K570" s="13"/>
      <c r="L570" s="59">
        <v>922</v>
      </c>
      <c r="M570" s="104"/>
      <c r="N570" s="9"/>
      <c r="O570" s="142"/>
      <c r="P570" s="11"/>
      <c r="R570" s="1">
        <v>1</v>
      </c>
    </row>
    <row r="571" spans="1:18">
      <c r="A571" s="38"/>
      <c r="B571" s="107" t="s">
        <v>263</v>
      </c>
      <c r="C571" s="13">
        <v>1</v>
      </c>
      <c r="D571" s="13"/>
      <c r="E571" s="13"/>
      <c r="F571" s="13"/>
      <c r="G571" s="13"/>
      <c r="H571" s="13"/>
      <c r="I571" s="13"/>
      <c r="J571" s="13"/>
      <c r="K571" s="13"/>
      <c r="L571" s="59">
        <v>923</v>
      </c>
      <c r="M571" s="104"/>
      <c r="N571" s="9"/>
      <c r="O571" s="142"/>
      <c r="P571" s="11"/>
      <c r="R571" s="1">
        <v>1</v>
      </c>
    </row>
    <row r="572" spans="1:18">
      <c r="A572" s="38"/>
      <c r="B572" s="107" t="s">
        <v>263</v>
      </c>
      <c r="C572" s="13">
        <v>1</v>
      </c>
      <c r="D572" s="13"/>
      <c r="E572" s="13"/>
      <c r="F572" s="13"/>
      <c r="G572" s="13"/>
      <c r="H572" s="13"/>
      <c r="I572" s="13"/>
      <c r="J572" s="13"/>
      <c r="K572" s="13"/>
      <c r="L572" s="59">
        <v>924</v>
      </c>
      <c r="M572" s="104"/>
      <c r="N572" s="9"/>
      <c r="O572" s="142"/>
      <c r="P572" s="11"/>
      <c r="R572" s="1">
        <v>1</v>
      </c>
    </row>
    <row r="573" spans="1:18">
      <c r="A573" s="38"/>
      <c r="B573" s="107" t="s">
        <v>1056</v>
      </c>
      <c r="C573" s="13">
        <v>1</v>
      </c>
      <c r="D573" s="13">
        <v>1</v>
      </c>
      <c r="E573" s="13">
        <v>6</v>
      </c>
      <c r="F573" s="13"/>
      <c r="G573" s="13"/>
      <c r="H573" s="13"/>
      <c r="I573" s="13"/>
      <c r="J573" s="13"/>
      <c r="K573" s="13">
        <f>SUM(E573:J573)</f>
        <v>6</v>
      </c>
      <c r="L573" s="61">
        <v>62</v>
      </c>
      <c r="M573" s="64" t="s">
        <v>305</v>
      </c>
      <c r="N573" s="11" t="s">
        <v>306</v>
      </c>
      <c r="O573" s="142"/>
      <c r="P573" s="11">
        <v>1</v>
      </c>
      <c r="R573" s="1">
        <v>1</v>
      </c>
    </row>
    <row r="574" spans="1:18">
      <c r="A574" s="38"/>
      <c r="B574" s="107" t="s">
        <v>84</v>
      </c>
      <c r="C574" s="13">
        <v>1</v>
      </c>
      <c r="D574" s="13"/>
      <c r="E574" s="13"/>
      <c r="F574" s="13"/>
      <c r="G574" s="13"/>
      <c r="H574" s="13"/>
      <c r="I574" s="13"/>
      <c r="J574" s="13"/>
      <c r="K574" s="13"/>
      <c r="L574" s="61">
        <v>168</v>
      </c>
      <c r="M574" s="64" t="s">
        <v>307</v>
      </c>
      <c r="N574" s="11" t="s">
        <v>306</v>
      </c>
      <c r="O574" s="142"/>
      <c r="P574" s="11">
        <v>1</v>
      </c>
      <c r="R574" s="1">
        <v>1</v>
      </c>
    </row>
    <row r="575" spans="1:18">
      <c r="A575" s="38"/>
      <c r="B575" s="107" t="s">
        <v>84</v>
      </c>
      <c r="C575" s="13">
        <v>1</v>
      </c>
      <c r="D575" s="13"/>
      <c r="E575" s="13"/>
      <c r="F575" s="13"/>
      <c r="G575" s="13"/>
      <c r="H575" s="13"/>
      <c r="I575" s="13"/>
      <c r="J575" s="13"/>
      <c r="K575" s="13"/>
      <c r="L575" s="21">
        <v>619</v>
      </c>
      <c r="M575" s="68"/>
      <c r="N575" s="11" t="s">
        <v>309</v>
      </c>
      <c r="O575" s="142"/>
      <c r="P575" s="11"/>
      <c r="R575" s="1">
        <v>1</v>
      </c>
    </row>
    <row r="576" spans="1:18">
      <c r="A576" s="38"/>
      <c r="B576" s="107" t="s">
        <v>84</v>
      </c>
      <c r="C576" s="13">
        <v>1</v>
      </c>
      <c r="D576" s="13"/>
      <c r="E576" s="13"/>
      <c r="F576" s="13"/>
      <c r="G576" s="13"/>
      <c r="H576" s="13"/>
      <c r="I576" s="13"/>
      <c r="J576" s="13"/>
      <c r="K576" s="13"/>
      <c r="L576" s="21">
        <v>620</v>
      </c>
      <c r="M576" s="104"/>
      <c r="N576" s="9"/>
      <c r="O576" s="142"/>
      <c r="P576" s="11"/>
      <c r="R576" s="1">
        <v>1</v>
      </c>
    </row>
    <row r="577" spans="1:19">
      <c r="A577" s="38"/>
      <c r="B577" s="107" t="s">
        <v>84</v>
      </c>
      <c r="C577" s="13">
        <v>1</v>
      </c>
      <c r="D577" s="13"/>
      <c r="E577" s="13"/>
      <c r="F577" s="13"/>
      <c r="G577" s="13"/>
      <c r="H577" s="13"/>
      <c r="I577" s="13"/>
      <c r="J577" s="13"/>
      <c r="K577" s="13"/>
      <c r="L577" s="59">
        <v>371</v>
      </c>
      <c r="M577" s="104"/>
      <c r="N577" s="9"/>
      <c r="O577" s="142"/>
      <c r="P577" s="11"/>
      <c r="R577" s="1">
        <v>1</v>
      </c>
    </row>
    <row r="578" spans="1:19">
      <c r="A578" s="38"/>
      <c r="B578" s="107" t="s">
        <v>84</v>
      </c>
      <c r="C578" s="13">
        <v>1</v>
      </c>
      <c r="D578" s="13"/>
      <c r="E578" s="13"/>
      <c r="F578" s="13"/>
      <c r="G578" s="13"/>
      <c r="H578" s="13"/>
      <c r="I578" s="13"/>
      <c r="J578" s="13"/>
      <c r="K578" s="13"/>
      <c r="L578" s="59">
        <v>372</v>
      </c>
      <c r="M578" s="104"/>
      <c r="N578" s="9"/>
      <c r="O578" s="142"/>
      <c r="P578" s="11"/>
      <c r="R578" s="1">
        <v>1</v>
      </c>
    </row>
    <row r="579" spans="1:19">
      <c r="A579" s="83"/>
      <c r="B579" s="105" t="s">
        <v>84</v>
      </c>
      <c r="C579" s="59">
        <v>1</v>
      </c>
      <c r="D579" s="59"/>
      <c r="E579" s="59"/>
      <c r="F579" s="59"/>
      <c r="G579" s="59"/>
      <c r="H579" s="59"/>
      <c r="I579" s="59"/>
      <c r="J579" s="59"/>
      <c r="K579" s="59"/>
      <c r="L579" s="61">
        <v>743</v>
      </c>
      <c r="M579" s="64" t="s">
        <v>337</v>
      </c>
      <c r="N579" s="18"/>
      <c r="O579" s="142"/>
      <c r="P579" s="11">
        <v>1</v>
      </c>
      <c r="R579" s="1">
        <v>1</v>
      </c>
    </row>
    <row r="580" spans="1:19">
      <c r="A580" s="83"/>
      <c r="B580" s="105" t="s">
        <v>84</v>
      </c>
      <c r="C580" s="59">
        <v>1</v>
      </c>
      <c r="D580" s="59"/>
      <c r="E580" s="59"/>
      <c r="F580" s="59"/>
      <c r="G580" s="59"/>
      <c r="H580" s="59"/>
      <c r="I580" s="59"/>
      <c r="J580" s="59"/>
      <c r="K580" s="59"/>
      <c r="L580" s="59">
        <v>744</v>
      </c>
      <c r="M580" s="104"/>
      <c r="N580" s="18"/>
      <c r="O580" s="142"/>
      <c r="P580" s="11"/>
      <c r="R580" s="1">
        <v>1</v>
      </c>
    </row>
    <row r="581" spans="1:19">
      <c r="A581" s="38"/>
      <c r="B581" s="107" t="s">
        <v>1057</v>
      </c>
      <c r="C581" s="13">
        <v>1</v>
      </c>
      <c r="D581" s="13">
        <v>2</v>
      </c>
      <c r="E581" s="13">
        <v>3</v>
      </c>
      <c r="F581" s="13"/>
      <c r="G581" s="13"/>
      <c r="H581" s="13"/>
      <c r="I581" s="13"/>
      <c r="J581" s="13"/>
      <c r="K581" s="13">
        <f>SUM(E581:J581)</f>
        <v>3</v>
      </c>
      <c r="L581" s="59">
        <v>39</v>
      </c>
      <c r="M581" s="104"/>
      <c r="N581" s="18"/>
      <c r="O581" s="142"/>
      <c r="P581" s="11"/>
      <c r="R581" s="1">
        <v>1</v>
      </c>
    </row>
    <row r="582" spans="1:19">
      <c r="A582" s="38"/>
      <c r="B582" s="107" t="s">
        <v>25</v>
      </c>
      <c r="C582" s="13">
        <v>1</v>
      </c>
      <c r="D582" s="13"/>
      <c r="E582" s="13"/>
      <c r="F582" s="13"/>
      <c r="G582" s="13"/>
      <c r="H582" s="13"/>
      <c r="I582" s="13"/>
      <c r="J582" s="13"/>
      <c r="K582" s="13"/>
      <c r="L582" s="59">
        <v>51</v>
      </c>
      <c r="M582" s="104"/>
      <c r="N582" s="9"/>
      <c r="O582" s="142"/>
      <c r="P582" s="11"/>
      <c r="R582" s="1">
        <v>1</v>
      </c>
    </row>
    <row r="583" spans="1:19">
      <c r="A583" s="38"/>
      <c r="B583" s="107" t="s">
        <v>25</v>
      </c>
      <c r="C583" s="13">
        <v>1</v>
      </c>
      <c r="D583" s="13"/>
      <c r="E583" s="13"/>
      <c r="F583" s="13"/>
      <c r="G583" s="13"/>
      <c r="H583" s="13"/>
      <c r="I583" s="13"/>
      <c r="J583" s="13"/>
      <c r="K583" s="13"/>
      <c r="L583" s="59">
        <v>54</v>
      </c>
      <c r="M583" s="64" t="s">
        <v>310</v>
      </c>
      <c r="N583" s="11" t="s">
        <v>306</v>
      </c>
      <c r="O583" s="142"/>
      <c r="P583" s="11">
        <v>1</v>
      </c>
      <c r="R583" s="1">
        <v>1</v>
      </c>
    </row>
    <row r="584" spans="1:19">
      <c r="A584" s="38"/>
      <c r="B584" s="107" t="s">
        <v>25</v>
      </c>
      <c r="C584" s="13">
        <v>1</v>
      </c>
      <c r="D584" s="13"/>
      <c r="E584" s="13"/>
      <c r="F584" s="13"/>
      <c r="G584" s="13"/>
      <c r="H584" s="13"/>
      <c r="I584" s="13"/>
      <c r="J584" s="13"/>
      <c r="K584" s="13"/>
      <c r="L584" s="59">
        <v>152</v>
      </c>
      <c r="M584" s="104"/>
      <c r="N584" s="9"/>
      <c r="O584" s="142"/>
      <c r="P584" s="11"/>
      <c r="R584" s="1">
        <v>1</v>
      </c>
    </row>
    <row r="585" spans="1:19">
      <c r="A585" s="38"/>
      <c r="B585" s="107" t="s">
        <v>25</v>
      </c>
      <c r="C585" s="13">
        <v>1</v>
      </c>
      <c r="D585" s="13"/>
      <c r="E585" s="13"/>
      <c r="F585" s="13"/>
      <c r="G585" s="13"/>
      <c r="H585" s="13"/>
      <c r="I585" s="13"/>
      <c r="J585" s="13"/>
      <c r="K585" s="13"/>
      <c r="L585" s="59">
        <v>373</v>
      </c>
      <c r="M585" s="104"/>
      <c r="N585" s="9"/>
      <c r="O585" s="142"/>
      <c r="P585" s="11"/>
      <c r="R585" s="1">
        <v>1</v>
      </c>
    </row>
    <row r="586" spans="1:19">
      <c r="A586" s="83"/>
      <c r="B586" s="105" t="s">
        <v>25</v>
      </c>
      <c r="C586" s="59">
        <v>1</v>
      </c>
      <c r="D586" s="59"/>
      <c r="E586" s="59"/>
      <c r="F586" s="59"/>
      <c r="G586" s="59"/>
      <c r="H586" s="59"/>
      <c r="I586" s="59"/>
      <c r="J586" s="59"/>
      <c r="K586" s="59"/>
      <c r="L586" s="59">
        <v>683</v>
      </c>
      <c r="M586" s="104"/>
      <c r="N586" s="18"/>
      <c r="O586" s="142"/>
      <c r="P586" s="11"/>
      <c r="R586" s="1">
        <v>1</v>
      </c>
    </row>
    <row r="587" spans="1:19">
      <c r="A587" s="38"/>
      <c r="B587" s="107" t="s">
        <v>1054</v>
      </c>
      <c r="C587" s="13">
        <v>1</v>
      </c>
      <c r="D587" s="13"/>
      <c r="E587" s="13"/>
      <c r="F587" s="13"/>
      <c r="G587" s="13"/>
      <c r="H587" s="13"/>
      <c r="I587" s="13"/>
      <c r="J587" s="13"/>
      <c r="K587" s="13"/>
      <c r="L587" s="59">
        <v>1133</v>
      </c>
      <c r="M587" s="64" t="s">
        <v>328</v>
      </c>
      <c r="N587" s="11" t="s">
        <v>309</v>
      </c>
      <c r="O587" s="142"/>
      <c r="P587" s="11">
        <v>1</v>
      </c>
      <c r="R587" s="1">
        <v>1</v>
      </c>
    </row>
    <row r="588" spans="1:19">
      <c r="A588" s="83"/>
      <c r="B588" s="105" t="s">
        <v>101</v>
      </c>
      <c r="C588" s="59">
        <v>1</v>
      </c>
      <c r="D588" s="59"/>
      <c r="E588" s="59"/>
      <c r="F588" s="59"/>
      <c r="G588" s="59"/>
      <c r="H588" s="59"/>
      <c r="I588" s="59"/>
      <c r="J588" s="59"/>
      <c r="K588" s="59"/>
      <c r="L588" s="59">
        <v>746</v>
      </c>
      <c r="M588" s="64" t="s">
        <v>336</v>
      </c>
      <c r="N588" s="18"/>
      <c r="O588" s="142"/>
      <c r="P588" s="11">
        <v>1</v>
      </c>
      <c r="R588" s="1">
        <v>1</v>
      </c>
    </row>
    <row r="589" spans="1:19">
      <c r="A589" s="38"/>
      <c r="B589" s="75" t="s">
        <v>231</v>
      </c>
      <c r="C589" s="61">
        <v>1</v>
      </c>
      <c r="D589" s="61">
        <v>1</v>
      </c>
      <c r="E589" s="61"/>
      <c r="F589" s="61"/>
      <c r="G589" s="61">
        <v>4</v>
      </c>
      <c r="H589" s="61"/>
      <c r="I589" s="61"/>
      <c r="J589" s="61"/>
      <c r="K589" s="61">
        <f>SUM(E589:J589)</f>
        <v>4</v>
      </c>
      <c r="L589" s="61">
        <v>367</v>
      </c>
      <c r="M589" s="64" t="s">
        <v>311</v>
      </c>
      <c r="N589" s="11" t="s">
        <v>309</v>
      </c>
      <c r="O589" s="142"/>
      <c r="P589" s="11">
        <v>1</v>
      </c>
      <c r="S589" s="1">
        <v>1</v>
      </c>
    </row>
    <row r="590" spans="1:19">
      <c r="A590" s="38"/>
      <c r="B590" s="75" t="s">
        <v>113</v>
      </c>
      <c r="C590" s="61">
        <v>1</v>
      </c>
      <c r="D590" s="61"/>
      <c r="E590" s="61"/>
      <c r="F590" s="61"/>
      <c r="G590" s="61"/>
      <c r="H590" s="61"/>
      <c r="I590" s="61"/>
      <c r="J590" s="61"/>
      <c r="K590" s="61"/>
      <c r="L590" s="61">
        <v>368</v>
      </c>
      <c r="M590" s="64"/>
      <c r="N590" s="18"/>
      <c r="O590" s="142"/>
      <c r="P590" s="11"/>
      <c r="S590" s="1">
        <v>1</v>
      </c>
    </row>
    <row r="591" spans="1:19">
      <c r="A591" s="38"/>
      <c r="B591" s="75" t="s">
        <v>113</v>
      </c>
      <c r="C591" s="61">
        <v>1</v>
      </c>
      <c r="D591" s="61"/>
      <c r="E591" s="61"/>
      <c r="F591" s="61"/>
      <c r="G591" s="61"/>
      <c r="H591" s="61"/>
      <c r="I591" s="61"/>
      <c r="J591" s="61"/>
      <c r="K591" s="61"/>
      <c r="L591" s="61">
        <v>492</v>
      </c>
      <c r="M591" s="64" t="s">
        <v>312</v>
      </c>
      <c r="N591" s="11" t="s">
        <v>309</v>
      </c>
      <c r="O591" s="142"/>
      <c r="P591" s="11">
        <v>1</v>
      </c>
      <c r="S591" s="1">
        <v>1</v>
      </c>
    </row>
    <row r="592" spans="1:19">
      <c r="A592" s="38"/>
      <c r="B592" s="75" t="s">
        <v>113</v>
      </c>
      <c r="C592" s="61">
        <v>1</v>
      </c>
      <c r="D592" s="61"/>
      <c r="E592" s="61"/>
      <c r="F592" s="61"/>
      <c r="G592" s="61"/>
      <c r="H592" s="61"/>
      <c r="I592" s="61"/>
      <c r="J592" s="61"/>
      <c r="K592" s="61"/>
      <c r="L592" s="61">
        <v>740</v>
      </c>
      <c r="M592" s="64"/>
      <c r="N592" s="18"/>
      <c r="O592" s="142"/>
      <c r="P592" s="11"/>
      <c r="S592" s="1">
        <v>1</v>
      </c>
    </row>
    <row r="593" spans="1:19">
      <c r="A593" s="38"/>
      <c r="B593" s="105" t="s">
        <v>313</v>
      </c>
      <c r="C593" s="59">
        <v>1</v>
      </c>
      <c r="D593" s="59">
        <v>1</v>
      </c>
      <c r="E593" s="59"/>
      <c r="F593" s="59">
        <v>6</v>
      </c>
      <c r="G593" s="59"/>
      <c r="H593" s="59"/>
      <c r="I593" s="59"/>
      <c r="J593" s="59"/>
      <c r="K593" s="59">
        <f>SUM(E593:J593)</f>
        <v>6</v>
      </c>
      <c r="L593" s="59">
        <v>65</v>
      </c>
      <c r="M593" s="109"/>
      <c r="N593" s="110" t="s">
        <v>68</v>
      </c>
      <c r="O593" s="148" t="s">
        <v>314</v>
      </c>
      <c r="P593" s="11"/>
      <c r="R593" s="1">
        <v>1</v>
      </c>
    </row>
    <row r="594" spans="1:19">
      <c r="A594" s="38"/>
      <c r="B594" s="105" t="s">
        <v>84</v>
      </c>
      <c r="C594" s="59">
        <v>1</v>
      </c>
      <c r="D594" s="59"/>
      <c r="E594" s="59"/>
      <c r="F594" s="59"/>
      <c r="G594" s="59"/>
      <c r="H594" s="59"/>
      <c r="I594" s="59"/>
      <c r="J594" s="59"/>
      <c r="K594" s="59"/>
      <c r="L594" s="59">
        <v>96</v>
      </c>
      <c r="M594" s="9"/>
      <c r="N594" s="9"/>
      <c r="O594" s="142"/>
      <c r="P594" s="11"/>
      <c r="R594" s="1">
        <v>1</v>
      </c>
    </row>
    <row r="595" spans="1:19">
      <c r="A595" s="38"/>
      <c r="B595" s="105" t="s">
        <v>84</v>
      </c>
      <c r="C595" s="59">
        <v>1</v>
      </c>
      <c r="D595" s="59"/>
      <c r="E595" s="59"/>
      <c r="F595" s="59"/>
      <c r="G595" s="59"/>
      <c r="H595" s="59"/>
      <c r="I595" s="59"/>
      <c r="J595" s="59"/>
      <c r="K595" s="59"/>
      <c r="L595" s="59">
        <v>98</v>
      </c>
      <c r="M595" s="104"/>
      <c r="N595" s="9"/>
      <c r="O595" s="142"/>
      <c r="P595" s="11"/>
      <c r="R595" s="1">
        <v>1</v>
      </c>
    </row>
    <row r="596" spans="1:19">
      <c r="A596" s="38"/>
      <c r="B596" s="105" t="s">
        <v>84</v>
      </c>
      <c r="C596" s="59">
        <v>1</v>
      </c>
      <c r="D596" s="59"/>
      <c r="E596" s="59"/>
      <c r="F596" s="59"/>
      <c r="G596" s="59"/>
      <c r="H596" s="59"/>
      <c r="I596" s="59"/>
      <c r="J596" s="59"/>
      <c r="K596" s="59"/>
      <c r="L596" s="59">
        <v>100</v>
      </c>
      <c r="M596" s="104"/>
      <c r="N596" s="9"/>
      <c r="O596" s="142"/>
      <c r="P596" s="11"/>
      <c r="R596" s="1">
        <v>1</v>
      </c>
    </row>
    <row r="597" spans="1:19">
      <c r="A597" s="38"/>
      <c r="B597" s="105" t="s">
        <v>84</v>
      </c>
      <c r="C597" s="59">
        <v>1</v>
      </c>
      <c r="D597" s="59"/>
      <c r="E597" s="59"/>
      <c r="F597" s="59"/>
      <c r="G597" s="59"/>
      <c r="H597" s="59"/>
      <c r="I597" s="59"/>
      <c r="J597" s="59"/>
      <c r="K597" s="59"/>
      <c r="L597" s="59">
        <v>196</v>
      </c>
      <c r="M597" s="104"/>
      <c r="N597" s="9"/>
      <c r="O597" s="142"/>
      <c r="P597" s="11"/>
      <c r="R597" s="1">
        <v>1</v>
      </c>
    </row>
    <row r="598" spans="1:19">
      <c r="A598" s="38"/>
      <c r="B598" s="105" t="s">
        <v>84</v>
      </c>
      <c r="C598" s="59">
        <v>1</v>
      </c>
      <c r="D598" s="59"/>
      <c r="E598" s="59"/>
      <c r="F598" s="59"/>
      <c r="G598" s="59"/>
      <c r="H598" s="59"/>
      <c r="I598" s="59"/>
      <c r="J598" s="59"/>
      <c r="K598" s="59"/>
      <c r="L598" s="59">
        <v>198</v>
      </c>
      <c r="M598" s="104"/>
      <c r="N598" s="9"/>
      <c r="O598" s="142"/>
      <c r="P598" s="11"/>
      <c r="R598" s="1">
        <v>1</v>
      </c>
    </row>
    <row r="599" spans="1:19">
      <c r="A599" s="38"/>
      <c r="B599" s="105" t="s">
        <v>240</v>
      </c>
      <c r="C599" s="59">
        <v>1</v>
      </c>
      <c r="D599" s="59">
        <v>2</v>
      </c>
      <c r="E599" s="59"/>
      <c r="F599" s="59">
        <v>8</v>
      </c>
      <c r="G599" s="59"/>
      <c r="H599" s="59"/>
      <c r="I599" s="59"/>
      <c r="J599" s="59"/>
      <c r="K599" s="59">
        <f>SUM(E599:J599)</f>
        <v>8</v>
      </c>
      <c r="L599" s="59">
        <v>26</v>
      </c>
      <c r="M599" s="104"/>
      <c r="N599" s="18"/>
      <c r="O599" s="142"/>
      <c r="P599" s="11"/>
      <c r="R599" s="120">
        <v>1</v>
      </c>
    </row>
    <row r="600" spans="1:19">
      <c r="A600" s="38"/>
      <c r="B600" s="105" t="s">
        <v>241</v>
      </c>
      <c r="C600" s="59">
        <v>1</v>
      </c>
      <c r="D600" s="59"/>
      <c r="E600" s="59"/>
      <c r="F600" s="59"/>
      <c r="G600" s="59"/>
      <c r="H600" s="59"/>
      <c r="I600" s="59"/>
      <c r="J600" s="59"/>
      <c r="K600" s="59"/>
      <c r="L600" s="59">
        <v>143</v>
      </c>
      <c r="M600" s="104"/>
      <c r="N600" s="18"/>
      <c r="O600" s="142"/>
      <c r="P600" s="11"/>
      <c r="R600" s="120">
        <v>1</v>
      </c>
    </row>
    <row r="601" spans="1:19">
      <c r="A601" s="38"/>
      <c r="B601" s="105" t="s">
        <v>241</v>
      </c>
      <c r="C601" s="59">
        <v>1</v>
      </c>
      <c r="D601" s="59"/>
      <c r="E601" s="59"/>
      <c r="F601" s="59"/>
      <c r="G601" s="59"/>
      <c r="H601" s="59"/>
      <c r="I601" s="59"/>
      <c r="J601" s="59"/>
      <c r="K601" s="59"/>
      <c r="L601" s="59">
        <v>145</v>
      </c>
      <c r="M601" s="104"/>
      <c r="N601" s="18"/>
      <c r="O601" s="142"/>
      <c r="P601" s="11"/>
      <c r="R601" s="120">
        <v>1</v>
      </c>
    </row>
    <row r="602" spans="1:19">
      <c r="A602" s="38"/>
      <c r="B602" s="105" t="s">
        <v>241</v>
      </c>
      <c r="C602" s="59">
        <v>1</v>
      </c>
      <c r="D602" s="59"/>
      <c r="E602" s="59"/>
      <c r="F602" s="59"/>
      <c r="G602" s="59"/>
      <c r="H602" s="59"/>
      <c r="I602" s="59"/>
      <c r="J602" s="59"/>
      <c r="K602" s="59"/>
      <c r="L602" s="59">
        <v>147</v>
      </c>
      <c r="M602" s="104"/>
      <c r="N602" s="18"/>
      <c r="O602" s="142"/>
      <c r="P602" s="11"/>
      <c r="R602" s="120">
        <v>1</v>
      </c>
    </row>
    <row r="603" spans="1:19">
      <c r="A603" s="38"/>
      <c r="B603" s="105" t="s">
        <v>241</v>
      </c>
      <c r="C603" s="59">
        <v>1</v>
      </c>
      <c r="D603" s="59"/>
      <c r="E603" s="59"/>
      <c r="F603" s="59"/>
      <c r="G603" s="59"/>
      <c r="H603" s="59"/>
      <c r="I603" s="59"/>
      <c r="J603" s="59"/>
      <c r="K603" s="59"/>
      <c r="L603" s="59">
        <v>149</v>
      </c>
      <c r="M603" s="104"/>
      <c r="N603" s="18"/>
      <c r="O603" s="142"/>
      <c r="P603" s="11"/>
      <c r="R603" s="120">
        <v>1</v>
      </c>
    </row>
    <row r="604" spans="1:19">
      <c r="A604" s="38"/>
      <c r="B604" s="105" t="s">
        <v>241</v>
      </c>
      <c r="C604" s="59">
        <v>1</v>
      </c>
      <c r="D604" s="59"/>
      <c r="E604" s="59"/>
      <c r="F604" s="59"/>
      <c r="G604" s="59"/>
      <c r="H604" s="59"/>
      <c r="I604" s="59"/>
      <c r="J604" s="59"/>
      <c r="K604" s="59"/>
      <c r="L604" s="59">
        <v>151</v>
      </c>
      <c r="M604" s="104"/>
      <c r="N604" s="18"/>
      <c r="O604" s="142"/>
      <c r="P604" s="11"/>
      <c r="R604" s="120">
        <v>1</v>
      </c>
    </row>
    <row r="605" spans="1:19">
      <c r="A605" s="38"/>
      <c r="B605" s="105" t="s">
        <v>241</v>
      </c>
      <c r="C605" s="59">
        <v>1</v>
      </c>
      <c r="D605" s="59"/>
      <c r="E605" s="59"/>
      <c r="F605" s="59"/>
      <c r="G605" s="59"/>
      <c r="H605" s="59"/>
      <c r="I605" s="59"/>
      <c r="J605" s="59"/>
      <c r="K605" s="59"/>
      <c r="L605" s="59">
        <v>161</v>
      </c>
      <c r="M605" s="104"/>
      <c r="N605" s="18"/>
      <c r="O605" s="142"/>
      <c r="P605" s="11"/>
      <c r="R605" s="120">
        <v>1</v>
      </c>
    </row>
    <row r="606" spans="1:19">
      <c r="A606" s="38"/>
      <c r="B606" s="105" t="s">
        <v>241</v>
      </c>
      <c r="C606" s="59">
        <v>1</v>
      </c>
      <c r="D606" s="59"/>
      <c r="E606" s="59"/>
      <c r="F606" s="59"/>
      <c r="G606" s="59"/>
      <c r="H606" s="59"/>
      <c r="I606" s="59"/>
      <c r="J606" s="59"/>
      <c r="K606" s="59"/>
      <c r="L606" s="59">
        <v>181</v>
      </c>
      <c r="M606" s="64" t="s">
        <v>315</v>
      </c>
      <c r="N606" s="11" t="s">
        <v>306</v>
      </c>
      <c r="O606" s="142"/>
      <c r="P606" s="11">
        <v>1</v>
      </c>
      <c r="R606" s="120">
        <v>1</v>
      </c>
    </row>
    <row r="607" spans="1:19">
      <c r="A607" s="38"/>
      <c r="B607" s="105" t="s">
        <v>244</v>
      </c>
      <c r="C607" s="59">
        <v>1</v>
      </c>
      <c r="D607" s="59">
        <v>3</v>
      </c>
      <c r="E607" s="59"/>
      <c r="F607" s="59"/>
      <c r="G607" s="59">
        <v>5</v>
      </c>
      <c r="H607" s="59"/>
      <c r="I607" s="59"/>
      <c r="J607" s="59"/>
      <c r="K607" s="59">
        <f>SUM(E607:J607)</f>
        <v>5</v>
      </c>
      <c r="L607" s="59">
        <v>43</v>
      </c>
      <c r="M607" s="104"/>
      <c r="N607" s="18"/>
      <c r="O607" s="142"/>
      <c r="P607" s="11"/>
      <c r="S607" s="1">
        <v>1</v>
      </c>
    </row>
    <row r="608" spans="1:19">
      <c r="A608" s="38"/>
      <c r="B608" s="105" t="s">
        <v>24</v>
      </c>
      <c r="C608" s="59">
        <v>1</v>
      </c>
      <c r="D608" s="59"/>
      <c r="E608" s="59"/>
      <c r="F608" s="59"/>
      <c r="G608" s="59"/>
      <c r="H608" s="59"/>
      <c r="I608" s="59"/>
      <c r="J608" s="59"/>
      <c r="K608" s="59"/>
      <c r="L608" s="59">
        <v>58</v>
      </c>
      <c r="M608" s="64" t="s">
        <v>316</v>
      </c>
      <c r="N608" s="11" t="s">
        <v>306</v>
      </c>
      <c r="O608" s="142"/>
      <c r="P608" s="11">
        <v>1</v>
      </c>
      <c r="S608" s="1">
        <v>1</v>
      </c>
    </row>
    <row r="609" spans="1:19">
      <c r="A609" s="38"/>
      <c r="B609" s="105" t="s">
        <v>24</v>
      </c>
      <c r="C609" s="59">
        <v>1</v>
      </c>
      <c r="D609" s="59"/>
      <c r="E609" s="59"/>
      <c r="F609" s="59"/>
      <c r="G609" s="59"/>
      <c r="H609" s="59"/>
      <c r="I609" s="59"/>
      <c r="J609" s="59"/>
      <c r="K609" s="59"/>
      <c r="L609" s="59">
        <v>67</v>
      </c>
      <c r="M609" s="104"/>
      <c r="N609" s="18"/>
      <c r="O609" s="142"/>
      <c r="P609" s="11"/>
      <c r="S609" s="1">
        <v>1</v>
      </c>
    </row>
    <row r="610" spans="1:19">
      <c r="A610" s="38"/>
      <c r="B610" s="105" t="s">
        <v>24</v>
      </c>
      <c r="C610" s="59">
        <v>1</v>
      </c>
      <c r="D610" s="59"/>
      <c r="E610" s="59"/>
      <c r="F610" s="59"/>
      <c r="G610" s="59"/>
      <c r="H610" s="59"/>
      <c r="I610" s="59"/>
      <c r="J610" s="59"/>
      <c r="K610" s="59"/>
      <c r="L610" s="59">
        <v>73</v>
      </c>
      <c r="M610" s="64" t="s">
        <v>317</v>
      </c>
      <c r="N610" s="11" t="s">
        <v>309</v>
      </c>
      <c r="O610" s="142"/>
      <c r="P610" s="11">
        <v>1</v>
      </c>
      <c r="S610" s="1">
        <v>1</v>
      </c>
    </row>
    <row r="611" spans="1:19">
      <c r="A611" s="38"/>
      <c r="B611" s="105" t="s">
        <v>24</v>
      </c>
      <c r="C611" s="59">
        <v>1</v>
      </c>
      <c r="D611" s="59"/>
      <c r="E611" s="59"/>
      <c r="F611" s="59"/>
      <c r="G611" s="59"/>
      <c r="H611" s="59"/>
      <c r="I611" s="59"/>
      <c r="J611" s="59"/>
      <c r="K611" s="59"/>
      <c r="L611" s="59">
        <v>87</v>
      </c>
      <c r="M611" s="111"/>
      <c r="N611" s="110" t="s">
        <v>309</v>
      </c>
      <c r="O611" s="155" t="s">
        <v>318</v>
      </c>
      <c r="P611" s="11"/>
      <c r="S611" s="1">
        <v>1</v>
      </c>
    </row>
    <row r="612" spans="1:19">
      <c r="A612" s="38"/>
      <c r="B612" s="105" t="s">
        <v>24</v>
      </c>
      <c r="C612" s="59">
        <v>1</v>
      </c>
      <c r="D612" s="59"/>
      <c r="E612" s="59"/>
      <c r="F612" s="59"/>
      <c r="G612" s="59"/>
      <c r="H612" s="59"/>
      <c r="I612" s="59"/>
      <c r="J612" s="59"/>
      <c r="K612" s="59"/>
      <c r="L612" s="59">
        <v>15</v>
      </c>
      <c r="M612" s="104"/>
      <c r="N612" s="18"/>
      <c r="O612" s="142"/>
      <c r="P612" s="11"/>
      <c r="S612" s="1">
        <v>1</v>
      </c>
    </row>
    <row r="613" spans="1:19">
      <c r="A613" s="38"/>
      <c r="B613" s="105" t="s">
        <v>252</v>
      </c>
      <c r="C613" s="59">
        <v>1</v>
      </c>
      <c r="D613" s="59">
        <v>1</v>
      </c>
      <c r="E613" s="59"/>
      <c r="F613" s="59"/>
      <c r="G613" s="59">
        <v>2</v>
      </c>
      <c r="H613" s="59"/>
      <c r="I613" s="59"/>
      <c r="J613" s="59"/>
      <c r="K613" s="59">
        <f>SUM(E613:J613)</f>
        <v>2</v>
      </c>
      <c r="L613" s="61">
        <v>369</v>
      </c>
      <c r="M613" s="64" t="s">
        <v>320</v>
      </c>
      <c r="N613" s="11" t="s">
        <v>309</v>
      </c>
      <c r="O613" s="142"/>
      <c r="P613" s="11">
        <v>1</v>
      </c>
      <c r="S613" s="1">
        <v>1</v>
      </c>
    </row>
    <row r="614" spans="1:19">
      <c r="A614" s="38"/>
      <c r="B614" s="105" t="s">
        <v>152</v>
      </c>
      <c r="C614" s="59">
        <v>1</v>
      </c>
      <c r="D614" s="59"/>
      <c r="E614" s="59"/>
      <c r="F614" s="59"/>
      <c r="G614" s="59"/>
      <c r="H614" s="59"/>
      <c r="I614" s="59"/>
      <c r="J614" s="59"/>
      <c r="K614" s="59"/>
      <c r="L614" s="61">
        <v>370</v>
      </c>
      <c r="M614" s="96"/>
      <c r="N614" s="9"/>
      <c r="O614" s="142"/>
      <c r="P614" s="11"/>
      <c r="S614" s="1">
        <v>1</v>
      </c>
    </row>
    <row r="615" spans="1:19">
      <c r="A615" s="38"/>
      <c r="B615" s="107" t="s">
        <v>254</v>
      </c>
      <c r="C615" s="61">
        <v>1</v>
      </c>
      <c r="D615" s="61"/>
      <c r="E615" s="61"/>
      <c r="F615" s="61"/>
      <c r="G615" s="61"/>
      <c r="H615" s="61"/>
      <c r="I615" s="61"/>
      <c r="J615" s="61"/>
      <c r="K615" s="61"/>
      <c r="L615" s="61">
        <v>375</v>
      </c>
      <c r="M615" s="23"/>
      <c r="N615" s="11" t="s">
        <v>309</v>
      </c>
      <c r="O615" s="142"/>
      <c r="P615" s="11"/>
      <c r="S615" s="1">
        <v>1</v>
      </c>
    </row>
    <row r="616" spans="1:19">
      <c r="A616" s="38"/>
      <c r="B616" s="105" t="s">
        <v>65</v>
      </c>
      <c r="C616" s="61">
        <v>1</v>
      </c>
      <c r="D616" s="61"/>
      <c r="E616" s="61"/>
      <c r="F616" s="61"/>
      <c r="G616" s="61"/>
      <c r="H616" s="61"/>
      <c r="I616" s="61"/>
      <c r="J616" s="61"/>
      <c r="K616" s="61"/>
      <c r="L616" s="61">
        <v>376</v>
      </c>
      <c r="N616" s="11" t="s">
        <v>309</v>
      </c>
      <c r="O616" s="142"/>
      <c r="P616" s="11"/>
      <c r="S616" s="1">
        <v>1</v>
      </c>
    </row>
    <row r="617" spans="1:19">
      <c r="A617" s="38"/>
      <c r="B617" s="105" t="s">
        <v>65</v>
      </c>
      <c r="C617" s="59">
        <v>1</v>
      </c>
      <c r="D617" s="59"/>
      <c r="E617" s="59"/>
      <c r="F617" s="59"/>
      <c r="G617" s="59"/>
      <c r="H617" s="59"/>
      <c r="I617" s="59"/>
      <c r="J617" s="59"/>
      <c r="K617" s="59"/>
      <c r="L617" s="59">
        <v>377</v>
      </c>
      <c r="M617" s="68"/>
      <c r="N617" s="9"/>
      <c r="O617" s="142"/>
      <c r="P617" s="11"/>
      <c r="S617" s="1">
        <v>1</v>
      </c>
    </row>
    <row r="618" spans="1:19">
      <c r="A618" s="38"/>
      <c r="B618" s="105" t="s">
        <v>65</v>
      </c>
      <c r="C618" s="59">
        <v>1</v>
      </c>
      <c r="D618" s="59"/>
      <c r="E618" s="59"/>
      <c r="F618" s="59"/>
      <c r="G618" s="59"/>
      <c r="H618" s="59"/>
      <c r="I618" s="59"/>
      <c r="J618" s="59"/>
      <c r="K618" s="59"/>
      <c r="L618" s="59">
        <v>378</v>
      </c>
      <c r="M618" s="68"/>
      <c r="N618" s="9"/>
      <c r="O618" s="142"/>
      <c r="P618" s="11"/>
      <c r="S618" s="1">
        <v>1</v>
      </c>
    </row>
    <row r="619" spans="1:19">
      <c r="A619" s="38"/>
      <c r="B619" s="105" t="s">
        <v>65</v>
      </c>
      <c r="C619" s="59">
        <v>1</v>
      </c>
      <c r="D619" s="59"/>
      <c r="E619" s="59"/>
      <c r="F619" s="59"/>
      <c r="G619" s="59"/>
      <c r="H619" s="59"/>
      <c r="I619" s="59"/>
      <c r="J619" s="59"/>
      <c r="K619" s="59"/>
      <c r="L619" s="59">
        <v>379</v>
      </c>
      <c r="M619" s="68"/>
      <c r="N619" s="9"/>
      <c r="O619" s="142"/>
      <c r="P619" s="11"/>
      <c r="S619" s="1">
        <v>1</v>
      </c>
    </row>
    <row r="620" spans="1:19">
      <c r="A620" s="38"/>
      <c r="B620" s="105" t="s">
        <v>65</v>
      </c>
      <c r="C620" s="59">
        <v>1</v>
      </c>
      <c r="D620" s="59"/>
      <c r="E620" s="59"/>
      <c r="F620" s="59"/>
      <c r="G620" s="59"/>
      <c r="H620" s="59"/>
      <c r="I620" s="59"/>
      <c r="J620" s="59"/>
      <c r="K620" s="59"/>
      <c r="L620" s="59">
        <v>380</v>
      </c>
      <c r="M620" s="68"/>
      <c r="N620" s="9"/>
      <c r="O620" s="142"/>
      <c r="P620" s="11"/>
      <c r="S620" s="1">
        <v>1</v>
      </c>
    </row>
    <row r="621" spans="1:19">
      <c r="A621" s="38"/>
      <c r="B621" s="75" t="s">
        <v>65</v>
      </c>
      <c r="C621" s="61">
        <v>1</v>
      </c>
      <c r="D621" s="61"/>
      <c r="E621" s="61"/>
      <c r="F621" s="61"/>
      <c r="G621" s="61"/>
      <c r="H621" s="61"/>
      <c r="I621" s="61"/>
      <c r="J621" s="61"/>
      <c r="K621" s="61"/>
      <c r="L621" s="61">
        <v>394</v>
      </c>
      <c r="M621" s="64" t="s">
        <v>323</v>
      </c>
      <c r="N621" s="61" t="s">
        <v>309</v>
      </c>
      <c r="O621" s="142"/>
      <c r="P621" s="11">
        <v>1</v>
      </c>
      <c r="S621" s="1">
        <v>1</v>
      </c>
    </row>
    <row r="622" spans="1:19">
      <c r="A622" s="38"/>
      <c r="B622" s="105" t="s">
        <v>65</v>
      </c>
      <c r="C622" s="59">
        <v>1</v>
      </c>
      <c r="D622" s="59"/>
      <c r="E622" s="59"/>
      <c r="F622" s="59"/>
      <c r="G622" s="59"/>
      <c r="H622" s="59"/>
      <c r="I622" s="59"/>
      <c r="J622" s="59"/>
      <c r="K622" s="59"/>
      <c r="L622" s="59">
        <v>395</v>
      </c>
      <c r="M622" s="68"/>
      <c r="N622" s="9"/>
      <c r="O622" s="142"/>
      <c r="P622" s="11"/>
      <c r="S622" s="1">
        <v>1</v>
      </c>
    </row>
    <row r="623" spans="1:19">
      <c r="A623" s="38"/>
      <c r="B623" s="105" t="s">
        <v>65</v>
      </c>
      <c r="C623" s="59">
        <v>1</v>
      </c>
      <c r="D623" s="59"/>
      <c r="E623" s="59"/>
      <c r="F623" s="59"/>
      <c r="G623" s="59"/>
      <c r="H623" s="59"/>
      <c r="I623" s="59"/>
      <c r="J623" s="59"/>
      <c r="K623" s="59"/>
      <c r="L623" s="59">
        <v>396</v>
      </c>
      <c r="M623" s="68"/>
      <c r="N623" s="9"/>
      <c r="O623" s="142"/>
      <c r="P623" s="11"/>
      <c r="S623" s="1">
        <v>1</v>
      </c>
    </row>
    <row r="624" spans="1:19">
      <c r="A624" s="38"/>
      <c r="B624" s="105" t="s">
        <v>65</v>
      </c>
      <c r="C624" s="59">
        <v>1</v>
      </c>
      <c r="D624" s="59"/>
      <c r="E624" s="59"/>
      <c r="F624" s="59"/>
      <c r="G624" s="59"/>
      <c r="H624" s="59"/>
      <c r="I624" s="59"/>
      <c r="J624" s="59"/>
      <c r="K624" s="59"/>
      <c r="L624" s="59">
        <v>397</v>
      </c>
      <c r="M624" s="68"/>
      <c r="N624" s="9"/>
      <c r="O624" s="142"/>
      <c r="P624" s="11"/>
      <c r="S624" s="1">
        <v>1</v>
      </c>
    </row>
    <row r="625" spans="1:19">
      <c r="A625" s="38"/>
      <c r="B625" s="105" t="s">
        <v>65</v>
      </c>
      <c r="C625" s="59">
        <v>1</v>
      </c>
      <c r="D625" s="59"/>
      <c r="E625" s="59"/>
      <c r="F625" s="59"/>
      <c r="G625" s="59"/>
      <c r="H625" s="59"/>
      <c r="I625" s="59"/>
      <c r="J625" s="59"/>
      <c r="K625" s="59"/>
      <c r="L625" s="59">
        <v>398</v>
      </c>
      <c r="M625" s="68"/>
      <c r="N625" s="9"/>
      <c r="O625" s="142"/>
      <c r="P625" s="11"/>
      <c r="S625" s="1">
        <v>1</v>
      </c>
    </row>
    <row r="626" spans="1:19">
      <c r="A626" s="38"/>
      <c r="B626" s="105" t="s">
        <v>65</v>
      </c>
      <c r="C626" s="59">
        <v>1</v>
      </c>
      <c r="D626" s="59"/>
      <c r="E626" s="59"/>
      <c r="F626" s="59"/>
      <c r="G626" s="59"/>
      <c r="H626" s="59"/>
      <c r="I626" s="59"/>
      <c r="J626" s="59"/>
      <c r="K626" s="59"/>
      <c r="L626" s="59">
        <v>399</v>
      </c>
      <c r="M626" s="68"/>
      <c r="N626" s="9"/>
      <c r="O626" s="142"/>
      <c r="P626" s="11"/>
      <c r="S626" s="1">
        <v>1</v>
      </c>
    </row>
    <row r="627" spans="1:19">
      <c r="A627" s="38"/>
      <c r="B627" s="105" t="s">
        <v>65</v>
      </c>
      <c r="C627" s="59">
        <v>1</v>
      </c>
      <c r="D627" s="59"/>
      <c r="E627" s="59"/>
      <c r="F627" s="59"/>
      <c r="G627" s="59"/>
      <c r="H627" s="59"/>
      <c r="I627" s="59"/>
      <c r="J627" s="59"/>
      <c r="K627" s="59"/>
      <c r="L627" s="59">
        <v>400</v>
      </c>
      <c r="M627" s="68"/>
      <c r="N627" s="9"/>
      <c r="O627" s="142"/>
      <c r="P627" s="11"/>
      <c r="S627" s="1">
        <v>1</v>
      </c>
    </row>
    <row r="628" spans="1:19">
      <c r="A628" s="38"/>
      <c r="B628" s="105" t="s">
        <v>65</v>
      </c>
      <c r="C628" s="59">
        <v>1</v>
      </c>
      <c r="D628" s="59"/>
      <c r="E628" s="59"/>
      <c r="F628" s="59"/>
      <c r="G628" s="59"/>
      <c r="H628" s="59"/>
      <c r="I628" s="59"/>
      <c r="J628" s="59"/>
      <c r="K628" s="59"/>
      <c r="L628" s="59">
        <v>401</v>
      </c>
      <c r="M628" s="68"/>
      <c r="N628" s="9"/>
      <c r="O628" s="142"/>
      <c r="P628" s="11"/>
      <c r="S628" s="1">
        <v>1</v>
      </c>
    </row>
    <row r="629" spans="1:19">
      <c r="A629" s="38"/>
      <c r="B629" s="105" t="s">
        <v>65</v>
      </c>
      <c r="C629" s="59">
        <v>1</v>
      </c>
      <c r="D629" s="59"/>
      <c r="E629" s="59"/>
      <c r="F629" s="59"/>
      <c r="G629" s="59"/>
      <c r="H629" s="59"/>
      <c r="I629" s="59"/>
      <c r="J629" s="59"/>
      <c r="K629" s="59"/>
      <c r="L629" s="59">
        <v>402</v>
      </c>
      <c r="M629" s="68"/>
      <c r="N629" s="9"/>
      <c r="O629" s="142"/>
      <c r="P629" s="11"/>
      <c r="S629" s="1">
        <v>1</v>
      </c>
    </row>
    <row r="630" spans="1:19">
      <c r="A630" s="38"/>
      <c r="B630" s="105" t="s">
        <v>65</v>
      </c>
      <c r="C630" s="59">
        <v>1</v>
      </c>
      <c r="D630" s="59"/>
      <c r="E630" s="59"/>
      <c r="F630" s="59"/>
      <c r="G630" s="59"/>
      <c r="H630" s="59"/>
      <c r="I630" s="59"/>
      <c r="J630" s="59"/>
      <c r="K630" s="59"/>
      <c r="L630" s="59">
        <v>403</v>
      </c>
      <c r="M630" s="68"/>
      <c r="N630" s="9"/>
      <c r="O630" s="142"/>
      <c r="P630" s="11"/>
      <c r="S630" s="1">
        <v>1</v>
      </c>
    </row>
    <row r="631" spans="1:19">
      <c r="A631" s="38"/>
      <c r="B631" s="105" t="s">
        <v>65</v>
      </c>
      <c r="C631" s="59">
        <v>1</v>
      </c>
      <c r="D631" s="59"/>
      <c r="E631" s="59"/>
      <c r="F631" s="59"/>
      <c r="G631" s="59"/>
      <c r="H631" s="59"/>
      <c r="I631" s="59"/>
      <c r="J631" s="59"/>
      <c r="K631" s="59"/>
      <c r="L631" s="59">
        <v>404</v>
      </c>
      <c r="M631" s="68"/>
      <c r="N631" s="9"/>
      <c r="O631" s="142"/>
      <c r="P631" s="11"/>
      <c r="S631" s="1">
        <v>1</v>
      </c>
    </row>
    <row r="632" spans="1:19">
      <c r="A632" s="38"/>
      <c r="B632" s="107" t="s">
        <v>257</v>
      </c>
      <c r="C632" s="13">
        <v>1</v>
      </c>
      <c r="D632" s="13"/>
      <c r="E632" s="13"/>
      <c r="F632" s="13"/>
      <c r="G632" s="13"/>
      <c r="H632" s="13"/>
      <c r="I632" s="13"/>
      <c r="J632" s="13"/>
      <c r="K632" s="13"/>
      <c r="L632" s="61">
        <v>381</v>
      </c>
      <c r="M632" s="64" t="s">
        <v>324</v>
      </c>
      <c r="N632" s="11" t="s">
        <v>309</v>
      </c>
      <c r="O632" s="142"/>
      <c r="P632" s="11">
        <v>1</v>
      </c>
      <c r="S632" s="1">
        <v>1</v>
      </c>
    </row>
    <row r="633" spans="1:19">
      <c r="A633" s="38"/>
      <c r="B633" s="105" t="s">
        <v>259</v>
      </c>
      <c r="C633" s="59">
        <v>1</v>
      </c>
      <c r="D633" s="59"/>
      <c r="E633" s="59"/>
      <c r="F633" s="59"/>
      <c r="G633" s="59"/>
      <c r="H633" s="59"/>
      <c r="I633" s="59"/>
      <c r="J633" s="59"/>
      <c r="K633" s="59"/>
      <c r="L633" s="59">
        <v>382</v>
      </c>
      <c r="M633" s="64" t="s">
        <v>325</v>
      </c>
      <c r="N633" s="11" t="s">
        <v>309</v>
      </c>
      <c r="O633" s="142"/>
      <c r="P633" s="11">
        <v>1</v>
      </c>
      <c r="S633" s="1">
        <v>1</v>
      </c>
    </row>
    <row r="634" spans="1:19">
      <c r="A634" s="38"/>
      <c r="B634" s="105" t="s">
        <v>259</v>
      </c>
      <c r="C634" s="59">
        <v>1</v>
      </c>
      <c r="D634" s="59"/>
      <c r="E634" s="59"/>
      <c r="F634" s="59"/>
      <c r="G634" s="59"/>
      <c r="H634" s="59"/>
      <c r="I634" s="59"/>
      <c r="J634" s="59"/>
      <c r="K634" s="59"/>
      <c r="L634" s="59">
        <v>383</v>
      </c>
      <c r="M634" s="104"/>
      <c r="N634" s="9"/>
      <c r="O634" s="142"/>
      <c r="P634" s="11"/>
      <c r="S634" s="1">
        <v>1</v>
      </c>
    </row>
    <row r="635" spans="1:19">
      <c r="A635" s="38"/>
      <c r="B635" s="105" t="s">
        <v>259</v>
      </c>
      <c r="C635" s="59">
        <v>1</v>
      </c>
      <c r="D635" s="59"/>
      <c r="E635" s="59"/>
      <c r="F635" s="59"/>
      <c r="G635" s="59"/>
      <c r="H635" s="59"/>
      <c r="I635" s="59"/>
      <c r="J635" s="59"/>
      <c r="K635" s="59"/>
      <c r="L635" s="59">
        <v>384</v>
      </c>
      <c r="M635" s="104"/>
      <c r="N635" s="9"/>
      <c r="O635" s="142"/>
      <c r="P635" s="11"/>
      <c r="S635" s="1">
        <v>1</v>
      </c>
    </row>
    <row r="636" spans="1:19">
      <c r="A636" s="38"/>
      <c r="B636" s="105" t="s">
        <v>259</v>
      </c>
      <c r="C636" s="59">
        <v>1</v>
      </c>
      <c r="D636" s="59"/>
      <c r="E636" s="59"/>
      <c r="F636" s="59"/>
      <c r="G636" s="59"/>
      <c r="H636" s="59"/>
      <c r="I636" s="59"/>
      <c r="J636" s="59"/>
      <c r="K636" s="59"/>
      <c r="L636" s="59">
        <v>385</v>
      </c>
      <c r="M636" s="104"/>
      <c r="N636" s="9"/>
      <c r="O636" s="142"/>
      <c r="P636" s="11"/>
      <c r="S636" s="1">
        <v>1</v>
      </c>
    </row>
    <row r="637" spans="1:19">
      <c r="A637" s="38"/>
      <c r="B637" s="105" t="s">
        <v>259</v>
      </c>
      <c r="C637" s="59">
        <v>1</v>
      </c>
      <c r="D637" s="59"/>
      <c r="E637" s="59"/>
      <c r="F637" s="59"/>
      <c r="G637" s="59"/>
      <c r="H637" s="59"/>
      <c r="I637" s="59"/>
      <c r="J637" s="59"/>
      <c r="K637" s="59"/>
      <c r="L637" s="59">
        <v>386</v>
      </c>
      <c r="M637" s="104"/>
      <c r="N637" s="9"/>
      <c r="O637" s="142"/>
      <c r="P637" s="11"/>
      <c r="S637" s="1">
        <v>1</v>
      </c>
    </row>
    <row r="638" spans="1:19">
      <c r="A638" s="38"/>
      <c r="B638" s="105" t="s">
        <v>259</v>
      </c>
      <c r="C638" s="59">
        <v>1</v>
      </c>
      <c r="D638" s="59"/>
      <c r="E638" s="59"/>
      <c r="F638" s="59"/>
      <c r="G638" s="59"/>
      <c r="H638" s="59"/>
      <c r="I638" s="59"/>
      <c r="J638" s="59"/>
      <c r="K638" s="59"/>
      <c r="L638" s="59">
        <v>387</v>
      </c>
      <c r="M638" s="104"/>
      <c r="N638" s="9"/>
      <c r="O638" s="142"/>
      <c r="P638" s="11"/>
      <c r="S638" s="1">
        <v>1</v>
      </c>
    </row>
    <row r="639" spans="1:19">
      <c r="A639" s="38"/>
      <c r="B639" s="105" t="s">
        <v>259</v>
      </c>
      <c r="C639" s="59">
        <v>1</v>
      </c>
      <c r="D639" s="59"/>
      <c r="E639" s="59"/>
      <c r="F639" s="59"/>
      <c r="G639" s="59"/>
      <c r="H639" s="59"/>
      <c r="I639" s="59"/>
      <c r="J639" s="59"/>
      <c r="K639" s="59"/>
      <c r="L639" s="59">
        <v>388</v>
      </c>
      <c r="M639" s="104"/>
      <c r="N639" s="9"/>
      <c r="O639" s="142"/>
      <c r="P639" s="11"/>
      <c r="S639" s="1">
        <v>1</v>
      </c>
    </row>
    <row r="640" spans="1:19">
      <c r="A640" s="38"/>
      <c r="B640" s="107" t="s">
        <v>261</v>
      </c>
      <c r="C640" s="13">
        <v>1</v>
      </c>
      <c r="D640" s="13"/>
      <c r="E640" s="13"/>
      <c r="F640" s="13"/>
      <c r="G640" s="13"/>
      <c r="H640" s="13"/>
      <c r="I640" s="13"/>
      <c r="J640" s="13"/>
      <c r="K640" s="13"/>
      <c r="L640" s="61">
        <v>389</v>
      </c>
      <c r="M640" s="64" t="s">
        <v>326</v>
      </c>
      <c r="N640" s="11" t="s">
        <v>309</v>
      </c>
      <c r="O640" s="142"/>
      <c r="P640" s="11">
        <v>1</v>
      </c>
      <c r="R640" s="1">
        <v>1</v>
      </c>
    </row>
    <row r="641" spans="1:18">
      <c r="A641" s="38"/>
      <c r="B641" s="107" t="s">
        <v>263</v>
      </c>
      <c r="C641" s="13">
        <v>1</v>
      </c>
      <c r="D641" s="13"/>
      <c r="E641" s="13"/>
      <c r="F641" s="13"/>
      <c r="G641" s="13"/>
      <c r="H641" s="13"/>
      <c r="I641" s="13"/>
      <c r="J641" s="13"/>
      <c r="K641" s="13"/>
      <c r="L641" s="61">
        <v>390</v>
      </c>
      <c r="M641" s="64" t="s">
        <v>327</v>
      </c>
      <c r="N641" s="11" t="s">
        <v>309</v>
      </c>
      <c r="O641" s="142"/>
      <c r="P641" s="11">
        <v>1</v>
      </c>
      <c r="R641" s="1">
        <v>1</v>
      </c>
    </row>
    <row r="642" spans="1:18">
      <c r="A642" s="38"/>
      <c r="B642" s="107" t="s">
        <v>263</v>
      </c>
      <c r="C642" s="13">
        <v>1</v>
      </c>
      <c r="D642" s="13"/>
      <c r="E642" s="13"/>
      <c r="F642" s="13"/>
      <c r="G642" s="13"/>
      <c r="H642" s="13"/>
      <c r="I642" s="13"/>
      <c r="J642" s="13"/>
      <c r="K642" s="13"/>
      <c r="L642" s="52">
        <v>391</v>
      </c>
      <c r="M642" s="96" t="s">
        <v>1077</v>
      </c>
      <c r="N642" s="104"/>
      <c r="O642" s="146"/>
      <c r="P642" s="162">
        <v>1</v>
      </c>
      <c r="R642" s="1">
        <v>1</v>
      </c>
    </row>
    <row r="643" spans="1:18">
      <c r="A643" s="38"/>
      <c r="B643" s="107" t="s">
        <v>263</v>
      </c>
      <c r="C643" s="13">
        <v>1</v>
      </c>
      <c r="D643" s="13"/>
      <c r="E643" s="13"/>
      <c r="F643" s="13"/>
      <c r="G643" s="13"/>
      <c r="H643" s="13"/>
      <c r="I643" s="13"/>
      <c r="J643" s="13"/>
      <c r="K643" s="13"/>
      <c r="L643" s="61">
        <v>392</v>
      </c>
      <c r="M643" s="64"/>
      <c r="N643" s="9"/>
      <c r="O643" s="142"/>
      <c r="P643" s="11"/>
      <c r="R643" s="1">
        <v>1</v>
      </c>
    </row>
    <row r="644" spans="1:18">
      <c r="A644" s="38"/>
      <c r="B644" s="107" t="s">
        <v>263</v>
      </c>
      <c r="C644" s="13">
        <v>1</v>
      </c>
      <c r="D644" s="13"/>
      <c r="E644" s="13"/>
      <c r="F644" s="13"/>
      <c r="G644" s="13"/>
      <c r="H644" s="13"/>
      <c r="I644" s="13"/>
      <c r="J644" s="13"/>
      <c r="K644" s="13"/>
      <c r="L644" s="61">
        <v>393</v>
      </c>
      <c r="M644" s="64"/>
      <c r="N644" s="9"/>
      <c r="O644" s="142"/>
      <c r="P644" s="11"/>
      <c r="R644" s="1">
        <v>1</v>
      </c>
    </row>
    <row r="645" spans="1:18">
      <c r="A645" s="38"/>
      <c r="B645" s="107" t="s">
        <v>263</v>
      </c>
      <c r="C645" s="13">
        <v>1</v>
      </c>
      <c r="D645" s="13"/>
      <c r="E645" s="13"/>
      <c r="F645" s="13"/>
      <c r="G645" s="13"/>
      <c r="H645" s="13"/>
      <c r="I645" s="13"/>
      <c r="J645" s="13"/>
      <c r="K645" s="13"/>
      <c r="L645" s="61">
        <v>405</v>
      </c>
      <c r="M645" s="64"/>
      <c r="N645" s="9"/>
      <c r="O645" s="142"/>
      <c r="P645" s="11"/>
      <c r="R645" s="1">
        <v>1</v>
      </c>
    </row>
    <row r="646" spans="1:18">
      <c r="A646" s="38"/>
      <c r="B646" s="107" t="s">
        <v>263</v>
      </c>
      <c r="C646" s="13">
        <v>1</v>
      </c>
      <c r="D646" s="13"/>
      <c r="E646" s="13"/>
      <c r="F646" s="13"/>
      <c r="G646" s="13"/>
      <c r="H646" s="13"/>
      <c r="I646" s="13"/>
      <c r="J646" s="13"/>
      <c r="K646" s="13"/>
      <c r="L646" s="61">
        <v>406</v>
      </c>
      <c r="M646" s="64"/>
      <c r="N646" s="9"/>
      <c r="O646" s="142"/>
      <c r="P646" s="11"/>
      <c r="R646" s="1">
        <v>1</v>
      </c>
    </row>
    <row r="647" spans="1:18">
      <c r="A647" s="38"/>
      <c r="B647" s="107" t="s">
        <v>263</v>
      </c>
      <c r="C647" s="13">
        <v>1</v>
      </c>
      <c r="D647" s="13"/>
      <c r="E647" s="13"/>
      <c r="F647" s="13"/>
      <c r="G647" s="13"/>
      <c r="H647" s="13"/>
      <c r="I647" s="13"/>
      <c r="J647" s="13"/>
      <c r="K647" s="13"/>
      <c r="L647" s="61">
        <v>407</v>
      </c>
      <c r="M647" s="64"/>
      <c r="N647" s="9"/>
      <c r="O647" s="142"/>
      <c r="P647" s="11"/>
      <c r="R647" s="1">
        <v>1</v>
      </c>
    </row>
    <row r="648" spans="1:18">
      <c r="A648" s="38"/>
      <c r="B648" s="107" t="s">
        <v>263</v>
      </c>
      <c r="C648" s="13">
        <v>1</v>
      </c>
      <c r="D648" s="13"/>
      <c r="E648" s="13"/>
      <c r="F648" s="13"/>
      <c r="G648" s="13"/>
      <c r="H648" s="13"/>
      <c r="I648" s="13"/>
      <c r="J648" s="13"/>
      <c r="K648" s="13"/>
      <c r="L648" s="61">
        <v>408</v>
      </c>
      <c r="M648" s="64"/>
      <c r="N648" s="9"/>
      <c r="O648" s="142"/>
      <c r="P648" s="11"/>
      <c r="R648" s="1">
        <v>1</v>
      </c>
    </row>
    <row r="649" spans="1:18">
      <c r="A649" s="38"/>
      <c r="B649" s="107" t="s">
        <v>263</v>
      </c>
      <c r="C649" s="13">
        <v>1</v>
      </c>
      <c r="D649" s="13"/>
      <c r="E649" s="13"/>
      <c r="F649" s="13"/>
      <c r="G649" s="13"/>
      <c r="H649" s="13"/>
      <c r="I649" s="13"/>
      <c r="J649" s="13"/>
      <c r="K649" s="13"/>
      <c r="L649" s="61">
        <v>409</v>
      </c>
      <c r="M649" s="64"/>
      <c r="N649" s="9"/>
      <c r="O649" s="142"/>
      <c r="P649" s="11"/>
      <c r="R649" s="1">
        <v>1</v>
      </c>
    </row>
    <row r="650" spans="1:18">
      <c r="A650" s="38"/>
      <c r="B650" s="107" t="s">
        <v>263</v>
      </c>
      <c r="C650" s="13">
        <v>1</v>
      </c>
      <c r="D650" s="13"/>
      <c r="E650" s="13"/>
      <c r="F650" s="13"/>
      <c r="G650" s="13"/>
      <c r="H650" s="13"/>
      <c r="I650" s="13"/>
      <c r="J650" s="13"/>
      <c r="K650" s="13"/>
      <c r="L650" s="61">
        <v>410</v>
      </c>
      <c r="M650" s="64"/>
      <c r="N650" s="9"/>
      <c r="O650" s="142"/>
      <c r="P650" s="11"/>
      <c r="R650" s="1">
        <v>1</v>
      </c>
    </row>
    <row r="651" spans="1:18">
      <c r="A651" s="38"/>
      <c r="B651" s="107" t="s">
        <v>263</v>
      </c>
      <c r="C651" s="13">
        <v>1</v>
      </c>
      <c r="D651" s="13"/>
      <c r="E651" s="13"/>
      <c r="F651" s="13"/>
      <c r="G651" s="13"/>
      <c r="H651" s="13"/>
      <c r="I651" s="13"/>
      <c r="J651" s="13"/>
      <c r="K651" s="13"/>
      <c r="L651" s="61">
        <v>411</v>
      </c>
      <c r="M651" s="64"/>
      <c r="N651" s="9"/>
      <c r="O651" s="142"/>
      <c r="P651" s="11"/>
      <c r="R651" s="1">
        <v>1</v>
      </c>
    </row>
    <row r="652" spans="1:18">
      <c r="A652" s="38"/>
      <c r="B652" s="107" t="s">
        <v>263</v>
      </c>
      <c r="C652" s="13">
        <v>1</v>
      </c>
      <c r="D652" s="13"/>
      <c r="E652" s="13"/>
      <c r="F652" s="13"/>
      <c r="G652" s="13"/>
      <c r="H652" s="13"/>
      <c r="I652" s="13"/>
      <c r="J652" s="13"/>
      <c r="K652" s="13"/>
      <c r="L652" s="61">
        <v>412</v>
      </c>
      <c r="M652" s="64"/>
      <c r="N652" s="9"/>
      <c r="O652" s="142"/>
      <c r="P652" s="11"/>
      <c r="R652" s="1">
        <v>1</v>
      </c>
    </row>
    <row r="653" spans="1:18">
      <c r="A653" s="38"/>
      <c r="B653" s="107" t="s">
        <v>263</v>
      </c>
      <c r="C653" s="13">
        <v>1</v>
      </c>
      <c r="D653" s="13"/>
      <c r="E653" s="13"/>
      <c r="F653" s="13"/>
      <c r="G653" s="13"/>
      <c r="H653" s="13"/>
      <c r="I653" s="13"/>
      <c r="J653" s="13"/>
      <c r="K653" s="13"/>
      <c r="L653" s="61">
        <v>413</v>
      </c>
      <c r="M653" s="64"/>
      <c r="N653" s="9"/>
      <c r="O653" s="142"/>
      <c r="P653" s="11"/>
      <c r="R653" s="1">
        <v>1</v>
      </c>
    </row>
    <row r="654" spans="1:18">
      <c r="A654" s="38"/>
      <c r="B654" s="107" t="s">
        <v>263</v>
      </c>
      <c r="C654" s="13">
        <v>1</v>
      </c>
      <c r="D654" s="13"/>
      <c r="E654" s="13"/>
      <c r="F654" s="13"/>
      <c r="G654" s="13"/>
      <c r="H654" s="13"/>
      <c r="I654" s="13"/>
      <c r="J654" s="13"/>
      <c r="K654" s="13"/>
      <c r="L654" s="61">
        <v>414</v>
      </c>
      <c r="M654" s="64"/>
      <c r="N654" s="9"/>
      <c r="O654" s="142"/>
      <c r="P654" s="11"/>
      <c r="R654" s="1">
        <v>1</v>
      </c>
    </row>
    <row r="655" spans="1:18">
      <c r="A655" s="38"/>
      <c r="B655" s="107" t="s">
        <v>263</v>
      </c>
      <c r="C655" s="13">
        <v>1</v>
      </c>
      <c r="D655" s="13"/>
      <c r="E655" s="13"/>
      <c r="F655" s="13"/>
      <c r="G655" s="13"/>
      <c r="H655" s="13"/>
      <c r="I655" s="13"/>
      <c r="J655" s="13"/>
      <c r="K655" s="13"/>
      <c r="L655" s="61">
        <v>415</v>
      </c>
      <c r="M655" s="64"/>
      <c r="N655" s="9"/>
      <c r="O655" s="142"/>
      <c r="P655" s="11"/>
      <c r="R655" s="1">
        <v>1</v>
      </c>
    </row>
    <row r="656" spans="1:18">
      <c r="A656" s="38"/>
      <c r="B656" s="107" t="s">
        <v>263</v>
      </c>
      <c r="C656" s="13">
        <v>1</v>
      </c>
      <c r="D656" s="13"/>
      <c r="E656" s="13"/>
      <c r="F656" s="13"/>
      <c r="G656" s="13"/>
      <c r="H656" s="13"/>
      <c r="I656" s="13"/>
      <c r="J656" s="13"/>
      <c r="K656" s="13"/>
      <c r="L656" s="61">
        <v>416</v>
      </c>
      <c r="M656" s="64"/>
      <c r="N656" s="9"/>
      <c r="O656" s="142"/>
      <c r="P656" s="11"/>
      <c r="R656" s="1">
        <v>1</v>
      </c>
    </row>
    <row r="657" spans="1:19">
      <c r="A657" s="38"/>
      <c r="B657" s="107" t="s">
        <v>263</v>
      </c>
      <c r="C657" s="13">
        <v>1</v>
      </c>
      <c r="D657" s="13"/>
      <c r="E657" s="13"/>
      <c r="F657" s="13"/>
      <c r="G657" s="13"/>
      <c r="H657" s="13"/>
      <c r="I657" s="13"/>
      <c r="J657" s="13"/>
      <c r="K657" s="13"/>
      <c r="L657" s="61">
        <v>417</v>
      </c>
      <c r="M657" s="64"/>
      <c r="N657" s="9"/>
      <c r="O657" s="142"/>
      <c r="P657" s="11"/>
      <c r="R657" s="1">
        <v>1</v>
      </c>
    </row>
    <row r="658" spans="1:19">
      <c r="A658" s="38"/>
      <c r="B658" s="107" t="s">
        <v>263</v>
      </c>
      <c r="C658" s="13">
        <v>1</v>
      </c>
      <c r="D658" s="13"/>
      <c r="E658" s="13"/>
      <c r="F658" s="13"/>
      <c r="G658" s="13"/>
      <c r="H658" s="13"/>
      <c r="I658" s="13"/>
      <c r="J658" s="13"/>
      <c r="K658" s="13"/>
      <c r="L658" s="61">
        <v>418</v>
      </c>
      <c r="M658" s="64"/>
      <c r="N658" s="9"/>
      <c r="O658" s="142"/>
      <c r="P658" s="11"/>
      <c r="R658" s="1">
        <v>1</v>
      </c>
    </row>
    <row r="659" spans="1:19">
      <c r="A659" s="38"/>
      <c r="B659" s="107" t="s">
        <v>263</v>
      </c>
      <c r="C659" s="13">
        <v>1</v>
      </c>
      <c r="D659" s="13"/>
      <c r="E659" s="13"/>
      <c r="F659" s="13"/>
      <c r="G659" s="13"/>
      <c r="H659" s="13"/>
      <c r="I659" s="13"/>
      <c r="J659" s="13"/>
      <c r="K659" s="13"/>
      <c r="L659" s="61">
        <v>419</v>
      </c>
      <c r="M659" s="64"/>
      <c r="N659" s="9"/>
      <c r="O659" s="142"/>
      <c r="P659" s="11"/>
      <c r="R659" s="1">
        <v>1</v>
      </c>
    </row>
    <row r="660" spans="1:19">
      <c r="A660" s="38"/>
      <c r="B660" s="107" t="s">
        <v>263</v>
      </c>
      <c r="C660" s="13">
        <v>1</v>
      </c>
      <c r="D660" s="13"/>
      <c r="E660" s="13"/>
      <c r="F660" s="13"/>
      <c r="G660" s="13"/>
      <c r="H660" s="13"/>
      <c r="I660" s="13"/>
      <c r="J660" s="13"/>
      <c r="K660" s="13"/>
      <c r="L660" s="61">
        <v>420</v>
      </c>
      <c r="M660" s="64"/>
      <c r="N660" s="9"/>
      <c r="O660" s="142"/>
      <c r="P660" s="11"/>
      <c r="R660" s="1">
        <v>1</v>
      </c>
    </row>
    <row r="661" spans="1:19">
      <c r="A661" s="38"/>
      <c r="B661" s="107" t="s">
        <v>263</v>
      </c>
      <c r="C661" s="13">
        <v>1</v>
      </c>
      <c r="D661" s="13"/>
      <c r="E661" s="13"/>
      <c r="F661" s="13"/>
      <c r="G661" s="13"/>
      <c r="H661" s="13"/>
      <c r="I661" s="13"/>
      <c r="J661" s="13"/>
      <c r="K661" s="13"/>
      <c r="L661" s="61">
        <v>421</v>
      </c>
      <c r="M661" s="64"/>
      <c r="N661" s="9"/>
      <c r="O661" s="142"/>
      <c r="P661" s="11"/>
      <c r="R661" s="1">
        <v>1</v>
      </c>
    </row>
    <row r="662" spans="1:19">
      <c r="A662" s="38"/>
      <c r="B662" s="107" t="s">
        <v>263</v>
      </c>
      <c r="C662" s="13">
        <v>1</v>
      </c>
      <c r="D662" s="13"/>
      <c r="E662" s="13"/>
      <c r="F662" s="13"/>
      <c r="G662" s="13"/>
      <c r="H662" s="13"/>
      <c r="I662" s="13"/>
      <c r="J662" s="13"/>
      <c r="K662" s="13"/>
      <c r="L662" s="61">
        <v>422</v>
      </c>
      <c r="M662" s="64"/>
      <c r="N662" s="9"/>
      <c r="O662" s="142"/>
      <c r="P662" s="11"/>
      <c r="R662" s="1">
        <v>1</v>
      </c>
    </row>
    <row r="663" spans="1:19">
      <c r="A663" s="38"/>
      <c r="B663" s="107" t="s">
        <v>263</v>
      </c>
      <c r="C663" s="13">
        <v>1</v>
      </c>
      <c r="D663" s="13"/>
      <c r="E663" s="13"/>
      <c r="F663" s="13"/>
      <c r="G663" s="13"/>
      <c r="H663" s="13"/>
      <c r="I663" s="13"/>
      <c r="J663" s="13"/>
      <c r="K663" s="13"/>
      <c r="L663" s="61">
        <v>423</v>
      </c>
      <c r="M663" s="64"/>
      <c r="N663" s="9"/>
      <c r="O663" s="142"/>
      <c r="P663" s="11"/>
      <c r="R663" s="1">
        <v>1</v>
      </c>
    </row>
    <row r="664" spans="1:19">
      <c r="A664" s="38"/>
      <c r="B664" s="107" t="s">
        <v>263</v>
      </c>
      <c r="C664" s="13">
        <v>1</v>
      </c>
      <c r="D664" s="13"/>
      <c r="E664" s="13"/>
      <c r="F664" s="13"/>
      <c r="G664" s="13"/>
      <c r="H664" s="13"/>
      <c r="I664" s="13"/>
      <c r="J664" s="13"/>
      <c r="K664" s="13"/>
      <c r="L664" s="61">
        <v>424</v>
      </c>
      <c r="M664" s="64"/>
      <c r="N664" s="9"/>
      <c r="O664" s="142"/>
      <c r="P664" s="11"/>
      <c r="R664" s="1">
        <v>1</v>
      </c>
    </row>
    <row r="665" spans="1:19">
      <c r="A665" s="38"/>
      <c r="B665" s="107" t="s">
        <v>263</v>
      </c>
      <c r="C665" s="13">
        <v>1</v>
      </c>
      <c r="D665" s="13"/>
      <c r="E665" s="13"/>
      <c r="F665" s="13"/>
      <c r="G665" s="13"/>
      <c r="H665" s="13"/>
      <c r="I665" s="13"/>
      <c r="J665" s="13"/>
      <c r="K665" s="13"/>
      <c r="L665" s="61">
        <v>425</v>
      </c>
      <c r="M665" s="64"/>
      <c r="N665" s="9"/>
      <c r="O665" s="142"/>
      <c r="P665" s="11"/>
      <c r="R665" s="1">
        <v>1</v>
      </c>
    </row>
    <row r="666" spans="1:19">
      <c r="A666" s="38"/>
      <c r="B666" s="107" t="s">
        <v>263</v>
      </c>
      <c r="C666" s="13">
        <v>1</v>
      </c>
      <c r="D666" s="13"/>
      <c r="E666" s="13"/>
      <c r="F666" s="13"/>
      <c r="G666" s="13"/>
      <c r="H666" s="13"/>
      <c r="I666" s="13"/>
      <c r="J666" s="13"/>
      <c r="K666" s="13"/>
      <c r="L666" s="61">
        <v>426</v>
      </c>
      <c r="M666" s="64"/>
      <c r="N666" s="9"/>
      <c r="O666" s="142"/>
      <c r="P666" s="11"/>
      <c r="R666" s="1">
        <v>1</v>
      </c>
    </row>
    <row r="667" spans="1:19">
      <c r="A667" s="38"/>
      <c r="B667" s="107" t="s">
        <v>263</v>
      </c>
      <c r="C667" s="13">
        <v>1</v>
      </c>
      <c r="D667" s="13"/>
      <c r="E667" s="13"/>
      <c r="F667" s="13"/>
      <c r="G667" s="13"/>
      <c r="H667" s="13"/>
      <c r="I667" s="13"/>
      <c r="J667" s="13"/>
      <c r="K667" s="13"/>
      <c r="L667" s="61">
        <v>427</v>
      </c>
      <c r="M667" s="64"/>
      <c r="N667" s="9"/>
      <c r="O667" s="142"/>
      <c r="P667" s="11"/>
      <c r="R667" s="1">
        <v>1</v>
      </c>
    </row>
    <row r="668" spans="1:19">
      <c r="A668" s="38"/>
      <c r="B668" s="107" t="s">
        <v>263</v>
      </c>
      <c r="C668" s="13">
        <v>1</v>
      </c>
      <c r="D668" s="13"/>
      <c r="E668" s="13"/>
      <c r="F668" s="13"/>
      <c r="G668" s="13"/>
      <c r="H668" s="13"/>
      <c r="I668" s="13"/>
      <c r="J668" s="13"/>
      <c r="K668" s="13"/>
      <c r="L668" s="61">
        <v>428</v>
      </c>
      <c r="M668" s="64"/>
      <c r="N668" s="9"/>
      <c r="O668" s="142"/>
      <c r="P668" s="11"/>
      <c r="R668" s="1">
        <v>1</v>
      </c>
    </row>
    <row r="669" spans="1:19">
      <c r="A669" s="38"/>
      <c r="B669" s="105" t="s">
        <v>252</v>
      </c>
      <c r="C669" s="59">
        <v>1</v>
      </c>
      <c r="D669" s="59">
        <v>1</v>
      </c>
      <c r="E669" s="59"/>
      <c r="F669" s="59"/>
      <c r="G669" s="59">
        <v>2</v>
      </c>
      <c r="H669" s="59"/>
      <c r="I669" s="59"/>
      <c r="J669" s="59"/>
      <c r="K669" s="59">
        <f>SUM(E669:J669)</f>
        <v>2</v>
      </c>
      <c r="L669" s="61">
        <v>741</v>
      </c>
      <c r="M669" s="64" t="s">
        <v>330</v>
      </c>
      <c r="N669" s="18"/>
      <c r="O669" s="142"/>
      <c r="P669" s="11">
        <v>1</v>
      </c>
      <c r="S669" s="1">
        <v>1</v>
      </c>
    </row>
    <row r="670" spans="1:19">
      <c r="A670" s="38"/>
      <c r="B670" s="105" t="s">
        <v>152</v>
      </c>
      <c r="C670" s="59">
        <v>1</v>
      </c>
      <c r="D670" s="59"/>
      <c r="E670" s="59"/>
      <c r="F670" s="59"/>
      <c r="G670" s="59"/>
      <c r="H670" s="59"/>
      <c r="I670" s="59"/>
      <c r="J670" s="59"/>
      <c r="K670" s="59"/>
      <c r="L670" s="59">
        <v>742</v>
      </c>
      <c r="M670" s="104"/>
      <c r="N670" s="18"/>
      <c r="O670" s="142"/>
      <c r="P670" s="11"/>
      <c r="S670" s="1">
        <v>1</v>
      </c>
    </row>
    <row r="671" spans="1:19">
      <c r="A671" s="38"/>
      <c r="B671" s="105" t="s">
        <v>254</v>
      </c>
      <c r="C671" s="59">
        <v>1</v>
      </c>
      <c r="D671" s="59"/>
      <c r="E671" s="59"/>
      <c r="F671" s="59"/>
      <c r="G671" s="59"/>
      <c r="H671" s="59"/>
      <c r="I671" s="59"/>
      <c r="J671" s="59"/>
      <c r="K671" s="59"/>
      <c r="L671" s="61">
        <v>747</v>
      </c>
      <c r="M671" s="64" t="s">
        <v>331</v>
      </c>
      <c r="N671" s="11" t="s">
        <v>306</v>
      </c>
      <c r="O671" s="142"/>
      <c r="P671" s="11">
        <v>1</v>
      </c>
      <c r="S671" s="1">
        <v>1</v>
      </c>
    </row>
    <row r="672" spans="1:19">
      <c r="A672" s="38"/>
      <c r="B672" s="105" t="s">
        <v>65</v>
      </c>
      <c r="C672" s="59">
        <v>1</v>
      </c>
      <c r="D672" s="59"/>
      <c r="E672" s="59"/>
      <c r="F672" s="59"/>
      <c r="G672" s="59"/>
      <c r="H672" s="59"/>
      <c r="I672" s="59"/>
      <c r="J672" s="59"/>
      <c r="K672" s="59"/>
      <c r="L672" s="59">
        <v>748</v>
      </c>
      <c r="M672" s="112"/>
      <c r="N672" s="113"/>
      <c r="O672" s="156" t="s">
        <v>332</v>
      </c>
      <c r="P672" s="11"/>
      <c r="S672" s="1">
        <v>1</v>
      </c>
    </row>
    <row r="673" spans="1:19">
      <c r="A673" s="38"/>
      <c r="B673" s="105" t="s">
        <v>65</v>
      </c>
      <c r="C673" s="59">
        <v>1</v>
      </c>
      <c r="D673" s="59"/>
      <c r="E673" s="59"/>
      <c r="F673" s="59"/>
      <c r="G673" s="59"/>
      <c r="H673" s="59"/>
      <c r="I673" s="59"/>
      <c r="J673" s="59"/>
      <c r="K673" s="59"/>
      <c r="L673" s="59">
        <v>749</v>
      </c>
      <c r="M673" s="104"/>
      <c r="N673" s="18"/>
      <c r="O673" s="142"/>
      <c r="P673" s="11"/>
      <c r="S673" s="1">
        <v>1</v>
      </c>
    </row>
    <row r="674" spans="1:19">
      <c r="A674" s="38"/>
      <c r="B674" s="105" t="s">
        <v>65</v>
      </c>
      <c r="C674" s="59">
        <v>1</v>
      </c>
      <c r="D674" s="59"/>
      <c r="E674" s="59"/>
      <c r="F674" s="59"/>
      <c r="G674" s="59"/>
      <c r="H674" s="59"/>
      <c r="I674" s="59"/>
      <c r="J674" s="59"/>
      <c r="K674" s="59"/>
      <c r="L674" s="59">
        <v>750</v>
      </c>
      <c r="M674" s="104"/>
      <c r="N674" s="18"/>
      <c r="O674" s="142"/>
      <c r="P674" s="11"/>
      <c r="S674" s="1">
        <v>1</v>
      </c>
    </row>
    <row r="675" spans="1:19">
      <c r="A675" s="38"/>
      <c r="B675" s="105" t="s">
        <v>65</v>
      </c>
      <c r="C675" s="59">
        <v>1</v>
      </c>
      <c r="D675" s="59"/>
      <c r="E675" s="59"/>
      <c r="F675" s="59"/>
      <c r="G675" s="59"/>
      <c r="H675" s="59"/>
      <c r="I675" s="59"/>
      <c r="J675" s="59"/>
      <c r="K675" s="59"/>
      <c r="L675" s="59">
        <v>751</v>
      </c>
      <c r="M675" s="104"/>
      <c r="N675" s="18"/>
      <c r="O675" s="142"/>
      <c r="P675" s="11"/>
      <c r="S675" s="1">
        <v>1</v>
      </c>
    </row>
    <row r="676" spans="1:19">
      <c r="A676" s="38"/>
      <c r="B676" s="105" t="s">
        <v>65</v>
      </c>
      <c r="C676" s="59">
        <v>1</v>
      </c>
      <c r="D676" s="59"/>
      <c r="E676" s="59"/>
      <c r="F676" s="59"/>
      <c r="G676" s="59"/>
      <c r="H676" s="59"/>
      <c r="I676" s="59"/>
      <c r="J676" s="59"/>
      <c r="K676" s="59"/>
      <c r="L676" s="59">
        <v>752</v>
      </c>
      <c r="M676" s="104"/>
      <c r="N676" s="18"/>
      <c r="O676" s="142"/>
      <c r="P676" s="11"/>
      <c r="S676" s="1">
        <v>1</v>
      </c>
    </row>
    <row r="677" spans="1:19">
      <c r="A677" s="38"/>
      <c r="B677" s="105" t="s">
        <v>65</v>
      </c>
      <c r="C677" s="59">
        <v>1</v>
      </c>
      <c r="D677" s="59"/>
      <c r="E677" s="59"/>
      <c r="F677" s="59"/>
      <c r="G677" s="59"/>
      <c r="H677" s="59"/>
      <c r="I677" s="59"/>
      <c r="J677" s="59"/>
      <c r="K677" s="59"/>
      <c r="L677" s="59">
        <v>223</v>
      </c>
      <c r="M677" s="104"/>
      <c r="N677" s="18"/>
      <c r="O677" s="142"/>
      <c r="P677" s="11"/>
      <c r="S677" s="1">
        <v>1</v>
      </c>
    </row>
    <row r="678" spans="1:19">
      <c r="A678" s="38"/>
      <c r="B678" s="105" t="s">
        <v>65</v>
      </c>
      <c r="C678" s="59">
        <v>1</v>
      </c>
      <c r="D678" s="59"/>
      <c r="E678" s="59"/>
      <c r="F678" s="59"/>
      <c r="G678" s="59"/>
      <c r="H678" s="59"/>
      <c r="I678" s="59"/>
      <c r="J678" s="59"/>
      <c r="K678" s="59"/>
      <c r="L678" s="59">
        <v>767</v>
      </c>
      <c r="M678" s="104"/>
      <c r="N678" s="18"/>
      <c r="O678" s="142"/>
      <c r="P678" s="11"/>
      <c r="S678" s="1">
        <v>1</v>
      </c>
    </row>
    <row r="679" spans="1:19">
      <c r="A679" s="38"/>
      <c r="B679" s="105" t="s">
        <v>65</v>
      </c>
      <c r="C679" s="59">
        <v>1</v>
      </c>
      <c r="D679" s="59"/>
      <c r="E679" s="59"/>
      <c r="F679" s="59"/>
      <c r="G679" s="59"/>
      <c r="H679" s="59"/>
      <c r="I679" s="59"/>
      <c r="J679" s="59"/>
      <c r="K679" s="59"/>
      <c r="L679" s="59">
        <v>768</v>
      </c>
      <c r="M679" s="104"/>
      <c r="N679" s="18"/>
      <c r="O679" s="142"/>
      <c r="P679" s="11"/>
      <c r="S679" s="1">
        <v>1</v>
      </c>
    </row>
    <row r="680" spans="1:19">
      <c r="A680" s="38"/>
      <c r="B680" s="105" t="s">
        <v>65</v>
      </c>
      <c r="C680" s="59">
        <v>1</v>
      </c>
      <c r="D680" s="59"/>
      <c r="E680" s="59"/>
      <c r="F680" s="59"/>
      <c r="G680" s="59"/>
      <c r="H680" s="59"/>
      <c r="I680" s="59"/>
      <c r="J680" s="59"/>
      <c r="K680" s="59"/>
      <c r="L680" s="59">
        <v>769</v>
      </c>
      <c r="M680" s="104"/>
      <c r="N680" s="18"/>
      <c r="O680" s="142"/>
      <c r="P680" s="11"/>
      <c r="S680" s="1">
        <v>1</v>
      </c>
    </row>
    <row r="681" spans="1:19">
      <c r="A681" s="38"/>
      <c r="B681" s="105" t="s">
        <v>65</v>
      </c>
      <c r="C681" s="59">
        <v>1</v>
      </c>
      <c r="D681" s="59"/>
      <c r="E681" s="59"/>
      <c r="F681" s="59"/>
      <c r="G681" s="59"/>
      <c r="H681" s="59"/>
      <c r="I681" s="59"/>
      <c r="J681" s="59"/>
      <c r="K681" s="59"/>
      <c r="L681" s="59">
        <v>770</v>
      </c>
      <c r="M681" s="104"/>
      <c r="N681" s="18"/>
      <c r="O681" s="142"/>
      <c r="P681" s="11"/>
      <c r="S681" s="1">
        <v>1</v>
      </c>
    </row>
    <row r="682" spans="1:19">
      <c r="A682" s="38"/>
      <c r="B682" s="105" t="s">
        <v>65</v>
      </c>
      <c r="C682" s="59">
        <v>1</v>
      </c>
      <c r="D682" s="59"/>
      <c r="E682" s="59"/>
      <c r="F682" s="59"/>
      <c r="G682" s="59"/>
      <c r="H682" s="59"/>
      <c r="I682" s="59"/>
      <c r="J682" s="59"/>
      <c r="K682" s="59"/>
      <c r="L682" s="59">
        <v>771</v>
      </c>
      <c r="M682" s="104"/>
      <c r="N682" s="18"/>
      <c r="O682" s="142"/>
      <c r="P682" s="11"/>
      <c r="S682" s="1">
        <v>1</v>
      </c>
    </row>
    <row r="683" spans="1:19">
      <c r="A683" s="38"/>
      <c r="B683" s="105" t="s">
        <v>65</v>
      </c>
      <c r="C683" s="59">
        <v>1</v>
      </c>
      <c r="D683" s="59"/>
      <c r="E683" s="59"/>
      <c r="F683" s="59"/>
      <c r="G683" s="59"/>
      <c r="H683" s="59"/>
      <c r="I683" s="59"/>
      <c r="J683" s="59"/>
      <c r="K683" s="59"/>
      <c r="L683" s="59">
        <v>772</v>
      </c>
      <c r="M683" s="104"/>
      <c r="N683" s="18"/>
      <c r="O683" s="142"/>
      <c r="P683" s="11"/>
      <c r="S683" s="1">
        <v>1</v>
      </c>
    </row>
    <row r="684" spans="1:19">
      <c r="A684" s="38"/>
      <c r="B684" s="105" t="s">
        <v>65</v>
      </c>
      <c r="C684" s="59">
        <v>1</v>
      </c>
      <c r="D684" s="59"/>
      <c r="E684" s="59"/>
      <c r="F684" s="59"/>
      <c r="G684" s="59"/>
      <c r="H684" s="59"/>
      <c r="I684" s="59"/>
      <c r="J684" s="59"/>
      <c r="K684" s="59"/>
      <c r="L684" s="59">
        <v>773</v>
      </c>
      <c r="M684" s="104"/>
      <c r="N684" s="18"/>
      <c r="O684" s="142"/>
      <c r="P684" s="11"/>
      <c r="S684" s="1">
        <v>1</v>
      </c>
    </row>
    <row r="685" spans="1:19">
      <c r="A685" s="38"/>
      <c r="B685" s="105" t="s">
        <v>65</v>
      </c>
      <c r="C685" s="59">
        <v>1</v>
      </c>
      <c r="D685" s="59"/>
      <c r="E685" s="59"/>
      <c r="F685" s="59"/>
      <c r="G685" s="59"/>
      <c r="H685" s="59"/>
      <c r="I685" s="59"/>
      <c r="J685" s="59"/>
      <c r="K685" s="59"/>
      <c r="L685" s="59">
        <v>774</v>
      </c>
      <c r="M685" s="104"/>
      <c r="N685" s="18"/>
      <c r="O685" s="142"/>
      <c r="P685" s="11"/>
      <c r="S685" s="1">
        <v>1</v>
      </c>
    </row>
    <row r="686" spans="1:19">
      <c r="A686" s="38"/>
      <c r="B686" s="105" t="s">
        <v>65</v>
      </c>
      <c r="C686" s="59">
        <v>1</v>
      </c>
      <c r="D686" s="59"/>
      <c r="E686" s="59"/>
      <c r="F686" s="59"/>
      <c r="G686" s="59"/>
      <c r="H686" s="59"/>
      <c r="I686" s="59"/>
      <c r="J686" s="59"/>
      <c r="K686" s="59"/>
      <c r="L686" s="59">
        <v>775</v>
      </c>
      <c r="M686" s="104"/>
      <c r="N686" s="18"/>
      <c r="O686" s="142"/>
      <c r="P686" s="11"/>
      <c r="S686" s="1">
        <v>1</v>
      </c>
    </row>
    <row r="687" spans="1:19">
      <c r="A687" s="38"/>
      <c r="B687" s="105" t="s">
        <v>65</v>
      </c>
      <c r="C687" s="59">
        <v>1</v>
      </c>
      <c r="D687" s="59"/>
      <c r="E687" s="59"/>
      <c r="F687" s="59"/>
      <c r="G687" s="59"/>
      <c r="H687" s="59"/>
      <c r="I687" s="59"/>
      <c r="J687" s="59"/>
      <c r="K687" s="59"/>
      <c r="L687" s="59">
        <v>776</v>
      </c>
      <c r="M687" s="104"/>
      <c r="N687" s="18"/>
      <c r="O687" s="142"/>
      <c r="P687" s="11"/>
      <c r="S687" s="1">
        <v>1</v>
      </c>
    </row>
    <row r="688" spans="1:19">
      <c r="A688" s="38"/>
      <c r="B688" s="105" t="s">
        <v>257</v>
      </c>
      <c r="C688" s="59">
        <v>1</v>
      </c>
      <c r="D688" s="59"/>
      <c r="E688" s="59"/>
      <c r="F688" s="59"/>
      <c r="G688" s="59"/>
      <c r="H688" s="59"/>
      <c r="I688" s="59"/>
      <c r="J688" s="59"/>
      <c r="K688" s="59"/>
      <c r="L688" s="59">
        <v>753</v>
      </c>
      <c r="M688" s="64" t="s">
        <v>333</v>
      </c>
      <c r="N688" s="11" t="s">
        <v>306</v>
      </c>
      <c r="O688" s="142"/>
      <c r="P688" s="11">
        <v>1</v>
      </c>
      <c r="S688" s="1">
        <v>1</v>
      </c>
    </row>
    <row r="689" spans="1:19">
      <c r="A689" s="38"/>
      <c r="B689" s="105" t="s">
        <v>259</v>
      </c>
      <c r="C689" s="59">
        <v>1</v>
      </c>
      <c r="D689" s="59"/>
      <c r="E689" s="59"/>
      <c r="F689" s="59"/>
      <c r="G689" s="59"/>
      <c r="H689" s="59"/>
      <c r="I689" s="59"/>
      <c r="J689" s="59"/>
      <c r="K689" s="59"/>
      <c r="L689" s="59">
        <v>754</v>
      </c>
      <c r="M689" s="104"/>
      <c r="N689" s="18"/>
      <c r="O689" s="142"/>
      <c r="P689" s="11"/>
      <c r="S689" s="1">
        <v>1</v>
      </c>
    </row>
    <row r="690" spans="1:19">
      <c r="A690" s="38"/>
      <c r="B690" s="105" t="s">
        <v>259</v>
      </c>
      <c r="C690" s="59">
        <v>1</v>
      </c>
      <c r="D690" s="59"/>
      <c r="E690" s="59"/>
      <c r="F690" s="59"/>
      <c r="G690" s="59"/>
      <c r="H690" s="59"/>
      <c r="I690" s="59"/>
      <c r="J690" s="59"/>
      <c r="K690" s="59"/>
      <c r="L690" s="59">
        <v>755</v>
      </c>
      <c r="M690" s="104"/>
      <c r="N690" s="18"/>
      <c r="O690" s="142"/>
      <c r="P690" s="11"/>
      <c r="S690" s="1">
        <v>1</v>
      </c>
    </row>
    <row r="691" spans="1:19">
      <c r="A691" s="38"/>
      <c r="B691" s="105" t="s">
        <v>259</v>
      </c>
      <c r="C691" s="59">
        <v>1</v>
      </c>
      <c r="D691" s="59"/>
      <c r="E691" s="59"/>
      <c r="F691" s="59"/>
      <c r="G691" s="59"/>
      <c r="H691" s="59"/>
      <c r="I691" s="59"/>
      <c r="J691" s="59"/>
      <c r="K691" s="59"/>
      <c r="L691" s="59">
        <v>756</v>
      </c>
      <c r="M691" s="104"/>
      <c r="N691" s="18"/>
      <c r="O691" s="142"/>
      <c r="P691" s="11"/>
      <c r="S691" s="1">
        <v>1</v>
      </c>
    </row>
    <row r="692" spans="1:19">
      <c r="A692" s="38"/>
      <c r="B692" s="105" t="s">
        <v>259</v>
      </c>
      <c r="C692" s="59">
        <v>1</v>
      </c>
      <c r="D692" s="59"/>
      <c r="E692" s="59"/>
      <c r="F692" s="59"/>
      <c r="G692" s="59"/>
      <c r="H692" s="59"/>
      <c r="I692" s="59"/>
      <c r="J692" s="59"/>
      <c r="K692" s="59"/>
      <c r="L692" s="59">
        <v>757</v>
      </c>
      <c r="M692" s="104"/>
      <c r="N692" s="18"/>
      <c r="O692" s="142"/>
      <c r="P692" s="11"/>
      <c r="S692" s="1">
        <v>1</v>
      </c>
    </row>
    <row r="693" spans="1:19">
      <c r="A693" s="38"/>
      <c r="B693" s="105" t="s">
        <v>259</v>
      </c>
      <c r="C693" s="59">
        <v>1</v>
      </c>
      <c r="D693" s="59"/>
      <c r="E693" s="59"/>
      <c r="F693" s="59"/>
      <c r="G693" s="59"/>
      <c r="H693" s="59"/>
      <c r="I693" s="59"/>
      <c r="J693" s="59"/>
      <c r="K693" s="59"/>
      <c r="L693" s="59">
        <v>758</v>
      </c>
      <c r="M693" s="104"/>
      <c r="N693" s="18"/>
      <c r="O693" s="142"/>
      <c r="P693" s="11"/>
      <c r="S693" s="1">
        <v>1</v>
      </c>
    </row>
    <row r="694" spans="1:19">
      <c r="A694" s="38"/>
      <c r="B694" s="105" t="s">
        <v>259</v>
      </c>
      <c r="C694" s="59">
        <v>1</v>
      </c>
      <c r="D694" s="59"/>
      <c r="E694" s="59"/>
      <c r="F694" s="59"/>
      <c r="G694" s="59"/>
      <c r="H694" s="59"/>
      <c r="I694" s="59"/>
      <c r="J694" s="59"/>
      <c r="K694" s="59"/>
      <c r="L694" s="59">
        <v>759</v>
      </c>
      <c r="M694" s="104"/>
      <c r="N694" s="18"/>
      <c r="O694" s="142"/>
      <c r="P694" s="11"/>
      <c r="S694" s="1">
        <v>1</v>
      </c>
    </row>
    <row r="695" spans="1:19">
      <c r="A695" s="38"/>
      <c r="B695" s="105" t="s">
        <v>259</v>
      </c>
      <c r="C695" s="59">
        <v>1</v>
      </c>
      <c r="D695" s="59"/>
      <c r="E695" s="59"/>
      <c r="F695" s="59"/>
      <c r="G695" s="59"/>
      <c r="H695" s="59"/>
      <c r="I695" s="59"/>
      <c r="J695" s="59"/>
      <c r="K695" s="59"/>
      <c r="L695" s="59">
        <v>760</v>
      </c>
      <c r="M695" s="104"/>
      <c r="N695" s="18"/>
      <c r="O695" s="142"/>
      <c r="P695" s="11"/>
      <c r="S695" s="1">
        <v>1</v>
      </c>
    </row>
    <row r="696" spans="1:19">
      <c r="A696" s="38"/>
      <c r="B696" s="105" t="s">
        <v>261</v>
      </c>
      <c r="C696" s="59">
        <v>1</v>
      </c>
      <c r="D696" s="59"/>
      <c r="E696" s="59"/>
      <c r="F696" s="59"/>
      <c r="G696" s="59"/>
      <c r="H696" s="59"/>
      <c r="I696" s="59"/>
      <c r="J696" s="59"/>
      <c r="K696" s="59"/>
      <c r="L696" s="59">
        <v>761</v>
      </c>
      <c r="M696" s="64" t="s">
        <v>334</v>
      </c>
      <c r="N696" s="11" t="s">
        <v>306</v>
      </c>
      <c r="O696" s="142"/>
      <c r="P696" s="11">
        <v>1</v>
      </c>
      <c r="R696" s="1">
        <v>1</v>
      </c>
    </row>
    <row r="697" spans="1:19">
      <c r="A697" s="38"/>
      <c r="B697" s="105" t="s">
        <v>263</v>
      </c>
      <c r="C697" s="59">
        <v>1</v>
      </c>
      <c r="D697" s="59"/>
      <c r="E697" s="59"/>
      <c r="F697" s="59"/>
      <c r="G697" s="59"/>
      <c r="H697" s="59"/>
      <c r="I697" s="59"/>
      <c r="J697" s="59"/>
      <c r="K697" s="59"/>
      <c r="L697" s="59">
        <v>762</v>
      </c>
      <c r="M697" s="64" t="s">
        <v>335</v>
      </c>
      <c r="N697" s="11" t="s">
        <v>306</v>
      </c>
      <c r="O697" s="142"/>
      <c r="P697" s="11">
        <v>1</v>
      </c>
      <c r="R697" s="1">
        <v>1</v>
      </c>
    </row>
    <row r="698" spans="1:19">
      <c r="A698" s="38"/>
      <c r="B698" s="105" t="s">
        <v>263</v>
      </c>
      <c r="C698" s="59">
        <v>1</v>
      </c>
      <c r="D698" s="59"/>
      <c r="E698" s="59"/>
      <c r="F698" s="59"/>
      <c r="G698" s="59"/>
      <c r="H698" s="59"/>
      <c r="I698" s="59"/>
      <c r="J698" s="59"/>
      <c r="K698" s="59"/>
      <c r="L698" s="59">
        <v>763</v>
      </c>
      <c r="M698" s="68" t="s">
        <v>1084</v>
      </c>
      <c r="N698" s="64"/>
      <c r="O698" s="433"/>
      <c r="P698" s="98">
        <v>1</v>
      </c>
      <c r="R698" s="1">
        <v>1</v>
      </c>
    </row>
    <row r="699" spans="1:19">
      <c r="A699" s="38"/>
      <c r="B699" s="105" t="s">
        <v>263</v>
      </c>
      <c r="C699" s="59">
        <v>1</v>
      </c>
      <c r="D699" s="59"/>
      <c r="E699" s="59"/>
      <c r="F699" s="59"/>
      <c r="G699" s="59"/>
      <c r="H699" s="59"/>
      <c r="I699" s="59"/>
      <c r="J699" s="59"/>
      <c r="K699" s="59"/>
      <c r="L699" s="59">
        <v>764</v>
      </c>
      <c r="M699" s="68" t="s">
        <v>1085</v>
      </c>
      <c r="N699" s="64"/>
      <c r="O699" s="433"/>
      <c r="P699" s="98">
        <v>1</v>
      </c>
      <c r="R699" s="1">
        <v>1</v>
      </c>
    </row>
    <row r="700" spans="1:19">
      <c r="A700" s="38"/>
      <c r="B700" s="105" t="s">
        <v>263</v>
      </c>
      <c r="C700" s="59">
        <v>1</v>
      </c>
      <c r="D700" s="59"/>
      <c r="E700" s="59"/>
      <c r="F700" s="59"/>
      <c r="G700" s="59"/>
      <c r="H700" s="59"/>
      <c r="I700" s="59"/>
      <c r="J700" s="59"/>
      <c r="K700" s="59"/>
      <c r="L700" s="59">
        <v>765</v>
      </c>
      <c r="M700" s="104"/>
      <c r="N700" s="18"/>
      <c r="O700" s="142"/>
      <c r="P700" s="11"/>
      <c r="R700" s="1">
        <v>1</v>
      </c>
    </row>
    <row r="701" spans="1:19">
      <c r="A701" s="38"/>
      <c r="B701" s="105" t="s">
        <v>263</v>
      </c>
      <c r="C701" s="59">
        <v>1</v>
      </c>
      <c r="D701" s="59"/>
      <c r="E701" s="59"/>
      <c r="F701" s="59"/>
      <c r="G701" s="59"/>
      <c r="H701" s="59"/>
      <c r="I701" s="59"/>
      <c r="J701" s="59"/>
      <c r="K701" s="59"/>
      <c r="L701" s="59">
        <v>777</v>
      </c>
      <c r="M701" s="104"/>
      <c r="N701" s="18"/>
      <c r="O701" s="142"/>
      <c r="P701" s="11"/>
      <c r="R701" s="1">
        <v>1</v>
      </c>
    </row>
    <row r="702" spans="1:19">
      <c r="A702" s="38"/>
      <c r="B702" s="105" t="s">
        <v>263</v>
      </c>
      <c r="C702" s="59">
        <v>1</v>
      </c>
      <c r="D702" s="59"/>
      <c r="E702" s="59"/>
      <c r="F702" s="59"/>
      <c r="G702" s="59"/>
      <c r="H702" s="59"/>
      <c r="I702" s="59"/>
      <c r="J702" s="59"/>
      <c r="K702" s="59"/>
      <c r="L702" s="59">
        <v>778</v>
      </c>
      <c r="M702" s="104"/>
      <c r="N702" s="18"/>
      <c r="O702" s="142"/>
      <c r="P702" s="11"/>
      <c r="R702" s="1">
        <v>1</v>
      </c>
    </row>
    <row r="703" spans="1:19">
      <c r="A703" s="38"/>
      <c r="B703" s="105" t="s">
        <v>263</v>
      </c>
      <c r="C703" s="59">
        <v>1</v>
      </c>
      <c r="D703" s="59"/>
      <c r="E703" s="59"/>
      <c r="F703" s="59"/>
      <c r="G703" s="59"/>
      <c r="H703" s="59"/>
      <c r="I703" s="59"/>
      <c r="J703" s="59"/>
      <c r="K703" s="59"/>
      <c r="L703" s="59">
        <v>779</v>
      </c>
      <c r="M703" s="104"/>
      <c r="N703" s="18"/>
      <c r="O703" s="142"/>
      <c r="P703" s="11"/>
      <c r="R703" s="1">
        <v>1</v>
      </c>
    </row>
    <row r="704" spans="1:19">
      <c r="A704" s="38"/>
      <c r="B704" s="105" t="s">
        <v>263</v>
      </c>
      <c r="C704" s="59">
        <v>1</v>
      </c>
      <c r="D704" s="59"/>
      <c r="E704" s="59"/>
      <c r="F704" s="59"/>
      <c r="G704" s="59"/>
      <c r="H704" s="59"/>
      <c r="I704" s="59"/>
      <c r="J704" s="59"/>
      <c r="K704" s="59"/>
      <c r="L704" s="59">
        <v>780</v>
      </c>
      <c r="M704" s="104"/>
      <c r="N704" s="18"/>
      <c r="O704" s="142"/>
      <c r="P704" s="11"/>
      <c r="R704" s="1">
        <v>1</v>
      </c>
    </row>
    <row r="705" spans="1:18">
      <c r="A705" s="38"/>
      <c r="B705" s="105" t="s">
        <v>263</v>
      </c>
      <c r="C705" s="59">
        <v>1</v>
      </c>
      <c r="D705" s="59"/>
      <c r="E705" s="59"/>
      <c r="F705" s="59"/>
      <c r="G705" s="59"/>
      <c r="H705" s="59"/>
      <c r="I705" s="59"/>
      <c r="J705" s="59"/>
      <c r="K705" s="59"/>
      <c r="L705" s="59">
        <v>781</v>
      </c>
      <c r="M705" s="104"/>
      <c r="N705" s="18"/>
      <c r="O705" s="142"/>
      <c r="P705" s="11"/>
      <c r="R705" s="1">
        <v>1</v>
      </c>
    </row>
    <row r="706" spans="1:18">
      <c r="A706" s="38"/>
      <c r="B706" s="105" t="s">
        <v>263</v>
      </c>
      <c r="C706" s="59">
        <v>1</v>
      </c>
      <c r="D706" s="59"/>
      <c r="E706" s="59"/>
      <c r="F706" s="59"/>
      <c r="G706" s="59"/>
      <c r="H706" s="59"/>
      <c r="I706" s="59"/>
      <c r="J706" s="59"/>
      <c r="K706" s="59"/>
      <c r="L706" s="59">
        <v>782</v>
      </c>
      <c r="M706" s="104"/>
      <c r="N706" s="18"/>
      <c r="O706" s="142"/>
      <c r="P706" s="11"/>
      <c r="R706" s="1">
        <v>1</v>
      </c>
    </row>
    <row r="707" spans="1:18">
      <c r="A707" s="38"/>
      <c r="B707" s="105" t="s">
        <v>263</v>
      </c>
      <c r="C707" s="59">
        <v>1</v>
      </c>
      <c r="D707" s="59"/>
      <c r="E707" s="59"/>
      <c r="F707" s="59"/>
      <c r="G707" s="59"/>
      <c r="H707" s="59"/>
      <c r="I707" s="59"/>
      <c r="J707" s="59"/>
      <c r="K707" s="59"/>
      <c r="L707" s="59">
        <v>783</v>
      </c>
      <c r="M707" s="104"/>
      <c r="N707" s="18"/>
      <c r="O707" s="142"/>
      <c r="P707" s="11"/>
      <c r="R707" s="1">
        <v>1</v>
      </c>
    </row>
    <row r="708" spans="1:18">
      <c r="A708" s="38"/>
      <c r="B708" s="105" t="s">
        <v>263</v>
      </c>
      <c r="C708" s="59">
        <v>1</v>
      </c>
      <c r="D708" s="59"/>
      <c r="E708" s="59"/>
      <c r="F708" s="59"/>
      <c r="G708" s="59"/>
      <c r="H708" s="59"/>
      <c r="I708" s="59"/>
      <c r="J708" s="59"/>
      <c r="K708" s="59"/>
      <c r="L708" s="59">
        <v>784</v>
      </c>
      <c r="M708" s="104"/>
      <c r="N708" s="18"/>
      <c r="O708" s="142"/>
      <c r="P708" s="11"/>
      <c r="R708" s="1">
        <v>1</v>
      </c>
    </row>
    <row r="709" spans="1:18">
      <c r="A709" s="38"/>
      <c r="B709" s="105" t="s">
        <v>263</v>
      </c>
      <c r="C709" s="59">
        <v>1</v>
      </c>
      <c r="D709" s="59"/>
      <c r="E709" s="59"/>
      <c r="F709" s="59"/>
      <c r="G709" s="59"/>
      <c r="H709" s="59"/>
      <c r="I709" s="59"/>
      <c r="J709" s="59"/>
      <c r="K709" s="59"/>
      <c r="L709" s="59">
        <v>785</v>
      </c>
      <c r="M709" s="104"/>
      <c r="N709" s="18"/>
      <c r="O709" s="142"/>
      <c r="P709" s="11"/>
      <c r="R709" s="1">
        <v>1</v>
      </c>
    </row>
    <row r="710" spans="1:18">
      <c r="A710" s="38"/>
      <c r="B710" s="105" t="s">
        <v>263</v>
      </c>
      <c r="C710" s="59">
        <v>1</v>
      </c>
      <c r="D710" s="59"/>
      <c r="E710" s="59"/>
      <c r="F710" s="59"/>
      <c r="G710" s="59"/>
      <c r="H710" s="59"/>
      <c r="I710" s="59"/>
      <c r="J710" s="59"/>
      <c r="K710" s="59"/>
      <c r="L710" s="59">
        <v>786</v>
      </c>
      <c r="M710" s="104"/>
      <c r="N710" s="18"/>
      <c r="O710" s="142"/>
      <c r="P710" s="11"/>
      <c r="R710" s="1">
        <v>1</v>
      </c>
    </row>
    <row r="711" spans="1:18">
      <c r="A711" s="38"/>
      <c r="B711" s="105" t="s">
        <v>263</v>
      </c>
      <c r="C711" s="59">
        <v>1</v>
      </c>
      <c r="D711" s="59"/>
      <c r="E711" s="59"/>
      <c r="F711" s="59"/>
      <c r="G711" s="59"/>
      <c r="H711" s="59"/>
      <c r="I711" s="59"/>
      <c r="J711" s="59"/>
      <c r="K711" s="59"/>
      <c r="L711" s="59">
        <v>787</v>
      </c>
      <c r="M711" s="104"/>
      <c r="N711" s="18"/>
      <c r="O711" s="142"/>
      <c r="P711" s="11"/>
      <c r="R711" s="1">
        <v>1</v>
      </c>
    </row>
    <row r="712" spans="1:18">
      <c r="A712" s="38"/>
      <c r="B712" s="105" t="s">
        <v>263</v>
      </c>
      <c r="C712" s="59">
        <v>1</v>
      </c>
      <c r="D712" s="59"/>
      <c r="E712" s="59"/>
      <c r="F712" s="59"/>
      <c r="G712" s="59"/>
      <c r="H712" s="59"/>
      <c r="I712" s="59"/>
      <c r="J712" s="59"/>
      <c r="K712" s="59"/>
      <c r="L712" s="59">
        <v>788</v>
      </c>
      <c r="M712" s="104"/>
      <c r="N712" s="18"/>
      <c r="O712" s="142"/>
      <c r="P712" s="11"/>
      <c r="R712" s="1">
        <v>1</v>
      </c>
    </row>
    <row r="713" spans="1:18">
      <c r="A713" s="38"/>
      <c r="B713" s="105" t="s">
        <v>263</v>
      </c>
      <c r="C713" s="59">
        <v>1</v>
      </c>
      <c r="D713" s="59"/>
      <c r="E713" s="59"/>
      <c r="F713" s="59"/>
      <c r="G713" s="59"/>
      <c r="H713" s="59"/>
      <c r="I713" s="59"/>
      <c r="J713" s="59"/>
      <c r="K713" s="59"/>
      <c r="L713" s="59">
        <v>789</v>
      </c>
      <c r="M713" s="104"/>
      <c r="N713" s="18"/>
      <c r="O713" s="142"/>
      <c r="P713" s="11"/>
      <c r="R713" s="1">
        <v>1</v>
      </c>
    </row>
    <row r="714" spans="1:18">
      <c r="A714" s="38"/>
      <c r="B714" s="105" t="s">
        <v>263</v>
      </c>
      <c r="C714" s="59">
        <v>1</v>
      </c>
      <c r="D714" s="59"/>
      <c r="E714" s="59"/>
      <c r="F714" s="59"/>
      <c r="G714" s="59"/>
      <c r="H714" s="59"/>
      <c r="I714" s="59"/>
      <c r="J714" s="59"/>
      <c r="K714" s="59"/>
      <c r="L714" s="59">
        <v>790</v>
      </c>
      <c r="M714" s="104"/>
      <c r="N714" s="18"/>
      <c r="O714" s="142"/>
      <c r="P714" s="11"/>
      <c r="R714" s="1">
        <v>1</v>
      </c>
    </row>
    <row r="715" spans="1:18">
      <c r="A715" s="38"/>
      <c r="B715" s="105" t="s">
        <v>263</v>
      </c>
      <c r="C715" s="59">
        <v>1</v>
      </c>
      <c r="D715" s="59"/>
      <c r="E715" s="59"/>
      <c r="F715" s="59"/>
      <c r="G715" s="59"/>
      <c r="H715" s="59"/>
      <c r="I715" s="59"/>
      <c r="J715" s="59"/>
      <c r="K715" s="59"/>
      <c r="L715" s="59">
        <v>791</v>
      </c>
      <c r="M715" s="104"/>
      <c r="N715" s="18"/>
      <c r="O715" s="142"/>
      <c r="P715" s="11"/>
      <c r="R715" s="1">
        <v>1</v>
      </c>
    </row>
    <row r="716" spans="1:18">
      <c r="A716" s="38"/>
      <c r="B716" s="105" t="s">
        <v>263</v>
      </c>
      <c r="C716" s="59">
        <v>1</v>
      </c>
      <c r="D716" s="59"/>
      <c r="E716" s="59"/>
      <c r="F716" s="59"/>
      <c r="G716" s="59"/>
      <c r="H716" s="59"/>
      <c r="I716" s="59"/>
      <c r="J716" s="59"/>
      <c r="K716" s="59"/>
      <c r="L716" s="59">
        <v>792</v>
      </c>
      <c r="M716" s="104"/>
      <c r="N716" s="18"/>
      <c r="O716" s="142"/>
      <c r="P716" s="11"/>
      <c r="R716" s="1">
        <v>1</v>
      </c>
    </row>
    <row r="717" spans="1:18">
      <c r="A717" s="38"/>
      <c r="B717" s="105" t="s">
        <v>263</v>
      </c>
      <c r="C717" s="59">
        <v>1</v>
      </c>
      <c r="D717" s="59"/>
      <c r="E717" s="59"/>
      <c r="F717" s="59"/>
      <c r="G717" s="59"/>
      <c r="H717" s="59"/>
      <c r="I717" s="59"/>
      <c r="J717" s="59"/>
      <c r="K717" s="59"/>
      <c r="L717" s="59">
        <v>793</v>
      </c>
      <c r="M717" s="104"/>
      <c r="N717" s="18"/>
      <c r="O717" s="142"/>
      <c r="P717" s="11"/>
      <c r="R717" s="1">
        <v>1</v>
      </c>
    </row>
    <row r="718" spans="1:18">
      <c r="A718" s="38"/>
      <c r="B718" s="105" t="s">
        <v>263</v>
      </c>
      <c r="C718" s="59">
        <v>1</v>
      </c>
      <c r="D718" s="59"/>
      <c r="E718" s="59"/>
      <c r="F718" s="59"/>
      <c r="G718" s="59"/>
      <c r="H718" s="59"/>
      <c r="I718" s="59"/>
      <c r="J718" s="59"/>
      <c r="K718" s="59"/>
      <c r="L718" s="59">
        <v>794</v>
      </c>
      <c r="M718" s="104"/>
      <c r="N718" s="18"/>
      <c r="O718" s="142"/>
      <c r="P718" s="11"/>
      <c r="R718" s="1">
        <v>1</v>
      </c>
    </row>
    <row r="719" spans="1:18">
      <c r="A719" s="38"/>
      <c r="B719" s="105" t="s">
        <v>263</v>
      </c>
      <c r="C719" s="59">
        <v>1</v>
      </c>
      <c r="D719" s="59"/>
      <c r="E719" s="59"/>
      <c r="F719" s="59"/>
      <c r="G719" s="59"/>
      <c r="H719" s="59"/>
      <c r="I719" s="59"/>
      <c r="J719" s="59"/>
      <c r="K719" s="59"/>
      <c r="L719" s="59">
        <v>795</v>
      </c>
      <c r="M719" s="104"/>
      <c r="N719" s="18"/>
      <c r="O719" s="142"/>
      <c r="P719" s="11"/>
      <c r="R719" s="1">
        <v>1</v>
      </c>
    </row>
    <row r="720" spans="1:18">
      <c r="A720" s="38"/>
      <c r="B720" s="105" t="s">
        <v>263</v>
      </c>
      <c r="C720" s="59">
        <v>1</v>
      </c>
      <c r="D720" s="59"/>
      <c r="E720" s="59"/>
      <c r="F720" s="59"/>
      <c r="G720" s="59"/>
      <c r="H720" s="59"/>
      <c r="I720" s="59"/>
      <c r="J720" s="59"/>
      <c r="K720" s="59"/>
      <c r="L720" s="59">
        <v>796</v>
      </c>
      <c r="M720" s="104"/>
      <c r="N720" s="18"/>
      <c r="O720" s="142"/>
      <c r="P720" s="11"/>
      <c r="R720" s="1">
        <v>1</v>
      </c>
    </row>
    <row r="721" spans="1:18">
      <c r="A721" s="38"/>
      <c r="B721" s="105" t="s">
        <v>263</v>
      </c>
      <c r="C721" s="59">
        <v>1</v>
      </c>
      <c r="D721" s="59"/>
      <c r="E721" s="59"/>
      <c r="F721" s="59"/>
      <c r="G721" s="59"/>
      <c r="H721" s="59"/>
      <c r="I721" s="59"/>
      <c r="J721" s="59"/>
      <c r="K721" s="59"/>
      <c r="L721" s="59">
        <v>797</v>
      </c>
      <c r="M721" s="104"/>
      <c r="N721" s="18"/>
      <c r="O721" s="142"/>
      <c r="P721" s="11"/>
      <c r="R721" s="1">
        <v>1</v>
      </c>
    </row>
    <row r="722" spans="1:18">
      <c r="A722" s="38"/>
      <c r="B722" s="105" t="s">
        <v>263</v>
      </c>
      <c r="C722" s="59">
        <v>1</v>
      </c>
      <c r="D722" s="59"/>
      <c r="E722" s="59"/>
      <c r="F722" s="59"/>
      <c r="G722" s="59"/>
      <c r="H722" s="59"/>
      <c r="I722" s="59"/>
      <c r="J722" s="59"/>
      <c r="K722" s="59"/>
      <c r="L722" s="59">
        <v>798</v>
      </c>
      <c r="M722" s="104"/>
      <c r="N722" s="18"/>
      <c r="O722" s="142"/>
      <c r="P722" s="11"/>
      <c r="R722" s="1">
        <v>1</v>
      </c>
    </row>
    <row r="723" spans="1:18">
      <c r="A723" s="38"/>
      <c r="B723" s="105" t="s">
        <v>263</v>
      </c>
      <c r="C723" s="59">
        <v>1</v>
      </c>
      <c r="D723" s="59"/>
      <c r="E723" s="59"/>
      <c r="F723" s="59"/>
      <c r="G723" s="59"/>
      <c r="H723" s="59"/>
      <c r="I723" s="59"/>
      <c r="J723" s="59"/>
      <c r="K723" s="59"/>
      <c r="L723" s="59">
        <v>799</v>
      </c>
      <c r="M723" s="104"/>
      <c r="N723" s="18"/>
      <c r="O723" s="142"/>
      <c r="P723" s="11"/>
      <c r="R723" s="1">
        <v>1</v>
      </c>
    </row>
    <row r="724" spans="1:18">
      <c r="A724" s="38"/>
      <c r="B724" s="105" t="s">
        <v>263</v>
      </c>
      <c r="C724" s="59">
        <v>1</v>
      </c>
      <c r="D724" s="59"/>
      <c r="E724" s="59"/>
      <c r="F724" s="59"/>
      <c r="G724" s="59"/>
      <c r="H724" s="59"/>
      <c r="I724" s="59"/>
      <c r="J724" s="59"/>
      <c r="K724" s="59"/>
      <c r="L724" s="59">
        <v>800</v>
      </c>
      <c r="M724" s="104"/>
      <c r="N724" s="18"/>
      <c r="O724" s="142"/>
      <c r="P724" s="11"/>
      <c r="R724" s="1">
        <v>1</v>
      </c>
    </row>
    <row r="725" spans="1:18">
      <c r="A725" s="85"/>
      <c r="B725" s="75" t="s">
        <v>1056</v>
      </c>
      <c r="C725" s="61">
        <v>1</v>
      </c>
      <c r="D725" s="61">
        <v>1</v>
      </c>
      <c r="E725" s="61">
        <v>6</v>
      </c>
      <c r="F725" s="61"/>
      <c r="G725" s="61"/>
      <c r="H725" s="61"/>
      <c r="I725" s="61"/>
      <c r="J725" s="61"/>
      <c r="K725" s="61">
        <f>SUM(E725:J725)</f>
        <v>6</v>
      </c>
      <c r="L725" s="61">
        <v>92</v>
      </c>
      <c r="M725" s="64" t="s">
        <v>339</v>
      </c>
      <c r="N725" s="11" t="s">
        <v>340</v>
      </c>
      <c r="O725" s="142"/>
      <c r="P725" s="11">
        <v>1</v>
      </c>
      <c r="R725" s="1">
        <v>1</v>
      </c>
    </row>
    <row r="726" spans="1:18">
      <c r="A726" s="85"/>
      <c r="B726" s="75" t="s">
        <v>84</v>
      </c>
      <c r="C726" s="61">
        <v>1</v>
      </c>
      <c r="D726" s="61"/>
      <c r="E726" s="61"/>
      <c r="F726" s="61"/>
      <c r="G726" s="61"/>
      <c r="H726" s="61"/>
      <c r="I726" s="61"/>
      <c r="J726" s="61"/>
      <c r="K726" s="61"/>
      <c r="L726" s="61">
        <v>118</v>
      </c>
      <c r="M726" s="64" t="s">
        <v>341</v>
      </c>
      <c r="N726" s="11" t="s">
        <v>340</v>
      </c>
      <c r="O726" s="142"/>
      <c r="P726" s="11">
        <v>1</v>
      </c>
      <c r="R726" s="1">
        <v>1</v>
      </c>
    </row>
    <row r="727" spans="1:18">
      <c r="A727" s="85"/>
      <c r="B727" s="75" t="s">
        <v>84</v>
      </c>
      <c r="C727" s="61">
        <v>1</v>
      </c>
      <c r="D727" s="61"/>
      <c r="E727" s="61"/>
      <c r="F727" s="61"/>
      <c r="G727" s="61"/>
      <c r="H727" s="61"/>
      <c r="I727" s="61"/>
      <c r="J727" s="61"/>
      <c r="K727" s="61"/>
      <c r="L727" s="61">
        <v>126</v>
      </c>
      <c r="M727" s="64" t="s">
        <v>342</v>
      </c>
      <c r="N727" s="11" t="s">
        <v>343</v>
      </c>
      <c r="O727" s="142"/>
      <c r="P727" s="11">
        <v>1</v>
      </c>
      <c r="R727" s="1">
        <v>1</v>
      </c>
    </row>
    <row r="728" spans="1:18">
      <c r="A728" s="85"/>
      <c r="B728" s="75" t="s">
        <v>84</v>
      </c>
      <c r="C728" s="61">
        <v>1</v>
      </c>
      <c r="D728" s="61"/>
      <c r="E728" s="61"/>
      <c r="F728" s="61"/>
      <c r="G728" s="61"/>
      <c r="H728" s="61"/>
      <c r="I728" s="61"/>
      <c r="J728" s="61"/>
      <c r="K728" s="61"/>
      <c r="L728" s="61">
        <v>194</v>
      </c>
      <c r="M728" s="64" t="s">
        <v>344</v>
      </c>
      <c r="N728" s="11" t="s">
        <v>343</v>
      </c>
      <c r="O728" s="142"/>
      <c r="P728" s="11">
        <v>1</v>
      </c>
      <c r="R728" s="1">
        <v>1</v>
      </c>
    </row>
    <row r="729" spans="1:18">
      <c r="A729" s="38"/>
      <c r="B729" s="107" t="s">
        <v>84</v>
      </c>
      <c r="C729" s="13">
        <v>1</v>
      </c>
      <c r="D729" s="13"/>
      <c r="E729" s="13"/>
      <c r="F729" s="13"/>
      <c r="G729" s="13"/>
      <c r="H729" s="13"/>
      <c r="I729" s="13"/>
      <c r="J729" s="13"/>
      <c r="K729" s="13"/>
      <c r="L729" s="59">
        <v>433</v>
      </c>
      <c r="M729" s="104"/>
      <c r="N729" s="9"/>
      <c r="O729" s="142"/>
      <c r="P729" s="11"/>
      <c r="R729" s="1">
        <v>1</v>
      </c>
    </row>
    <row r="730" spans="1:18">
      <c r="A730" s="38"/>
      <c r="B730" s="107" t="s">
        <v>84</v>
      </c>
      <c r="C730" s="13">
        <v>1</v>
      </c>
      <c r="D730" s="13"/>
      <c r="E730" s="13"/>
      <c r="F730" s="13"/>
      <c r="G730" s="13"/>
      <c r="H730" s="13"/>
      <c r="I730" s="13"/>
      <c r="J730" s="13"/>
      <c r="K730" s="13"/>
      <c r="L730" s="59">
        <v>434</v>
      </c>
      <c r="M730" s="104"/>
      <c r="N730" s="9"/>
      <c r="O730" s="142"/>
      <c r="P730" s="11"/>
      <c r="R730" s="1">
        <v>1</v>
      </c>
    </row>
    <row r="731" spans="1:18">
      <c r="A731" s="38"/>
      <c r="B731" s="107" t="s">
        <v>84</v>
      </c>
      <c r="C731" s="13">
        <v>1</v>
      </c>
      <c r="D731" s="13"/>
      <c r="E731" s="13"/>
      <c r="F731" s="13"/>
      <c r="G731" s="13"/>
      <c r="H731" s="13"/>
      <c r="I731" s="13"/>
      <c r="J731" s="13"/>
      <c r="K731" s="13"/>
      <c r="L731" s="61">
        <v>805</v>
      </c>
      <c r="M731" s="64"/>
      <c r="N731" s="9"/>
      <c r="O731" s="142"/>
      <c r="P731" s="11"/>
      <c r="R731" s="1">
        <v>1</v>
      </c>
    </row>
    <row r="732" spans="1:18">
      <c r="A732" s="38"/>
      <c r="B732" s="107" t="s">
        <v>84</v>
      </c>
      <c r="C732" s="13">
        <v>1</v>
      </c>
      <c r="D732" s="13"/>
      <c r="E732" s="13"/>
      <c r="F732" s="13"/>
      <c r="G732" s="13"/>
      <c r="H732" s="13"/>
      <c r="I732" s="13"/>
      <c r="J732" s="13"/>
      <c r="K732" s="13"/>
      <c r="L732" s="61">
        <v>806</v>
      </c>
      <c r="M732" s="64"/>
      <c r="N732" s="9"/>
      <c r="O732" s="142"/>
      <c r="P732" s="11"/>
      <c r="R732" s="1">
        <v>1</v>
      </c>
    </row>
    <row r="733" spans="1:18">
      <c r="A733" s="85"/>
      <c r="B733" s="75" t="s">
        <v>1057</v>
      </c>
      <c r="C733" s="61">
        <v>1</v>
      </c>
      <c r="D733" s="61">
        <v>2</v>
      </c>
      <c r="E733" s="61">
        <v>3</v>
      </c>
      <c r="F733" s="61"/>
      <c r="G733" s="61"/>
      <c r="H733" s="61"/>
      <c r="I733" s="61"/>
      <c r="J733" s="61"/>
      <c r="K733" s="61">
        <f>SUM(E733:J733)</f>
        <v>3</v>
      </c>
      <c r="L733" s="61">
        <v>48</v>
      </c>
      <c r="M733" s="64"/>
      <c r="N733" s="9"/>
      <c r="O733" s="142"/>
      <c r="P733" s="11"/>
      <c r="R733" s="1">
        <v>1</v>
      </c>
    </row>
    <row r="734" spans="1:18">
      <c r="A734" s="85"/>
      <c r="B734" s="75" t="s">
        <v>25</v>
      </c>
      <c r="C734" s="61">
        <v>1</v>
      </c>
      <c r="D734" s="61"/>
      <c r="E734" s="61"/>
      <c r="F734" s="61"/>
      <c r="G734" s="61"/>
      <c r="H734" s="61"/>
      <c r="I734" s="61"/>
      <c r="J734" s="61"/>
      <c r="K734" s="61"/>
      <c r="L734" s="61">
        <v>57</v>
      </c>
      <c r="M734" s="64"/>
      <c r="N734" s="19"/>
      <c r="O734" s="142"/>
      <c r="P734" s="11"/>
      <c r="R734" s="1">
        <v>1</v>
      </c>
    </row>
    <row r="735" spans="1:18">
      <c r="A735" s="85"/>
      <c r="B735" s="75" t="s">
        <v>25</v>
      </c>
      <c r="C735" s="61">
        <v>1</v>
      </c>
      <c r="D735" s="61"/>
      <c r="E735" s="61"/>
      <c r="F735" s="61"/>
      <c r="G735" s="61"/>
      <c r="H735" s="61"/>
      <c r="I735" s="61"/>
      <c r="J735" s="61"/>
      <c r="K735" s="61"/>
      <c r="L735" s="61">
        <v>60</v>
      </c>
      <c r="M735" s="64"/>
      <c r="N735" s="9"/>
      <c r="O735" s="142"/>
      <c r="P735" s="11"/>
      <c r="R735" s="1">
        <v>1</v>
      </c>
    </row>
    <row r="736" spans="1:18">
      <c r="A736" s="85"/>
      <c r="B736" s="75" t="s">
        <v>25</v>
      </c>
      <c r="C736" s="61">
        <v>1</v>
      </c>
      <c r="D736" s="61"/>
      <c r="E736" s="61"/>
      <c r="F736" s="61"/>
      <c r="G736" s="61"/>
      <c r="H736" s="61"/>
      <c r="I736" s="61"/>
      <c r="J736" s="61"/>
      <c r="K736" s="61"/>
      <c r="L736" s="61">
        <v>1089</v>
      </c>
      <c r="M736" s="64"/>
      <c r="N736" s="9"/>
      <c r="O736" s="142"/>
      <c r="P736" s="11"/>
      <c r="R736" s="1">
        <v>1</v>
      </c>
    </row>
    <row r="737" spans="1:19">
      <c r="A737" s="38"/>
      <c r="B737" s="107" t="s">
        <v>25</v>
      </c>
      <c r="C737" s="13">
        <v>1</v>
      </c>
      <c r="D737" s="13"/>
      <c r="E737" s="13"/>
      <c r="F737" s="13"/>
      <c r="G737" s="13"/>
      <c r="H737" s="13"/>
      <c r="I737" s="13"/>
      <c r="J737" s="13"/>
      <c r="K737" s="13"/>
      <c r="L737" s="59">
        <v>435</v>
      </c>
      <c r="M737" s="104"/>
      <c r="N737" s="9"/>
      <c r="O737" s="142"/>
      <c r="P737" s="11"/>
      <c r="R737" s="1">
        <v>1</v>
      </c>
    </row>
    <row r="738" spans="1:19">
      <c r="A738" s="38"/>
      <c r="B738" s="107" t="s">
        <v>25</v>
      </c>
      <c r="C738" s="13">
        <v>1</v>
      </c>
      <c r="D738" s="13"/>
      <c r="E738" s="13"/>
      <c r="F738" s="13"/>
      <c r="G738" s="13"/>
      <c r="H738" s="13"/>
      <c r="I738" s="13"/>
      <c r="J738" s="13"/>
      <c r="K738" s="13"/>
      <c r="L738" s="61">
        <v>807</v>
      </c>
      <c r="M738" s="64"/>
      <c r="N738" s="9"/>
      <c r="O738" s="142"/>
      <c r="P738" s="11"/>
      <c r="R738" s="1">
        <v>1</v>
      </c>
    </row>
    <row r="739" spans="1:19">
      <c r="A739" s="38"/>
      <c r="B739" s="107" t="s">
        <v>1054</v>
      </c>
      <c r="C739" s="13">
        <v>1</v>
      </c>
      <c r="D739" s="13"/>
      <c r="E739" s="13"/>
      <c r="F739" s="13"/>
      <c r="G739" s="13"/>
      <c r="H739" s="13"/>
      <c r="I739" s="13"/>
      <c r="J739" s="13"/>
      <c r="K739" s="13"/>
      <c r="L739" s="59">
        <v>436</v>
      </c>
      <c r="M739" s="104"/>
      <c r="N739" s="9"/>
      <c r="O739" s="142"/>
      <c r="P739" s="11"/>
      <c r="R739" s="1">
        <v>1</v>
      </c>
    </row>
    <row r="740" spans="1:19">
      <c r="A740" s="38"/>
      <c r="B740" s="107" t="s">
        <v>101</v>
      </c>
      <c r="C740" s="13">
        <v>1</v>
      </c>
      <c r="D740" s="13"/>
      <c r="E740" s="13"/>
      <c r="F740" s="13"/>
      <c r="G740" s="13"/>
      <c r="H740" s="13"/>
      <c r="I740" s="13"/>
      <c r="J740" s="13"/>
      <c r="K740" s="13"/>
      <c r="L740" s="61">
        <v>808</v>
      </c>
      <c r="M740" s="64"/>
      <c r="N740" s="9"/>
      <c r="O740" s="142"/>
      <c r="P740" s="11"/>
      <c r="R740" s="1">
        <v>1</v>
      </c>
    </row>
    <row r="741" spans="1:19">
      <c r="A741" s="85"/>
      <c r="B741" s="75" t="s">
        <v>231</v>
      </c>
      <c r="C741" s="61">
        <v>1</v>
      </c>
      <c r="D741" s="61">
        <v>1</v>
      </c>
      <c r="E741" s="61"/>
      <c r="F741" s="61"/>
      <c r="G741" s="61">
        <v>4</v>
      </c>
      <c r="H741" s="61"/>
      <c r="I741" s="61"/>
      <c r="J741" s="61"/>
      <c r="K741" s="61">
        <f>SUM(E741:J741)</f>
        <v>4</v>
      </c>
      <c r="L741" s="61">
        <v>429</v>
      </c>
      <c r="M741" s="64"/>
      <c r="N741" s="9"/>
      <c r="O741" s="142"/>
      <c r="P741" s="11"/>
      <c r="S741" s="1">
        <v>1</v>
      </c>
    </row>
    <row r="742" spans="1:19">
      <c r="A742" s="85"/>
      <c r="B742" s="75" t="s">
        <v>113</v>
      </c>
      <c r="C742" s="61">
        <v>1</v>
      </c>
      <c r="D742" s="61"/>
      <c r="E742" s="61"/>
      <c r="F742" s="61"/>
      <c r="G742" s="61"/>
      <c r="H742" s="61"/>
      <c r="I742" s="61"/>
      <c r="J742" s="61"/>
      <c r="K742" s="61"/>
      <c r="L742" s="61">
        <v>430</v>
      </c>
      <c r="M742" s="64"/>
      <c r="N742" s="9"/>
      <c r="O742" s="142"/>
      <c r="P742" s="11"/>
      <c r="S742" s="1">
        <v>1</v>
      </c>
    </row>
    <row r="743" spans="1:19">
      <c r="A743" s="85"/>
      <c r="B743" s="75" t="s">
        <v>113</v>
      </c>
      <c r="C743" s="61">
        <v>1</v>
      </c>
      <c r="D743" s="61"/>
      <c r="E743" s="61"/>
      <c r="F743" s="61"/>
      <c r="G743" s="61"/>
      <c r="H743" s="61"/>
      <c r="I743" s="61"/>
      <c r="J743" s="61"/>
      <c r="K743" s="61"/>
      <c r="L743" s="61">
        <v>801</v>
      </c>
      <c r="M743" s="64" t="s">
        <v>345</v>
      </c>
      <c r="N743" s="11" t="s">
        <v>343</v>
      </c>
      <c r="O743" s="142"/>
      <c r="P743" s="11">
        <v>1</v>
      </c>
      <c r="S743" s="1">
        <v>1</v>
      </c>
    </row>
    <row r="744" spans="1:19">
      <c r="A744" s="85"/>
      <c r="B744" s="75" t="s">
        <v>113</v>
      </c>
      <c r="C744" s="61">
        <v>1</v>
      </c>
      <c r="D744" s="61"/>
      <c r="E744" s="61"/>
      <c r="F744" s="61"/>
      <c r="G744" s="61"/>
      <c r="H744" s="61"/>
      <c r="I744" s="61"/>
      <c r="J744" s="61"/>
      <c r="K744" s="61"/>
      <c r="L744" s="61">
        <v>802</v>
      </c>
      <c r="M744" s="64" t="s">
        <v>346</v>
      </c>
      <c r="N744" s="11" t="s">
        <v>343</v>
      </c>
      <c r="O744" s="142"/>
      <c r="P744" s="11">
        <v>1</v>
      </c>
      <c r="S744" s="1">
        <v>1</v>
      </c>
    </row>
    <row r="745" spans="1:19">
      <c r="A745" s="85"/>
      <c r="B745" s="75" t="s">
        <v>221</v>
      </c>
      <c r="C745" s="61">
        <v>1</v>
      </c>
      <c r="D745" s="61">
        <v>1</v>
      </c>
      <c r="E745" s="61"/>
      <c r="F745" s="61">
        <v>6</v>
      </c>
      <c r="G745" s="61"/>
      <c r="H745" s="61"/>
      <c r="I745" s="61"/>
      <c r="J745" s="61"/>
      <c r="K745" s="61">
        <f>SUM(E745:J745)</f>
        <v>6</v>
      </c>
      <c r="L745" s="61">
        <v>44</v>
      </c>
      <c r="M745" s="64" t="s">
        <v>347</v>
      </c>
      <c r="N745" s="11" t="s">
        <v>343</v>
      </c>
      <c r="O745" s="142"/>
      <c r="P745" s="11">
        <v>1</v>
      </c>
      <c r="R745" s="1">
        <v>1</v>
      </c>
    </row>
    <row r="746" spans="1:19">
      <c r="A746" s="85"/>
      <c r="B746" s="75" t="s">
        <v>84</v>
      </c>
      <c r="C746" s="61">
        <v>1</v>
      </c>
      <c r="D746" s="61"/>
      <c r="E746" s="61"/>
      <c r="F746" s="61"/>
      <c r="G746" s="61"/>
      <c r="H746" s="61"/>
      <c r="I746" s="61"/>
      <c r="J746" s="61"/>
      <c r="K746" s="61"/>
      <c r="L746" s="61">
        <v>53</v>
      </c>
      <c r="M746" s="64" t="s">
        <v>348</v>
      </c>
      <c r="N746" s="11" t="s">
        <v>343</v>
      </c>
      <c r="O746" s="142"/>
      <c r="P746" s="11">
        <v>1</v>
      </c>
      <c r="R746" s="1">
        <v>1</v>
      </c>
    </row>
    <row r="747" spans="1:19">
      <c r="A747" s="85"/>
      <c r="B747" s="75" t="s">
        <v>84</v>
      </c>
      <c r="C747" s="61">
        <v>1</v>
      </c>
      <c r="D747" s="61"/>
      <c r="E747" s="61"/>
      <c r="F747" s="61"/>
      <c r="G747" s="61"/>
      <c r="H747" s="61"/>
      <c r="I747" s="61"/>
      <c r="J747" s="61"/>
      <c r="K747" s="61"/>
      <c r="L747" s="61">
        <v>136</v>
      </c>
      <c r="M747" s="64" t="s">
        <v>349</v>
      </c>
      <c r="N747" s="11" t="s">
        <v>343</v>
      </c>
      <c r="O747" s="142"/>
      <c r="P747" s="11">
        <v>1</v>
      </c>
      <c r="R747" s="1">
        <v>1</v>
      </c>
    </row>
    <row r="748" spans="1:19">
      <c r="A748" s="85"/>
      <c r="B748" s="75" t="s">
        <v>84</v>
      </c>
      <c r="C748" s="61">
        <v>1</v>
      </c>
      <c r="D748" s="61"/>
      <c r="E748" s="61"/>
      <c r="F748" s="61"/>
      <c r="G748" s="61"/>
      <c r="H748" s="61"/>
      <c r="I748" s="61"/>
      <c r="J748" s="61"/>
      <c r="K748" s="61"/>
      <c r="L748" s="61">
        <v>182</v>
      </c>
      <c r="M748" s="64"/>
      <c r="N748" s="9"/>
      <c r="O748" s="142"/>
      <c r="P748" s="11"/>
      <c r="R748" s="1">
        <v>1</v>
      </c>
    </row>
    <row r="749" spans="1:19">
      <c r="A749" s="85"/>
      <c r="B749" s="75" t="s">
        <v>84</v>
      </c>
      <c r="C749" s="61">
        <v>1</v>
      </c>
      <c r="D749" s="61"/>
      <c r="E749" s="61"/>
      <c r="F749" s="61"/>
      <c r="G749" s="61"/>
      <c r="H749" s="61"/>
      <c r="I749" s="61"/>
      <c r="J749" s="61"/>
      <c r="K749" s="61"/>
      <c r="L749" s="61">
        <v>184</v>
      </c>
      <c r="M749" s="64"/>
      <c r="N749" s="9"/>
      <c r="O749" s="142"/>
      <c r="P749" s="11"/>
      <c r="R749" s="1">
        <v>1</v>
      </c>
    </row>
    <row r="750" spans="1:19">
      <c r="A750" s="85"/>
      <c r="B750" s="75" t="s">
        <v>84</v>
      </c>
      <c r="C750" s="61">
        <v>1</v>
      </c>
      <c r="D750" s="61"/>
      <c r="E750" s="61"/>
      <c r="F750" s="61"/>
      <c r="G750" s="61"/>
      <c r="H750" s="61"/>
      <c r="I750" s="61"/>
      <c r="J750" s="61"/>
      <c r="K750" s="61"/>
      <c r="L750" s="61">
        <v>190</v>
      </c>
      <c r="M750" s="64"/>
      <c r="N750" s="9"/>
      <c r="O750" s="142"/>
      <c r="P750" s="11"/>
      <c r="R750" s="1">
        <v>1</v>
      </c>
    </row>
    <row r="751" spans="1:19">
      <c r="A751" s="85"/>
      <c r="B751" s="75" t="s">
        <v>240</v>
      </c>
      <c r="C751" s="61">
        <v>1</v>
      </c>
      <c r="D751" s="61">
        <v>2</v>
      </c>
      <c r="E751" s="61"/>
      <c r="F751" s="61">
        <v>8</v>
      </c>
      <c r="G751" s="61"/>
      <c r="H751" s="61"/>
      <c r="I751" s="61"/>
      <c r="J751" s="61"/>
      <c r="K751" s="61">
        <f>SUM(E751:J751)</f>
        <v>8</v>
      </c>
      <c r="L751" s="61">
        <v>113</v>
      </c>
      <c r="M751" s="64"/>
      <c r="N751" s="9"/>
      <c r="O751" s="142"/>
      <c r="P751" s="11"/>
      <c r="R751" s="120">
        <v>1</v>
      </c>
    </row>
    <row r="752" spans="1:19">
      <c r="A752" s="85"/>
      <c r="B752" s="75" t="s">
        <v>241</v>
      </c>
      <c r="C752" s="61">
        <v>1</v>
      </c>
      <c r="D752" s="61"/>
      <c r="E752" s="61"/>
      <c r="F752" s="61"/>
      <c r="G752" s="61"/>
      <c r="H752" s="61"/>
      <c r="I752" s="61"/>
      <c r="J752" s="61"/>
      <c r="K752" s="61"/>
      <c r="L752" s="61">
        <v>119</v>
      </c>
      <c r="M752" s="64"/>
      <c r="N752" s="9"/>
      <c r="O752" s="142"/>
      <c r="P752" s="11"/>
      <c r="R752" s="120">
        <v>1</v>
      </c>
    </row>
    <row r="753" spans="1:19">
      <c r="A753" s="85"/>
      <c r="B753" s="75" t="s">
        <v>241</v>
      </c>
      <c r="C753" s="61">
        <v>1</v>
      </c>
      <c r="D753" s="61"/>
      <c r="E753" s="61"/>
      <c r="F753" s="61"/>
      <c r="G753" s="61"/>
      <c r="H753" s="61"/>
      <c r="I753" s="61"/>
      <c r="J753" s="61"/>
      <c r="K753" s="61"/>
      <c r="L753" s="61">
        <v>139</v>
      </c>
      <c r="M753" s="64"/>
      <c r="N753" s="9"/>
      <c r="O753" s="142"/>
      <c r="P753" s="11"/>
      <c r="R753" s="120">
        <v>1</v>
      </c>
    </row>
    <row r="754" spans="1:19">
      <c r="A754" s="85"/>
      <c r="B754" s="75" t="s">
        <v>241</v>
      </c>
      <c r="C754" s="61">
        <v>1</v>
      </c>
      <c r="D754" s="61"/>
      <c r="E754" s="61"/>
      <c r="F754" s="61"/>
      <c r="G754" s="61"/>
      <c r="H754" s="61"/>
      <c r="I754" s="61"/>
      <c r="J754" s="61"/>
      <c r="K754" s="61"/>
      <c r="L754" s="61">
        <v>141</v>
      </c>
      <c r="M754" s="64"/>
      <c r="N754" s="9"/>
      <c r="O754" s="142"/>
      <c r="P754" s="11"/>
      <c r="R754" s="120">
        <v>1</v>
      </c>
    </row>
    <row r="755" spans="1:19">
      <c r="A755" s="85"/>
      <c r="B755" s="75" t="s">
        <v>241</v>
      </c>
      <c r="C755" s="61">
        <v>1</v>
      </c>
      <c r="D755" s="61"/>
      <c r="E755" s="61"/>
      <c r="F755" s="61"/>
      <c r="G755" s="61"/>
      <c r="H755" s="61"/>
      <c r="I755" s="61"/>
      <c r="J755" s="61"/>
      <c r="K755" s="61"/>
      <c r="L755" s="61">
        <v>157</v>
      </c>
      <c r="M755" s="64" t="s">
        <v>350</v>
      </c>
      <c r="N755" s="11" t="s">
        <v>340</v>
      </c>
      <c r="O755" s="142"/>
      <c r="P755" s="11">
        <v>1</v>
      </c>
      <c r="R755" s="120">
        <v>1</v>
      </c>
    </row>
    <row r="756" spans="1:19">
      <c r="A756" s="85"/>
      <c r="B756" s="75" t="s">
        <v>241</v>
      </c>
      <c r="C756" s="61">
        <v>1</v>
      </c>
      <c r="D756" s="61"/>
      <c r="E756" s="61"/>
      <c r="F756" s="61"/>
      <c r="G756" s="61"/>
      <c r="H756" s="61"/>
      <c r="I756" s="61"/>
      <c r="J756" s="61"/>
      <c r="K756" s="61"/>
      <c r="L756" s="61">
        <v>165</v>
      </c>
      <c r="M756" s="64" t="s">
        <v>351</v>
      </c>
      <c r="N756" s="11" t="s">
        <v>340</v>
      </c>
      <c r="O756" s="142"/>
      <c r="P756" s="11">
        <v>1</v>
      </c>
      <c r="R756" s="120">
        <v>1</v>
      </c>
    </row>
    <row r="757" spans="1:19">
      <c r="A757" s="85"/>
      <c r="B757" s="75" t="s">
        <v>241</v>
      </c>
      <c r="C757" s="61">
        <v>1</v>
      </c>
      <c r="D757" s="61"/>
      <c r="E757" s="61"/>
      <c r="F757" s="61"/>
      <c r="G757" s="61"/>
      <c r="H757" s="61"/>
      <c r="I757" s="61"/>
      <c r="J757" s="61"/>
      <c r="K757" s="61"/>
      <c r="L757" s="61">
        <v>173</v>
      </c>
      <c r="M757" s="64" t="s">
        <v>352</v>
      </c>
      <c r="N757" s="11" t="s">
        <v>340</v>
      </c>
      <c r="O757" s="142"/>
      <c r="P757" s="11">
        <v>1</v>
      </c>
      <c r="R757" s="120">
        <v>1</v>
      </c>
    </row>
    <row r="758" spans="1:19">
      <c r="A758" s="85"/>
      <c r="B758" s="75" t="s">
        <v>241</v>
      </c>
      <c r="C758" s="61">
        <v>1</v>
      </c>
      <c r="D758" s="61"/>
      <c r="E758" s="61"/>
      <c r="F758" s="61"/>
      <c r="G758" s="61"/>
      <c r="H758" s="61"/>
      <c r="I758" s="61"/>
      <c r="J758" s="61"/>
      <c r="K758" s="61"/>
      <c r="L758" s="61">
        <v>197</v>
      </c>
      <c r="M758" s="64"/>
      <c r="N758" s="9"/>
      <c r="O758" s="142"/>
      <c r="P758" s="11"/>
      <c r="R758" s="120">
        <v>1</v>
      </c>
    </row>
    <row r="759" spans="1:19">
      <c r="A759" s="85"/>
      <c r="B759" s="75" t="s">
        <v>244</v>
      </c>
      <c r="C759" s="61">
        <v>1</v>
      </c>
      <c r="D759" s="61">
        <v>3</v>
      </c>
      <c r="E759" s="61"/>
      <c r="F759" s="61"/>
      <c r="G759" s="61">
        <v>5</v>
      </c>
      <c r="H759" s="61"/>
      <c r="I759" s="61"/>
      <c r="J759" s="61"/>
      <c r="K759" s="61">
        <f>SUM(E759:J759)</f>
        <v>5</v>
      </c>
      <c r="L759" s="61">
        <v>36</v>
      </c>
      <c r="M759" s="64"/>
      <c r="N759" s="18"/>
      <c r="O759" s="142"/>
      <c r="P759" s="11"/>
      <c r="S759" s="1">
        <v>1</v>
      </c>
    </row>
    <row r="760" spans="1:19">
      <c r="A760" s="85"/>
      <c r="B760" s="75" t="s">
        <v>24</v>
      </c>
      <c r="C760" s="61">
        <v>1</v>
      </c>
      <c r="D760" s="61"/>
      <c r="E760" s="61"/>
      <c r="F760" s="61"/>
      <c r="G760" s="61"/>
      <c r="H760" s="61"/>
      <c r="I760" s="61"/>
      <c r="J760" s="61"/>
      <c r="K760" s="61"/>
      <c r="L760" s="61">
        <v>52</v>
      </c>
      <c r="M760" s="64"/>
      <c r="N760" s="18"/>
      <c r="O760" s="142"/>
      <c r="P760" s="11"/>
      <c r="S760" s="1">
        <v>1</v>
      </c>
    </row>
    <row r="761" spans="1:19">
      <c r="A761" s="85"/>
      <c r="B761" s="75" t="s">
        <v>24</v>
      </c>
      <c r="C761" s="61">
        <v>1</v>
      </c>
      <c r="D761" s="61"/>
      <c r="E761" s="61"/>
      <c r="F761" s="61"/>
      <c r="G761" s="61"/>
      <c r="H761" s="61"/>
      <c r="I761" s="61"/>
      <c r="J761" s="61"/>
      <c r="K761" s="61"/>
      <c r="L761" s="61">
        <v>79</v>
      </c>
      <c r="M761" s="64"/>
      <c r="N761" s="18"/>
      <c r="O761" s="142"/>
      <c r="P761" s="11"/>
      <c r="S761" s="1">
        <v>1</v>
      </c>
    </row>
    <row r="762" spans="1:19">
      <c r="A762" s="85"/>
      <c r="B762" s="75" t="s">
        <v>24</v>
      </c>
      <c r="C762" s="61">
        <v>1</v>
      </c>
      <c r="D762" s="61"/>
      <c r="E762" s="61"/>
      <c r="F762" s="61"/>
      <c r="G762" s="61"/>
      <c r="H762" s="61"/>
      <c r="I762" s="61"/>
      <c r="J762" s="61"/>
      <c r="K762" s="61"/>
      <c r="L762" s="61">
        <v>97</v>
      </c>
      <c r="M762" s="64"/>
      <c r="N762" s="18"/>
      <c r="O762" s="142"/>
      <c r="P762" s="11"/>
      <c r="S762" s="1">
        <v>1</v>
      </c>
    </row>
    <row r="763" spans="1:19">
      <c r="A763" s="85"/>
      <c r="B763" s="41" t="s">
        <v>1058</v>
      </c>
      <c r="C763" s="401">
        <v>1</v>
      </c>
      <c r="D763" s="401">
        <v>3</v>
      </c>
      <c r="E763" s="402"/>
      <c r="F763" s="403"/>
      <c r="G763" s="401">
        <v>1</v>
      </c>
      <c r="H763" s="404"/>
      <c r="I763" s="404"/>
      <c r="J763" s="404"/>
      <c r="K763" s="404">
        <f>SUM(E763:J763)</f>
        <v>1</v>
      </c>
      <c r="L763" s="404">
        <v>1127</v>
      </c>
      <c r="M763" s="64"/>
      <c r="N763" s="18"/>
      <c r="O763" s="142"/>
      <c r="P763" s="11"/>
      <c r="S763" s="1">
        <v>1</v>
      </c>
    </row>
    <row r="764" spans="1:19">
      <c r="A764" s="38"/>
      <c r="B764" s="107" t="s">
        <v>24</v>
      </c>
      <c r="C764" s="13">
        <v>1</v>
      </c>
      <c r="D764" s="13"/>
      <c r="E764" s="13"/>
      <c r="F764" s="13"/>
      <c r="G764" s="13"/>
      <c r="H764" s="13"/>
      <c r="I764" s="13"/>
      <c r="J764" s="13"/>
      <c r="K764" s="13"/>
      <c r="L764" s="59">
        <v>1128</v>
      </c>
      <c r="M764" s="104"/>
      <c r="N764" s="18"/>
      <c r="O764" s="142"/>
      <c r="P764" s="11"/>
      <c r="S764" s="1">
        <v>1</v>
      </c>
    </row>
    <row r="765" spans="1:19">
      <c r="A765" s="38"/>
      <c r="B765" s="105" t="s">
        <v>252</v>
      </c>
      <c r="C765" s="59">
        <v>1</v>
      </c>
      <c r="D765" s="59">
        <v>1</v>
      </c>
      <c r="E765" s="59"/>
      <c r="F765" s="59"/>
      <c r="G765" s="59">
        <v>2</v>
      </c>
      <c r="H765" s="59"/>
      <c r="I765" s="59"/>
      <c r="J765" s="59"/>
      <c r="K765" s="59">
        <f>SUM(E765:J765)</f>
        <v>2</v>
      </c>
      <c r="L765" s="59">
        <v>431</v>
      </c>
      <c r="M765" s="64" t="s">
        <v>356</v>
      </c>
      <c r="N765" s="11" t="s">
        <v>340</v>
      </c>
      <c r="O765" s="142"/>
      <c r="P765" s="11">
        <v>1</v>
      </c>
      <c r="S765" s="1">
        <v>1</v>
      </c>
    </row>
    <row r="766" spans="1:19">
      <c r="A766" s="38"/>
      <c r="B766" s="105" t="s">
        <v>152</v>
      </c>
      <c r="C766" s="59">
        <v>1</v>
      </c>
      <c r="D766" s="59"/>
      <c r="E766" s="59"/>
      <c r="F766" s="59"/>
      <c r="G766" s="59"/>
      <c r="H766" s="59"/>
      <c r="I766" s="59"/>
      <c r="J766" s="59"/>
      <c r="K766" s="59"/>
      <c r="L766" s="59">
        <v>432</v>
      </c>
      <c r="M766" s="104"/>
      <c r="N766" s="9"/>
      <c r="O766" s="142"/>
      <c r="P766" s="11"/>
      <c r="S766" s="1">
        <v>1</v>
      </c>
    </row>
    <row r="767" spans="1:19">
      <c r="A767" s="38"/>
      <c r="B767" s="105" t="s">
        <v>254</v>
      </c>
      <c r="C767" s="59">
        <v>1</v>
      </c>
      <c r="D767" s="59"/>
      <c r="E767" s="59"/>
      <c r="F767" s="59"/>
      <c r="G767" s="59"/>
      <c r="H767" s="59"/>
      <c r="I767" s="59"/>
      <c r="J767" s="59"/>
      <c r="K767" s="59"/>
      <c r="L767" s="59">
        <v>437</v>
      </c>
      <c r="M767" s="64" t="s">
        <v>357</v>
      </c>
      <c r="N767" s="11" t="s">
        <v>340</v>
      </c>
      <c r="O767" s="142"/>
      <c r="P767" s="11">
        <v>1</v>
      </c>
      <c r="S767" s="1">
        <v>1</v>
      </c>
    </row>
    <row r="768" spans="1:19">
      <c r="A768" s="38"/>
      <c r="B768" s="105" t="s">
        <v>65</v>
      </c>
      <c r="C768" s="59">
        <v>1</v>
      </c>
      <c r="D768" s="59"/>
      <c r="E768" s="59"/>
      <c r="F768" s="59"/>
      <c r="G768" s="59"/>
      <c r="H768" s="59"/>
      <c r="I768" s="59"/>
      <c r="J768" s="59"/>
      <c r="K768" s="59"/>
      <c r="L768" s="59">
        <v>438</v>
      </c>
      <c r="M768" s="64" t="s">
        <v>358</v>
      </c>
      <c r="N768" s="11" t="s">
        <v>340</v>
      </c>
      <c r="O768" s="142"/>
      <c r="P768" s="11">
        <v>1</v>
      </c>
      <c r="S768" s="1">
        <v>1</v>
      </c>
    </row>
    <row r="769" spans="1:19">
      <c r="A769" s="38"/>
      <c r="B769" s="105" t="s">
        <v>65</v>
      </c>
      <c r="C769" s="59">
        <v>1</v>
      </c>
      <c r="D769" s="59"/>
      <c r="E769" s="59"/>
      <c r="F769" s="59"/>
      <c r="G769" s="59"/>
      <c r="H769" s="59"/>
      <c r="I769" s="59"/>
      <c r="J769" s="59"/>
      <c r="K769" s="59"/>
      <c r="L769" s="59">
        <v>439</v>
      </c>
      <c r="M769" s="104"/>
      <c r="N769" s="9"/>
      <c r="O769" s="142"/>
      <c r="P769" s="11"/>
      <c r="S769" s="1">
        <v>1</v>
      </c>
    </row>
    <row r="770" spans="1:19">
      <c r="A770" s="38"/>
      <c r="B770" s="105" t="s">
        <v>65</v>
      </c>
      <c r="C770" s="59">
        <v>1</v>
      </c>
      <c r="D770" s="59"/>
      <c r="E770" s="59"/>
      <c r="F770" s="59"/>
      <c r="G770" s="59"/>
      <c r="H770" s="59"/>
      <c r="I770" s="59"/>
      <c r="J770" s="59"/>
      <c r="K770" s="59"/>
      <c r="L770" s="59">
        <v>440</v>
      </c>
      <c r="M770" s="104"/>
      <c r="N770" s="9"/>
      <c r="O770" s="142"/>
      <c r="P770" s="11"/>
      <c r="S770" s="1">
        <v>1</v>
      </c>
    </row>
    <row r="771" spans="1:19">
      <c r="A771" s="38"/>
      <c r="B771" s="105" t="s">
        <v>65</v>
      </c>
      <c r="C771" s="59">
        <v>1</v>
      </c>
      <c r="D771" s="59"/>
      <c r="E771" s="59"/>
      <c r="F771" s="59"/>
      <c r="G771" s="59"/>
      <c r="H771" s="59"/>
      <c r="I771" s="59"/>
      <c r="J771" s="59"/>
      <c r="K771" s="59"/>
      <c r="L771" s="59">
        <v>441</v>
      </c>
      <c r="M771" s="104"/>
      <c r="N771" s="9"/>
      <c r="O771" s="142"/>
      <c r="P771" s="11"/>
      <c r="S771" s="1">
        <v>1</v>
      </c>
    </row>
    <row r="772" spans="1:19">
      <c r="A772" s="38"/>
      <c r="B772" s="105" t="s">
        <v>65</v>
      </c>
      <c r="C772" s="59">
        <v>1</v>
      </c>
      <c r="D772" s="59"/>
      <c r="E772" s="59"/>
      <c r="F772" s="59"/>
      <c r="G772" s="59"/>
      <c r="H772" s="59"/>
      <c r="I772" s="59"/>
      <c r="J772" s="59"/>
      <c r="K772" s="59"/>
      <c r="L772" s="59">
        <v>442</v>
      </c>
      <c r="M772" s="104"/>
      <c r="N772" s="9"/>
      <c r="O772" s="142"/>
      <c r="P772" s="11"/>
      <c r="S772" s="1">
        <v>1</v>
      </c>
    </row>
    <row r="773" spans="1:19">
      <c r="A773" s="38"/>
      <c r="B773" s="105" t="s">
        <v>65</v>
      </c>
      <c r="C773" s="59">
        <v>1</v>
      </c>
      <c r="D773" s="59"/>
      <c r="E773" s="59"/>
      <c r="F773" s="59"/>
      <c r="G773" s="59"/>
      <c r="H773" s="59"/>
      <c r="I773" s="59"/>
      <c r="J773" s="59"/>
      <c r="K773" s="59"/>
      <c r="L773" s="59">
        <v>456</v>
      </c>
      <c r="M773" s="104"/>
      <c r="N773" s="9"/>
      <c r="O773" s="142"/>
      <c r="P773" s="11"/>
      <c r="S773" s="1">
        <v>1</v>
      </c>
    </row>
    <row r="774" spans="1:19">
      <c r="A774" s="38"/>
      <c r="B774" s="105" t="s">
        <v>65</v>
      </c>
      <c r="C774" s="59">
        <v>1</v>
      </c>
      <c r="D774" s="59"/>
      <c r="E774" s="59"/>
      <c r="F774" s="59"/>
      <c r="G774" s="59"/>
      <c r="H774" s="59"/>
      <c r="I774" s="59"/>
      <c r="J774" s="59"/>
      <c r="K774" s="59"/>
      <c r="L774" s="59">
        <v>457</v>
      </c>
      <c r="M774" s="104"/>
      <c r="N774" s="9"/>
      <c r="O774" s="142"/>
      <c r="P774" s="11"/>
      <c r="S774" s="1">
        <v>1</v>
      </c>
    </row>
    <row r="775" spans="1:19">
      <c r="A775" s="38"/>
      <c r="B775" s="105" t="s">
        <v>65</v>
      </c>
      <c r="C775" s="59">
        <v>1</v>
      </c>
      <c r="D775" s="59"/>
      <c r="E775" s="59"/>
      <c r="F775" s="59"/>
      <c r="G775" s="59"/>
      <c r="H775" s="59"/>
      <c r="I775" s="59"/>
      <c r="J775" s="59"/>
      <c r="K775" s="59"/>
      <c r="L775" s="59">
        <v>458</v>
      </c>
      <c r="M775" s="104"/>
      <c r="N775" s="9"/>
      <c r="O775" s="142"/>
      <c r="P775" s="11"/>
      <c r="S775" s="1">
        <v>1</v>
      </c>
    </row>
    <row r="776" spans="1:19">
      <c r="A776" s="38"/>
      <c r="B776" s="105" t="s">
        <v>65</v>
      </c>
      <c r="C776" s="59">
        <v>1</v>
      </c>
      <c r="D776" s="59"/>
      <c r="E776" s="59"/>
      <c r="F776" s="59"/>
      <c r="G776" s="59"/>
      <c r="H776" s="59"/>
      <c r="I776" s="59"/>
      <c r="J776" s="59"/>
      <c r="K776" s="59"/>
      <c r="L776" s="59">
        <v>459</v>
      </c>
      <c r="M776" s="104"/>
      <c r="N776" s="9"/>
      <c r="O776" s="142"/>
      <c r="P776" s="11"/>
      <c r="S776" s="1">
        <v>1</v>
      </c>
    </row>
    <row r="777" spans="1:19">
      <c r="A777" s="38"/>
      <c r="B777" s="105" t="s">
        <v>65</v>
      </c>
      <c r="C777" s="59">
        <v>1</v>
      </c>
      <c r="D777" s="59"/>
      <c r="E777" s="59"/>
      <c r="F777" s="59"/>
      <c r="G777" s="59"/>
      <c r="H777" s="59"/>
      <c r="I777" s="59"/>
      <c r="J777" s="59"/>
      <c r="K777" s="59"/>
      <c r="L777" s="59">
        <v>460</v>
      </c>
      <c r="M777" s="104"/>
      <c r="N777" s="9"/>
      <c r="O777" s="142"/>
      <c r="P777" s="11"/>
      <c r="S777" s="1">
        <v>1</v>
      </c>
    </row>
    <row r="778" spans="1:19">
      <c r="A778" s="38"/>
      <c r="B778" s="105" t="s">
        <v>65</v>
      </c>
      <c r="C778" s="59">
        <v>1</v>
      </c>
      <c r="D778" s="59"/>
      <c r="E778" s="59"/>
      <c r="F778" s="59"/>
      <c r="G778" s="59"/>
      <c r="H778" s="59"/>
      <c r="I778" s="59"/>
      <c r="J778" s="59"/>
      <c r="K778" s="59"/>
      <c r="L778" s="59">
        <v>461</v>
      </c>
      <c r="M778" s="104"/>
      <c r="N778" s="9"/>
      <c r="O778" s="142"/>
      <c r="P778" s="11"/>
      <c r="S778" s="1">
        <v>1</v>
      </c>
    </row>
    <row r="779" spans="1:19">
      <c r="A779" s="38"/>
      <c r="B779" s="105" t="s">
        <v>65</v>
      </c>
      <c r="C779" s="59">
        <v>1</v>
      </c>
      <c r="D779" s="59"/>
      <c r="E779" s="59"/>
      <c r="F779" s="59"/>
      <c r="G779" s="59"/>
      <c r="H779" s="59"/>
      <c r="I779" s="59"/>
      <c r="J779" s="59"/>
      <c r="K779" s="59"/>
      <c r="L779" s="59">
        <v>462</v>
      </c>
      <c r="M779" s="104"/>
      <c r="N779" s="9"/>
      <c r="O779" s="142"/>
      <c r="P779" s="11"/>
      <c r="S779" s="1">
        <v>1</v>
      </c>
    </row>
    <row r="780" spans="1:19">
      <c r="A780" s="38"/>
      <c r="B780" s="105" t="s">
        <v>65</v>
      </c>
      <c r="C780" s="59">
        <v>1</v>
      </c>
      <c r="D780" s="59"/>
      <c r="E780" s="59"/>
      <c r="F780" s="59"/>
      <c r="G780" s="59"/>
      <c r="H780" s="59"/>
      <c r="I780" s="59"/>
      <c r="J780" s="59"/>
      <c r="K780" s="59"/>
      <c r="L780" s="59">
        <v>463</v>
      </c>
      <c r="M780" s="104"/>
      <c r="N780" s="9"/>
      <c r="O780" s="142"/>
      <c r="P780" s="11"/>
      <c r="S780" s="1">
        <v>1</v>
      </c>
    </row>
    <row r="781" spans="1:19">
      <c r="A781" s="38"/>
      <c r="B781" s="105" t="s">
        <v>65</v>
      </c>
      <c r="C781" s="59">
        <v>1</v>
      </c>
      <c r="D781" s="59"/>
      <c r="E781" s="59"/>
      <c r="F781" s="59"/>
      <c r="G781" s="59"/>
      <c r="H781" s="59"/>
      <c r="I781" s="59"/>
      <c r="J781" s="59"/>
      <c r="K781" s="59"/>
      <c r="L781" s="59">
        <v>464</v>
      </c>
      <c r="M781" s="104"/>
      <c r="N781" s="9"/>
      <c r="O781" s="142"/>
      <c r="P781" s="11"/>
      <c r="S781" s="1">
        <v>1</v>
      </c>
    </row>
    <row r="782" spans="1:19">
      <c r="A782" s="38"/>
      <c r="B782" s="105" t="s">
        <v>65</v>
      </c>
      <c r="C782" s="59">
        <v>1</v>
      </c>
      <c r="D782" s="59"/>
      <c r="E782" s="59"/>
      <c r="F782" s="59"/>
      <c r="G782" s="59"/>
      <c r="H782" s="59"/>
      <c r="I782" s="59"/>
      <c r="J782" s="59"/>
      <c r="K782" s="59"/>
      <c r="L782" s="59">
        <v>465</v>
      </c>
      <c r="M782" s="104"/>
      <c r="N782" s="9"/>
      <c r="O782" s="142"/>
      <c r="P782" s="11"/>
      <c r="S782" s="1">
        <v>1</v>
      </c>
    </row>
    <row r="783" spans="1:19">
      <c r="A783" s="38"/>
      <c r="B783" s="105" t="s">
        <v>65</v>
      </c>
      <c r="C783" s="59">
        <v>1</v>
      </c>
      <c r="D783" s="59"/>
      <c r="E783" s="59"/>
      <c r="F783" s="59"/>
      <c r="G783" s="59"/>
      <c r="H783" s="59"/>
      <c r="I783" s="59"/>
      <c r="J783" s="59"/>
      <c r="K783" s="59"/>
      <c r="L783" s="59">
        <v>466</v>
      </c>
      <c r="M783" s="104"/>
      <c r="N783" s="9"/>
      <c r="O783" s="142"/>
      <c r="P783" s="11"/>
      <c r="S783" s="1">
        <v>1</v>
      </c>
    </row>
    <row r="784" spans="1:19">
      <c r="A784" s="38"/>
      <c r="B784" s="105" t="s">
        <v>257</v>
      </c>
      <c r="C784" s="59">
        <v>1</v>
      </c>
      <c r="D784" s="59"/>
      <c r="E784" s="59"/>
      <c r="F784" s="59"/>
      <c r="G784" s="59"/>
      <c r="H784" s="59"/>
      <c r="I784" s="59"/>
      <c r="J784" s="59"/>
      <c r="K784" s="59"/>
      <c r="L784" s="59">
        <v>443</v>
      </c>
      <c r="M784" s="64" t="s">
        <v>215</v>
      </c>
      <c r="N784" s="11" t="s">
        <v>340</v>
      </c>
      <c r="O784" s="142"/>
      <c r="P784" s="11">
        <v>1</v>
      </c>
      <c r="S784" s="1">
        <v>1</v>
      </c>
    </row>
    <row r="785" spans="1:19">
      <c r="A785" s="38"/>
      <c r="B785" s="105" t="s">
        <v>259</v>
      </c>
      <c r="C785" s="59">
        <v>1</v>
      </c>
      <c r="D785" s="59"/>
      <c r="E785" s="59"/>
      <c r="F785" s="59"/>
      <c r="G785" s="59"/>
      <c r="H785" s="59"/>
      <c r="I785" s="59"/>
      <c r="J785" s="59"/>
      <c r="K785" s="59"/>
      <c r="L785" s="59">
        <v>444</v>
      </c>
      <c r="M785" s="104"/>
      <c r="N785" s="9"/>
      <c r="O785" s="142"/>
      <c r="P785" s="11"/>
      <c r="S785" s="1">
        <v>1</v>
      </c>
    </row>
    <row r="786" spans="1:19">
      <c r="A786" s="38"/>
      <c r="B786" s="105" t="s">
        <v>259</v>
      </c>
      <c r="C786" s="59">
        <v>1</v>
      </c>
      <c r="D786" s="59"/>
      <c r="E786" s="59"/>
      <c r="F786" s="59"/>
      <c r="G786" s="59"/>
      <c r="H786" s="59"/>
      <c r="I786" s="59"/>
      <c r="J786" s="59"/>
      <c r="K786" s="59"/>
      <c r="L786" s="59">
        <v>445</v>
      </c>
      <c r="M786" s="104"/>
      <c r="N786" s="9"/>
      <c r="O786" s="142"/>
      <c r="P786" s="11"/>
      <c r="S786" s="1">
        <v>1</v>
      </c>
    </row>
    <row r="787" spans="1:19">
      <c r="A787" s="38"/>
      <c r="B787" s="105" t="s">
        <v>259</v>
      </c>
      <c r="C787" s="59">
        <v>1</v>
      </c>
      <c r="D787" s="59"/>
      <c r="E787" s="59"/>
      <c r="F787" s="59"/>
      <c r="G787" s="59"/>
      <c r="H787" s="59"/>
      <c r="I787" s="59"/>
      <c r="J787" s="59"/>
      <c r="K787" s="59"/>
      <c r="L787" s="59">
        <v>446</v>
      </c>
      <c r="M787" s="104"/>
      <c r="N787" s="9"/>
      <c r="O787" s="142"/>
      <c r="P787" s="11"/>
      <c r="S787" s="1">
        <v>1</v>
      </c>
    </row>
    <row r="788" spans="1:19">
      <c r="A788" s="38"/>
      <c r="B788" s="105" t="s">
        <v>259</v>
      </c>
      <c r="C788" s="59">
        <v>1</v>
      </c>
      <c r="D788" s="59"/>
      <c r="E788" s="59"/>
      <c r="F788" s="59"/>
      <c r="G788" s="59"/>
      <c r="H788" s="59"/>
      <c r="I788" s="59"/>
      <c r="J788" s="59"/>
      <c r="K788" s="59"/>
      <c r="L788" s="59">
        <v>447</v>
      </c>
      <c r="M788" s="104"/>
      <c r="N788" s="9"/>
      <c r="O788" s="142"/>
      <c r="P788" s="11"/>
      <c r="S788" s="1">
        <v>1</v>
      </c>
    </row>
    <row r="789" spans="1:19">
      <c r="A789" s="38"/>
      <c r="B789" s="105" t="s">
        <v>259</v>
      </c>
      <c r="C789" s="59">
        <v>1</v>
      </c>
      <c r="D789" s="59"/>
      <c r="E789" s="59"/>
      <c r="F789" s="59"/>
      <c r="G789" s="59"/>
      <c r="H789" s="59"/>
      <c r="I789" s="59"/>
      <c r="J789" s="59"/>
      <c r="K789" s="59"/>
      <c r="L789" s="59">
        <v>448</v>
      </c>
      <c r="M789" s="104"/>
      <c r="N789" s="9"/>
      <c r="O789" s="142"/>
      <c r="P789" s="11"/>
      <c r="S789" s="1">
        <v>1</v>
      </c>
    </row>
    <row r="790" spans="1:19">
      <c r="A790" s="38"/>
      <c r="B790" s="105" t="s">
        <v>259</v>
      </c>
      <c r="C790" s="59">
        <v>1</v>
      </c>
      <c r="D790" s="59"/>
      <c r="E790" s="59"/>
      <c r="F790" s="59"/>
      <c r="G790" s="59"/>
      <c r="H790" s="59"/>
      <c r="I790" s="59"/>
      <c r="J790" s="59"/>
      <c r="K790" s="59"/>
      <c r="L790" s="59">
        <v>449</v>
      </c>
      <c r="M790" s="104"/>
      <c r="N790" s="9"/>
      <c r="O790" s="142"/>
      <c r="P790" s="11"/>
      <c r="S790" s="1">
        <v>1</v>
      </c>
    </row>
    <row r="791" spans="1:19">
      <c r="A791" s="38"/>
      <c r="B791" s="105" t="s">
        <v>259</v>
      </c>
      <c r="C791" s="59">
        <v>1</v>
      </c>
      <c r="D791" s="59"/>
      <c r="E791" s="59"/>
      <c r="F791" s="59"/>
      <c r="G791" s="59"/>
      <c r="H791" s="59"/>
      <c r="I791" s="59"/>
      <c r="J791" s="59"/>
      <c r="K791" s="59"/>
      <c r="L791" s="59">
        <v>450</v>
      </c>
      <c r="M791" s="104"/>
      <c r="N791" s="9"/>
      <c r="O791" s="142"/>
      <c r="P791" s="11"/>
      <c r="S791" s="1">
        <v>1</v>
      </c>
    </row>
    <row r="792" spans="1:19">
      <c r="A792" s="38"/>
      <c r="B792" s="105" t="s">
        <v>261</v>
      </c>
      <c r="C792" s="59">
        <v>1</v>
      </c>
      <c r="D792" s="59"/>
      <c r="E792" s="59"/>
      <c r="F792" s="59"/>
      <c r="G792" s="59"/>
      <c r="H792" s="59"/>
      <c r="I792" s="59"/>
      <c r="J792" s="59"/>
      <c r="K792" s="59"/>
      <c r="L792" s="59">
        <v>451</v>
      </c>
      <c r="M792" s="64" t="s">
        <v>359</v>
      </c>
      <c r="N792" s="11" t="s">
        <v>340</v>
      </c>
      <c r="O792" s="142"/>
      <c r="P792" s="11">
        <v>1</v>
      </c>
      <c r="R792" s="1">
        <v>1</v>
      </c>
    </row>
    <row r="793" spans="1:19">
      <c r="A793" s="38"/>
      <c r="B793" s="105" t="s">
        <v>263</v>
      </c>
      <c r="C793" s="59">
        <v>1</v>
      </c>
      <c r="D793" s="59"/>
      <c r="E793" s="59"/>
      <c r="F793" s="59"/>
      <c r="G793" s="59"/>
      <c r="H793" s="59"/>
      <c r="I793" s="59"/>
      <c r="J793" s="59"/>
      <c r="K793" s="59"/>
      <c r="L793" s="59">
        <v>452</v>
      </c>
      <c r="M793" s="64" t="s">
        <v>216</v>
      </c>
      <c r="N793" s="11" t="s">
        <v>340</v>
      </c>
      <c r="O793" s="142"/>
      <c r="P793" s="11">
        <v>1</v>
      </c>
      <c r="R793" s="1">
        <v>1</v>
      </c>
    </row>
    <row r="794" spans="1:19">
      <c r="A794" s="38"/>
      <c r="B794" s="105" t="s">
        <v>263</v>
      </c>
      <c r="C794" s="59">
        <v>1</v>
      </c>
      <c r="D794" s="59"/>
      <c r="E794" s="59"/>
      <c r="F794" s="59"/>
      <c r="G794" s="59"/>
      <c r="H794" s="59"/>
      <c r="I794" s="59"/>
      <c r="J794" s="59"/>
      <c r="K794" s="59"/>
      <c r="L794" s="59">
        <v>453</v>
      </c>
      <c r="M794" s="68" t="s">
        <v>1078</v>
      </c>
      <c r="N794" s="68"/>
      <c r="O794" s="433"/>
      <c r="P794" s="98">
        <v>1</v>
      </c>
      <c r="R794" s="1">
        <v>1</v>
      </c>
    </row>
    <row r="795" spans="1:19">
      <c r="A795" s="38"/>
      <c r="B795" s="107" t="s">
        <v>263</v>
      </c>
      <c r="C795" s="13">
        <v>1</v>
      </c>
      <c r="D795" s="13"/>
      <c r="E795" s="13"/>
      <c r="F795" s="13"/>
      <c r="G795" s="13"/>
      <c r="H795" s="13"/>
      <c r="I795" s="13"/>
      <c r="J795" s="13"/>
      <c r="K795" s="13"/>
      <c r="L795" s="59">
        <v>454</v>
      </c>
      <c r="M795" s="68" t="s">
        <v>1079</v>
      </c>
      <c r="N795" s="68"/>
      <c r="O795" s="433"/>
      <c r="P795" s="98">
        <v>1</v>
      </c>
      <c r="R795" s="1">
        <v>1</v>
      </c>
    </row>
    <row r="796" spans="1:19">
      <c r="A796" s="38"/>
      <c r="B796" s="107" t="s">
        <v>263</v>
      </c>
      <c r="C796" s="13">
        <v>1</v>
      </c>
      <c r="D796" s="13"/>
      <c r="E796" s="13"/>
      <c r="F796" s="13"/>
      <c r="G796" s="13"/>
      <c r="H796" s="13"/>
      <c r="I796" s="13"/>
      <c r="J796" s="13"/>
      <c r="K796" s="13"/>
      <c r="L796" s="59">
        <v>455</v>
      </c>
      <c r="M796" s="68" t="s">
        <v>1080</v>
      </c>
      <c r="N796" s="68"/>
      <c r="O796" s="433"/>
      <c r="P796" s="98">
        <v>1</v>
      </c>
      <c r="R796" s="1">
        <v>1</v>
      </c>
    </row>
    <row r="797" spans="1:19">
      <c r="A797" s="38"/>
      <c r="B797" s="107" t="s">
        <v>263</v>
      </c>
      <c r="C797" s="13">
        <v>1</v>
      </c>
      <c r="D797" s="13"/>
      <c r="E797" s="13"/>
      <c r="F797" s="13"/>
      <c r="G797" s="13"/>
      <c r="H797" s="13"/>
      <c r="I797" s="13"/>
      <c r="J797" s="13"/>
      <c r="K797" s="13"/>
      <c r="L797" s="59">
        <v>467</v>
      </c>
      <c r="M797" s="68" t="s">
        <v>1081</v>
      </c>
      <c r="N797" s="68"/>
      <c r="O797" s="433"/>
      <c r="P797" s="98">
        <v>1</v>
      </c>
      <c r="R797" s="1">
        <v>1</v>
      </c>
    </row>
    <row r="798" spans="1:19">
      <c r="A798" s="38"/>
      <c r="B798" s="107" t="s">
        <v>263</v>
      </c>
      <c r="C798" s="13">
        <v>1</v>
      </c>
      <c r="D798" s="13"/>
      <c r="E798" s="13"/>
      <c r="F798" s="13"/>
      <c r="G798" s="13"/>
      <c r="H798" s="13"/>
      <c r="I798" s="13"/>
      <c r="J798" s="13"/>
      <c r="K798" s="13"/>
      <c r="L798" s="21">
        <v>468</v>
      </c>
      <c r="M798" s="104" t="s">
        <v>1082</v>
      </c>
      <c r="N798" s="104"/>
      <c r="O798" s="146"/>
      <c r="P798" s="162">
        <v>1</v>
      </c>
      <c r="R798" s="1">
        <v>1</v>
      </c>
    </row>
    <row r="799" spans="1:19">
      <c r="A799" s="38"/>
      <c r="B799" s="107" t="s">
        <v>263</v>
      </c>
      <c r="C799" s="13">
        <v>1</v>
      </c>
      <c r="D799" s="13"/>
      <c r="E799" s="13"/>
      <c r="F799" s="13"/>
      <c r="G799" s="13"/>
      <c r="H799" s="13"/>
      <c r="I799" s="13"/>
      <c r="J799" s="13"/>
      <c r="K799" s="13"/>
      <c r="L799" s="21">
        <v>469</v>
      </c>
      <c r="M799" s="104" t="s">
        <v>1083</v>
      </c>
      <c r="N799" s="104"/>
      <c r="O799" s="146"/>
      <c r="P799" s="162">
        <v>1</v>
      </c>
      <c r="R799" s="1">
        <v>1</v>
      </c>
    </row>
    <row r="800" spans="1:19">
      <c r="A800" s="38"/>
      <c r="B800" s="107" t="s">
        <v>263</v>
      </c>
      <c r="C800" s="13">
        <v>1</v>
      </c>
      <c r="D800" s="13"/>
      <c r="E800" s="13"/>
      <c r="F800" s="13"/>
      <c r="G800" s="13"/>
      <c r="H800" s="13"/>
      <c r="I800" s="13"/>
      <c r="J800" s="13"/>
      <c r="K800" s="13"/>
      <c r="L800" s="59">
        <v>470</v>
      </c>
      <c r="M800" s="104"/>
      <c r="N800" s="9"/>
      <c r="O800" s="142"/>
      <c r="P800" s="11"/>
      <c r="R800" s="1">
        <v>1</v>
      </c>
    </row>
    <row r="801" spans="1:18">
      <c r="A801" s="38"/>
      <c r="B801" s="107" t="s">
        <v>263</v>
      </c>
      <c r="C801" s="13">
        <v>1</v>
      </c>
      <c r="D801" s="13"/>
      <c r="E801" s="13"/>
      <c r="F801" s="13"/>
      <c r="G801" s="13"/>
      <c r="H801" s="13"/>
      <c r="I801" s="13"/>
      <c r="J801" s="13"/>
      <c r="K801" s="13"/>
      <c r="L801" s="59">
        <v>471</v>
      </c>
      <c r="M801" s="104"/>
      <c r="N801" s="9"/>
      <c r="O801" s="142"/>
      <c r="P801" s="11"/>
      <c r="R801" s="1">
        <v>1</v>
      </c>
    </row>
    <row r="802" spans="1:18">
      <c r="A802" s="38"/>
      <c r="B802" s="107" t="s">
        <v>263</v>
      </c>
      <c r="C802" s="13">
        <v>1</v>
      </c>
      <c r="D802" s="13"/>
      <c r="E802" s="13"/>
      <c r="F802" s="13"/>
      <c r="G802" s="13"/>
      <c r="H802" s="13"/>
      <c r="I802" s="13"/>
      <c r="J802" s="13"/>
      <c r="K802" s="13"/>
      <c r="L802" s="59">
        <v>472</v>
      </c>
      <c r="M802" s="104"/>
      <c r="N802" s="9"/>
      <c r="O802" s="142"/>
      <c r="P802" s="11"/>
      <c r="R802" s="1">
        <v>1</v>
      </c>
    </row>
    <row r="803" spans="1:18">
      <c r="A803" s="38"/>
      <c r="B803" s="107" t="s">
        <v>263</v>
      </c>
      <c r="C803" s="13">
        <v>1</v>
      </c>
      <c r="D803" s="13"/>
      <c r="E803" s="13"/>
      <c r="F803" s="13"/>
      <c r="G803" s="13"/>
      <c r="H803" s="13"/>
      <c r="I803" s="13"/>
      <c r="J803" s="13"/>
      <c r="K803" s="13"/>
      <c r="L803" s="59">
        <v>473</v>
      </c>
      <c r="M803" s="104"/>
      <c r="N803" s="9"/>
      <c r="O803" s="142"/>
      <c r="P803" s="11"/>
      <c r="R803" s="1">
        <v>1</v>
      </c>
    </row>
    <row r="804" spans="1:18">
      <c r="A804" s="38"/>
      <c r="B804" s="107" t="s">
        <v>263</v>
      </c>
      <c r="C804" s="13">
        <v>1</v>
      </c>
      <c r="D804" s="13"/>
      <c r="E804" s="13"/>
      <c r="F804" s="13"/>
      <c r="G804" s="13"/>
      <c r="H804" s="13"/>
      <c r="I804" s="13"/>
      <c r="J804" s="13"/>
      <c r="K804" s="13"/>
      <c r="L804" s="59">
        <v>474</v>
      </c>
      <c r="M804" s="104"/>
      <c r="N804" s="9"/>
      <c r="O804" s="142"/>
      <c r="P804" s="11"/>
      <c r="R804" s="1">
        <v>1</v>
      </c>
    </row>
    <row r="805" spans="1:18">
      <c r="A805" s="38"/>
      <c r="B805" s="107" t="s">
        <v>263</v>
      </c>
      <c r="C805" s="13">
        <v>1</v>
      </c>
      <c r="D805" s="13"/>
      <c r="E805" s="13"/>
      <c r="F805" s="13"/>
      <c r="G805" s="13"/>
      <c r="H805" s="13"/>
      <c r="I805" s="13"/>
      <c r="J805" s="13"/>
      <c r="K805" s="13"/>
      <c r="L805" s="59">
        <v>475</v>
      </c>
      <c r="M805" s="104"/>
      <c r="N805" s="9"/>
      <c r="O805" s="142"/>
      <c r="P805" s="11"/>
      <c r="R805" s="1">
        <v>1</v>
      </c>
    </row>
    <row r="806" spans="1:18">
      <c r="A806" s="38"/>
      <c r="B806" s="107" t="s">
        <v>263</v>
      </c>
      <c r="C806" s="13">
        <v>1</v>
      </c>
      <c r="D806" s="13"/>
      <c r="E806" s="13"/>
      <c r="F806" s="13"/>
      <c r="G806" s="13"/>
      <c r="H806" s="13"/>
      <c r="I806" s="13"/>
      <c r="J806" s="13"/>
      <c r="K806" s="13"/>
      <c r="L806" s="59">
        <v>476</v>
      </c>
      <c r="M806" s="104"/>
      <c r="N806" s="9"/>
      <c r="O806" s="142"/>
      <c r="P806" s="11"/>
      <c r="R806" s="1">
        <v>1</v>
      </c>
    </row>
    <row r="807" spans="1:18">
      <c r="A807" s="38"/>
      <c r="B807" s="107" t="s">
        <v>263</v>
      </c>
      <c r="C807" s="13">
        <v>1</v>
      </c>
      <c r="D807" s="13"/>
      <c r="E807" s="13"/>
      <c r="F807" s="13"/>
      <c r="G807" s="13"/>
      <c r="H807" s="13"/>
      <c r="I807" s="13"/>
      <c r="J807" s="13"/>
      <c r="K807" s="13"/>
      <c r="L807" s="59">
        <v>477</v>
      </c>
      <c r="M807" s="104"/>
      <c r="N807" s="9"/>
      <c r="O807" s="142"/>
      <c r="P807" s="11"/>
      <c r="R807" s="1">
        <v>1</v>
      </c>
    </row>
    <row r="808" spans="1:18">
      <c r="A808" s="38"/>
      <c r="B808" s="107" t="s">
        <v>263</v>
      </c>
      <c r="C808" s="13">
        <v>1</v>
      </c>
      <c r="D808" s="13"/>
      <c r="E808" s="13"/>
      <c r="F808" s="13"/>
      <c r="G808" s="13"/>
      <c r="H808" s="13"/>
      <c r="I808" s="13"/>
      <c r="J808" s="13"/>
      <c r="K808" s="13"/>
      <c r="L808" s="59">
        <v>478</v>
      </c>
      <c r="M808" s="104"/>
      <c r="N808" s="9"/>
      <c r="O808" s="142"/>
      <c r="P808" s="11"/>
      <c r="R808" s="1">
        <v>1</v>
      </c>
    </row>
    <row r="809" spans="1:18">
      <c r="A809" s="38"/>
      <c r="B809" s="107" t="s">
        <v>263</v>
      </c>
      <c r="C809" s="13">
        <v>1</v>
      </c>
      <c r="D809" s="13"/>
      <c r="E809" s="13"/>
      <c r="F809" s="13"/>
      <c r="G809" s="13"/>
      <c r="H809" s="13"/>
      <c r="I809" s="13"/>
      <c r="J809" s="13"/>
      <c r="K809" s="13"/>
      <c r="L809" s="59">
        <v>479</v>
      </c>
      <c r="M809" s="104"/>
      <c r="N809" s="9"/>
      <c r="O809" s="142"/>
      <c r="P809" s="11"/>
      <c r="R809" s="1">
        <v>1</v>
      </c>
    </row>
    <row r="810" spans="1:18">
      <c r="A810" s="38"/>
      <c r="B810" s="107" t="s">
        <v>263</v>
      </c>
      <c r="C810" s="13">
        <v>1</v>
      </c>
      <c r="D810" s="13"/>
      <c r="E810" s="13"/>
      <c r="F810" s="13"/>
      <c r="G810" s="13"/>
      <c r="H810" s="13"/>
      <c r="I810" s="13"/>
      <c r="J810" s="13"/>
      <c r="K810" s="13"/>
      <c r="L810" s="59">
        <v>480</v>
      </c>
      <c r="M810" s="104"/>
      <c r="N810" s="9"/>
      <c r="O810" s="142"/>
      <c r="P810" s="11"/>
      <c r="R810" s="1">
        <v>1</v>
      </c>
    </row>
    <row r="811" spans="1:18">
      <c r="A811" s="38"/>
      <c r="B811" s="107" t="s">
        <v>263</v>
      </c>
      <c r="C811" s="13">
        <v>1</v>
      </c>
      <c r="D811" s="13"/>
      <c r="E811" s="13"/>
      <c r="F811" s="13"/>
      <c r="G811" s="13"/>
      <c r="H811" s="13"/>
      <c r="I811" s="13"/>
      <c r="J811" s="13"/>
      <c r="K811" s="13"/>
      <c r="L811" s="59">
        <v>481</v>
      </c>
      <c r="M811" s="104"/>
      <c r="N811" s="9"/>
      <c r="O811" s="142"/>
      <c r="P811" s="11"/>
      <c r="R811" s="1">
        <v>1</v>
      </c>
    </row>
    <row r="812" spans="1:18">
      <c r="A812" s="38"/>
      <c r="B812" s="107" t="s">
        <v>263</v>
      </c>
      <c r="C812" s="13">
        <v>1</v>
      </c>
      <c r="D812" s="13"/>
      <c r="E812" s="13"/>
      <c r="F812" s="13"/>
      <c r="G812" s="13"/>
      <c r="H812" s="13"/>
      <c r="I812" s="13"/>
      <c r="J812" s="13"/>
      <c r="K812" s="13"/>
      <c r="L812" s="59">
        <v>482</v>
      </c>
      <c r="M812" s="104"/>
      <c r="N812" s="9"/>
      <c r="O812" s="142"/>
      <c r="P812" s="11"/>
      <c r="R812" s="1">
        <v>1</v>
      </c>
    </row>
    <row r="813" spans="1:18">
      <c r="A813" s="38"/>
      <c r="B813" s="107" t="s">
        <v>263</v>
      </c>
      <c r="C813" s="13">
        <v>1</v>
      </c>
      <c r="D813" s="13"/>
      <c r="E813" s="13"/>
      <c r="F813" s="13"/>
      <c r="G813" s="13"/>
      <c r="H813" s="13"/>
      <c r="I813" s="13"/>
      <c r="J813" s="13"/>
      <c r="K813" s="13"/>
      <c r="L813" s="59">
        <v>483</v>
      </c>
      <c r="M813" s="104"/>
      <c r="N813" s="9"/>
      <c r="O813" s="142"/>
      <c r="P813" s="11"/>
      <c r="R813" s="1">
        <v>1</v>
      </c>
    </row>
    <row r="814" spans="1:18">
      <c r="A814" s="38"/>
      <c r="B814" s="107" t="s">
        <v>263</v>
      </c>
      <c r="C814" s="13">
        <v>1</v>
      </c>
      <c r="D814" s="13"/>
      <c r="E814" s="13"/>
      <c r="F814" s="13"/>
      <c r="G814" s="13"/>
      <c r="H814" s="13"/>
      <c r="I814" s="13"/>
      <c r="J814" s="13"/>
      <c r="K814" s="13"/>
      <c r="L814" s="59">
        <v>484</v>
      </c>
      <c r="M814" s="104"/>
      <c r="N814" s="9"/>
      <c r="O814" s="142"/>
      <c r="P814" s="11"/>
      <c r="R814" s="1">
        <v>1</v>
      </c>
    </row>
    <row r="815" spans="1:18">
      <c r="A815" s="38"/>
      <c r="B815" s="107" t="s">
        <v>263</v>
      </c>
      <c r="C815" s="13">
        <v>1</v>
      </c>
      <c r="D815" s="13"/>
      <c r="E815" s="13"/>
      <c r="F815" s="13"/>
      <c r="G815" s="13"/>
      <c r="H815" s="13"/>
      <c r="I815" s="13"/>
      <c r="J815" s="13"/>
      <c r="K815" s="13"/>
      <c r="L815" s="59">
        <v>485</v>
      </c>
      <c r="M815" s="104"/>
      <c r="N815" s="9"/>
      <c r="O815" s="142"/>
      <c r="P815" s="11"/>
      <c r="R815" s="1">
        <v>1</v>
      </c>
    </row>
    <row r="816" spans="1:18">
      <c r="A816" s="38"/>
      <c r="B816" s="107" t="s">
        <v>263</v>
      </c>
      <c r="C816" s="13">
        <v>1</v>
      </c>
      <c r="D816" s="13"/>
      <c r="E816" s="13"/>
      <c r="F816" s="13"/>
      <c r="G816" s="13"/>
      <c r="H816" s="13"/>
      <c r="I816" s="13"/>
      <c r="J816" s="13"/>
      <c r="K816" s="13"/>
      <c r="L816" s="59">
        <v>486</v>
      </c>
      <c r="M816" s="104"/>
      <c r="N816" s="9"/>
      <c r="O816" s="142"/>
      <c r="P816" s="11"/>
      <c r="R816" s="1">
        <v>1</v>
      </c>
    </row>
    <row r="817" spans="1:19">
      <c r="A817" s="38"/>
      <c r="B817" s="107" t="s">
        <v>263</v>
      </c>
      <c r="C817" s="13">
        <v>1</v>
      </c>
      <c r="D817" s="13"/>
      <c r="E817" s="13"/>
      <c r="F817" s="13"/>
      <c r="G817" s="13"/>
      <c r="H817" s="13"/>
      <c r="I817" s="13"/>
      <c r="J817" s="13"/>
      <c r="K817" s="13"/>
      <c r="L817" s="59">
        <v>487</v>
      </c>
      <c r="M817" s="104"/>
      <c r="N817" s="9"/>
      <c r="O817" s="142"/>
      <c r="P817" s="11"/>
      <c r="R817" s="1">
        <v>1</v>
      </c>
    </row>
    <row r="818" spans="1:19">
      <c r="A818" s="38"/>
      <c r="B818" s="107" t="s">
        <v>263</v>
      </c>
      <c r="C818" s="13">
        <v>1</v>
      </c>
      <c r="D818" s="13"/>
      <c r="E818" s="13"/>
      <c r="F818" s="13"/>
      <c r="G818" s="13"/>
      <c r="H818" s="13"/>
      <c r="I818" s="13"/>
      <c r="J818" s="13"/>
      <c r="K818" s="13"/>
      <c r="L818" s="59">
        <v>488</v>
      </c>
      <c r="M818" s="104"/>
      <c r="N818" s="9"/>
      <c r="O818" s="142"/>
      <c r="P818" s="11"/>
      <c r="R818" s="1">
        <v>1</v>
      </c>
    </row>
    <row r="819" spans="1:19">
      <c r="A819" s="38"/>
      <c r="B819" s="107" t="s">
        <v>263</v>
      </c>
      <c r="C819" s="13">
        <v>1</v>
      </c>
      <c r="D819" s="13"/>
      <c r="E819" s="13"/>
      <c r="F819" s="13"/>
      <c r="G819" s="13"/>
      <c r="H819" s="13"/>
      <c r="I819" s="13"/>
      <c r="J819" s="13"/>
      <c r="K819" s="13"/>
      <c r="L819" s="59">
        <v>489</v>
      </c>
      <c r="M819" s="104"/>
      <c r="N819" s="9"/>
      <c r="O819" s="142"/>
      <c r="P819" s="11"/>
      <c r="R819" s="1">
        <v>1</v>
      </c>
    </row>
    <row r="820" spans="1:19">
      <c r="A820" s="38"/>
      <c r="B820" s="107" t="s">
        <v>263</v>
      </c>
      <c r="C820" s="13">
        <v>1</v>
      </c>
      <c r="D820" s="13"/>
      <c r="E820" s="13"/>
      <c r="F820" s="13"/>
      <c r="G820" s="13"/>
      <c r="H820" s="13"/>
      <c r="I820" s="13"/>
      <c r="J820" s="13"/>
      <c r="K820" s="13"/>
      <c r="L820" s="59">
        <v>490</v>
      </c>
      <c r="M820" s="104"/>
      <c r="N820" s="9"/>
      <c r="O820" s="142"/>
      <c r="P820" s="11"/>
      <c r="R820" s="1">
        <v>1</v>
      </c>
    </row>
    <row r="821" spans="1:19">
      <c r="A821" s="38"/>
      <c r="B821" s="107" t="s">
        <v>252</v>
      </c>
      <c r="C821" s="13">
        <v>1</v>
      </c>
      <c r="D821" s="13">
        <v>1</v>
      </c>
      <c r="E821" s="13"/>
      <c r="F821" s="13"/>
      <c r="G821" s="13">
        <v>2</v>
      </c>
      <c r="H821" s="13"/>
      <c r="I821" s="13"/>
      <c r="J821" s="13"/>
      <c r="K821" s="13">
        <f>SUM(E821:J821)</f>
        <v>2</v>
      </c>
      <c r="L821" s="61">
        <v>803</v>
      </c>
      <c r="M821" s="64"/>
      <c r="N821" s="9"/>
      <c r="O821" s="142"/>
      <c r="P821" s="11"/>
      <c r="S821" s="1">
        <v>1</v>
      </c>
    </row>
    <row r="822" spans="1:19">
      <c r="A822" s="38"/>
      <c r="B822" s="107" t="s">
        <v>152</v>
      </c>
      <c r="C822" s="13">
        <v>1</v>
      </c>
      <c r="D822" s="13"/>
      <c r="E822" s="13"/>
      <c r="F822" s="13"/>
      <c r="G822" s="13"/>
      <c r="H822" s="13"/>
      <c r="I822" s="13"/>
      <c r="J822" s="13"/>
      <c r="K822" s="13"/>
      <c r="L822" s="61">
        <v>804</v>
      </c>
      <c r="M822" s="64"/>
      <c r="N822" s="9"/>
      <c r="O822" s="142"/>
      <c r="P822" s="11"/>
      <c r="S822" s="1">
        <v>1</v>
      </c>
    </row>
    <row r="823" spans="1:19">
      <c r="A823" s="38"/>
      <c r="B823" s="107" t="s">
        <v>254</v>
      </c>
      <c r="C823" s="13">
        <v>1</v>
      </c>
      <c r="D823" s="13"/>
      <c r="E823" s="13"/>
      <c r="F823" s="13"/>
      <c r="G823" s="13"/>
      <c r="H823" s="13"/>
      <c r="I823" s="13"/>
      <c r="J823" s="13"/>
      <c r="K823" s="13"/>
      <c r="L823" s="61">
        <v>809</v>
      </c>
      <c r="M823" s="64" t="s">
        <v>361</v>
      </c>
      <c r="N823" s="11" t="s">
        <v>343</v>
      </c>
      <c r="O823" s="142"/>
      <c r="P823" s="11">
        <v>1</v>
      </c>
      <c r="S823" s="1">
        <v>1</v>
      </c>
    </row>
    <row r="824" spans="1:19">
      <c r="A824" s="38"/>
      <c r="B824" s="107" t="s">
        <v>65</v>
      </c>
      <c r="C824" s="13">
        <v>1</v>
      </c>
      <c r="D824" s="13"/>
      <c r="E824" s="13"/>
      <c r="F824" s="13"/>
      <c r="G824" s="13"/>
      <c r="H824" s="13"/>
      <c r="I824" s="13"/>
      <c r="J824" s="13"/>
      <c r="K824" s="13"/>
      <c r="L824" s="61">
        <v>810</v>
      </c>
      <c r="M824" s="64" t="s">
        <v>362</v>
      </c>
      <c r="N824" s="11" t="s">
        <v>343</v>
      </c>
      <c r="O824" s="142"/>
      <c r="P824" s="11">
        <v>1</v>
      </c>
      <c r="S824" s="1">
        <v>1</v>
      </c>
    </row>
    <row r="825" spans="1:19">
      <c r="A825" s="38"/>
      <c r="B825" s="107" t="s">
        <v>65</v>
      </c>
      <c r="C825" s="13">
        <v>1</v>
      </c>
      <c r="D825" s="13"/>
      <c r="E825" s="13"/>
      <c r="F825" s="13"/>
      <c r="G825" s="13"/>
      <c r="H825" s="13"/>
      <c r="I825" s="13"/>
      <c r="J825" s="13"/>
      <c r="K825" s="13"/>
      <c r="L825" s="61">
        <v>811</v>
      </c>
      <c r="M825" s="64" t="s">
        <v>363</v>
      </c>
      <c r="N825" s="11" t="s">
        <v>343</v>
      </c>
      <c r="O825" s="142"/>
      <c r="P825" s="11">
        <v>1</v>
      </c>
      <c r="S825" s="1">
        <v>1</v>
      </c>
    </row>
    <row r="826" spans="1:19">
      <c r="A826" s="38"/>
      <c r="B826" s="107" t="s">
        <v>65</v>
      </c>
      <c r="C826" s="13">
        <v>1</v>
      </c>
      <c r="D826" s="13"/>
      <c r="E826" s="13"/>
      <c r="F826" s="13"/>
      <c r="G826" s="13"/>
      <c r="H826" s="13"/>
      <c r="I826" s="13"/>
      <c r="J826" s="13"/>
      <c r="K826" s="13"/>
      <c r="L826" s="61">
        <v>812</v>
      </c>
      <c r="M826" s="64" t="s">
        <v>364</v>
      </c>
      <c r="N826" s="11" t="s">
        <v>343</v>
      </c>
      <c r="O826" s="142"/>
      <c r="P826" s="11">
        <v>1</v>
      </c>
      <c r="S826" s="1">
        <v>1</v>
      </c>
    </row>
    <row r="827" spans="1:19">
      <c r="A827" s="38"/>
      <c r="B827" s="107" t="s">
        <v>65</v>
      </c>
      <c r="C827" s="13">
        <v>1</v>
      </c>
      <c r="D827" s="13"/>
      <c r="E827" s="13"/>
      <c r="F827" s="13"/>
      <c r="G827" s="13"/>
      <c r="H827" s="13"/>
      <c r="I827" s="13"/>
      <c r="J827" s="13"/>
      <c r="K827" s="13"/>
      <c r="L827" s="61">
        <v>813</v>
      </c>
      <c r="M827" s="64"/>
      <c r="N827" s="9"/>
      <c r="O827" s="142"/>
      <c r="P827" s="11"/>
      <c r="S827" s="1">
        <v>1</v>
      </c>
    </row>
    <row r="828" spans="1:19">
      <c r="A828" s="38"/>
      <c r="B828" s="107" t="s">
        <v>65</v>
      </c>
      <c r="C828" s="13">
        <v>1</v>
      </c>
      <c r="D828" s="13"/>
      <c r="E828" s="13"/>
      <c r="F828" s="13"/>
      <c r="G828" s="13"/>
      <c r="H828" s="13"/>
      <c r="I828" s="13"/>
      <c r="J828" s="13"/>
      <c r="K828" s="13"/>
      <c r="L828" s="61">
        <v>814</v>
      </c>
      <c r="M828" s="64"/>
      <c r="N828" s="9"/>
      <c r="O828" s="142"/>
      <c r="P828" s="11"/>
      <c r="S828" s="1">
        <v>1</v>
      </c>
    </row>
    <row r="829" spans="1:19">
      <c r="A829" s="38"/>
      <c r="B829" s="107" t="s">
        <v>65</v>
      </c>
      <c r="C829" s="13">
        <v>1</v>
      </c>
      <c r="D829" s="13"/>
      <c r="E829" s="13"/>
      <c r="F829" s="13"/>
      <c r="G829" s="13"/>
      <c r="H829" s="13"/>
      <c r="I829" s="13"/>
      <c r="J829" s="13"/>
      <c r="K829" s="13"/>
      <c r="L829" s="61">
        <v>828</v>
      </c>
      <c r="M829" s="64"/>
      <c r="N829" s="9"/>
      <c r="O829" s="142"/>
      <c r="P829" s="11"/>
      <c r="S829" s="1">
        <v>1</v>
      </c>
    </row>
    <row r="830" spans="1:19">
      <c r="A830" s="38"/>
      <c r="B830" s="107" t="s">
        <v>65</v>
      </c>
      <c r="C830" s="13">
        <v>1</v>
      </c>
      <c r="D830" s="13"/>
      <c r="E830" s="13"/>
      <c r="F830" s="13"/>
      <c r="G830" s="13"/>
      <c r="H830" s="13"/>
      <c r="I830" s="13"/>
      <c r="J830" s="13"/>
      <c r="K830" s="13"/>
      <c r="L830" s="61">
        <v>829</v>
      </c>
      <c r="M830" s="64" t="s">
        <v>365</v>
      </c>
      <c r="N830" s="11" t="s">
        <v>343</v>
      </c>
      <c r="O830" s="142"/>
      <c r="P830" s="11">
        <v>1</v>
      </c>
      <c r="S830" s="1">
        <v>1</v>
      </c>
    </row>
    <row r="831" spans="1:19">
      <c r="A831" s="38"/>
      <c r="B831" s="107" t="s">
        <v>65</v>
      </c>
      <c r="C831" s="13">
        <v>1</v>
      </c>
      <c r="D831" s="13"/>
      <c r="E831" s="13"/>
      <c r="F831" s="13"/>
      <c r="G831" s="13"/>
      <c r="H831" s="13"/>
      <c r="I831" s="13"/>
      <c r="J831" s="13"/>
      <c r="K831" s="13"/>
      <c r="L831" s="59">
        <v>830</v>
      </c>
      <c r="M831" s="104"/>
      <c r="N831" s="9"/>
      <c r="O831" s="142"/>
      <c r="P831" s="11"/>
      <c r="S831" s="1">
        <v>1</v>
      </c>
    </row>
    <row r="832" spans="1:19">
      <c r="A832" s="38"/>
      <c r="B832" s="107" t="s">
        <v>65</v>
      </c>
      <c r="C832" s="13">
        <v>1</v>
      </c>
      <c r="D832" s="13"/>
      <c r="E832" s="13"/>
      <c r="F832" s="13"/>
      <c r="G832" s="13"/>
      <c r="H832" s="13"/>
      <c r="I832" s="13"/>
      <c r="J832" s="13"/>
      <c r="K832" s="13"/>
      <c r="L832" s="59">
        <v>831</v>
      </c>
      <c r="M832" s="104"/>
      <c r="N832" s="9"/>
      <c r="O832" s="142"/>
      <c r="P832" s="11"/>
      <c r="S832" s="1">
        <v>1</v>
      </c>
    </row>
    <row r="833" spans="1:19">
      <c r="A833" s="38"/>
      <c r="B833" s="107" t="s">
        <v>65</v>
      </c>
      <c r="C833" s="13">
        <v>1</v>
      </c>
      <c r="D833" s="13"/>
      <c r="E833" s="13"/>
      <c r="F833" s="13"/>
      <c r="G833" s="13"/>
      <c r="H833" s="13"/>
      <c r="I833" s="13"/>
      <c r="J833" s="13"/>
      <c r="K833" s="13"/>
      <c r="L833" s="59">
        <v>832</v>
      </c>
      <c r="M833" s="104"/>
      <c r="N833" s="9"/>
      <c r="O833" s="142"/>
      <c r="P833" s="11"/>
      <c r="S833" s="1">
        <v>1</v>
      </c>
    </row>
    <row r="834" spans="1:19">
      <c r="A834" s="38"/>
      <c r="B834" s="107" t="s">
        <v>65</v>
      </c>
      <c r="C834" s="13">
        <v>1</v>
      </c>
      <c r="D834" s="13"/>
      <c r="E834" s="13"/>
      <c r="F834" s="13"/>
      <c r="G834" s="13"/>
      <c r="H834" s="13"/>
      <c r="I834" s="13"/>
      <c r="J834" s="13"/>
      <c r="K834" s="13"/>
      <c r="L834" s="59">
        <v>833</v>
      </c>
      <c r="M834" s="104"/>
      <c r="N834" s="9"/>
      <c r="O834" s="142"/>
      <c r="P834" s="11"/>
      <c r="S834" s="1">
        <v>1</v>
      </c>
    </row>
    <row r="835" spans="1:19">
      <c r="A835" s="38"/>
      <c r="B835" s="107" t="s">
        <v>65</v>
      </c>
      <c r="C835" s="13">
        <v>1</v>
      </c>
      <c r="D835" s="13"/>
      <c r="E835" s="13"/>
      <c r="F835" s="13"/>
      <c r="G835" s="13"/>
      <c r="H835" s="13"/>
      <c r="I835" s="13"/>
      <c r="J835" s="13"/>
      <c r="K835" s="13"/>
      <c r="L835" s="59">
        <v>834</v>
      </c>
      <c r="M835" s="104"/>
      <c r="N835" s="9"/>
      <c r="O835" s="142"/>
      <c r="P835" s="11"/>
      <c r="S835" s="1">
        <v>1</v>
      </c>
    </row>
    <row r="836" spans="1:19">
      <c r="A836" s="38"/>
      <c r="B836" s="107" t="s">
        <v>65</v>
      </c>
      <c r="C836" s="13">
        <v>1</v>
      </c>
      <c r="D836" s="13"/>
      <c r="E836" s="13"/>
      <c r="F836" s="13"/>
      <c r="G836" s="13"/>
      <c r="H836" s="13"/>
      <c r="I836" s="13"/>
      <c r="J836" s="13"/>
      <c r="K836" s="13"/>
      <c r="L836" s="59">
        <v>835</v>
      </c>
      <c r="M836" s="104"/>
      <c r="N836" s="9"/>
      <c r="O836" s="142"/>
      <c r="P836" s="11"/>
      <c r="S836" s="1">
        <v>1</v>
      </c>
    </row>
    <row r="837" spans="1:19">
      <c r="A837" s="38"/>
      <c r="B837" s="107" t="s">
        <v>65</v>
      </c>
      <c r="C837" s="13">
        <v>1</v>
      </c>
      <c r="D837" s="13"/>
      <c r="E837" s="13"/>
      <c r="F837" s="13"/>
      <c r="G837" s="13"/>
      <c r="H837" s="13"/>
      <c r="I837" s="13"/>
      <c r="J837" s="13"/>
      <c r="K837" s="13"/>
      <c r="L837" s="59">
        <v>836</v>
      </c>
      <c r="M837" s="104"/>
      <c r="N837" s="9"/>
      <c r="O837" s="142"/>
      <c r="P837" s="11"/>
      <c r="S837" s="1">
        <v>1</v>
      </c>
    </row>
    <row r="838" spans="1:19">
      <c r="A838" s="38"/>
      <c r="B838" s="107" t="s">
        <v>65</v>
      </c>
      <c r="C838" s="13">
        <v>1</v>
      </c>
      <c r="D838" s="13"/>
      <c r="E838" s="13"/>
      <c r="F838" s="13"/>
      <c r="G838" s="13"/>
      <c r="H838" s="13"/>
      <c r="I838" s="13"/>
      <c r="J838" s="13"/>
      <c r="K838" s="13"/>
      <c r="L838" s="59">
        <v>837</v>
      </c>
      <c r="M838" s="104"/>
      <c r="N838" s="9"/>
      <c r="O838" s="142"/>
      <c r="P838" s="11"/>
      <c r="S838" s="1">
        <v>1</v>
      </c>
    </row>
    <row r="839" spans="1:19">
      <c r="A839" s="38"/>
      <c r="B839" s="107" t="s">
        <v>65</v>
      </c>
      <c r="C839" s="13">
        <v>1</v>
      </c>
      <c r="D839" s="13"/>
      <c r="E839" s="13"/>
      <c r="F839" s="13"/>
      <c r="G839" s="13"/>
      <c r="H839" s="13"/>
      <c r="I839" s="13"/>
      <c r="J839" s="13"/>
      <c r="K839" s="13"/>
      <c r="L839" s="59">
        <v>838</v>
      </c>
      <c r="M839" s="104"/>
      <c r="N839" s="9"/>
      <c r="O839" s="142"/>
      <c r="P839" s="11"/>
      <c r="S839" s="1">
        <v>1</v>
      </c>
    </row>
    <row r="840" spans="1:19">
      <c r="A840" s="38"/>
      <c r="B840" s="107" t="s">
        <v>257</v>
      </c>
      <c r="C840" s="13">
        <v>1</v>
      </c>
      <c r="D840" s="13"/>
      <c r="E840" s="13"/>
      <c r="F840" s="13"/>
      <c r="G840" s="13"/>
      <c r="H840" s="13"/>
      <c r="I840" s="13"/>
      <c r="J840" s="13"/>
      <c r="K840" s="13"/>
      <c r="L840" s="59">
        <v>815</v>
      </c>
      <c r="M840" s="64" t="s">
        <v>366</v>
      </c>
      <c r="N840" s="11" t="s">
        <v>343</v>
      </c>
      <c r="O840" s="142"/>
      <c r="P840" s="11">
        <v>1</v>
      </c>
      <c r="S840" s="1">
        <v>1</v>
      </c>
    </row>
    <row r="841" spans="1:19">
      <c r="A841" s="38"/>
      <c r="B841" s="107" t="s">
        <v>259</v>
      </c>
      <c r="C841" s="13">
        <v>1</v>
      </c>
      <c r="D841" s="13"/>
      <c r="E841" s="13"/>
      <c r="F841" s="13"/>
      <c r="G841" s="13"/>
      <c r="H841" s="13"/>
      <c r="I841" s="13"/>
      <c r="J841" s="13"/>
      <c r="K841" s="13"/>
      <c r="L841" s="59">
        <v>816</v>
      </c>
      <c r="M841" s="64" t="s">
        <v>367</v>
      </c>
      <c r="N841" s="11" t="s">
        <v>343</v>
      </c>
      <c r="O841" s="142"/>
      <c r="P841" s="11">
        <v>1</v>
      </c>
      <c r="S841" s="1">
        <v>1</v>
      </c>
    </row>
    <row r="842" spans="1:19">
      <c r="A842" s="38"/>
      <c r="B842" s="107" t="s">
        <v>259</v>
      </c>
      <c r="C842" s="13">
        <v>1</v>
      </c>
      <c r="D842" s="13"/>
      <c r="E842" s="13"/>
      <c r="F842" s="13"/>
      <c r="G842" s="13"/>
      <c r="H842" s="13"/>
      <c r="I842" s="13"/>
      <c r="J842" s="13"/>
      <c r="K842" s="13"/>
      <c r="L842" s="59">
        <v>817</v>
      </c>
      <c r="M842" s="104"/>
      <c r="N842" s="9"/>
      <c r="O842" s="142"/>
      <c r="P842" s="11"/>
      <c r="S842" s="1">
        <v>1</v>
      </c>
    </row>
    <row r="843" spans="1:19">
      <c r="A843" s="38"/>
      <c r="B843" s="107" t="s">
        <v>259</v>
      </c>
      <c r="C843" s="13">
        <v>1</v>
      </c>
      <c r="D843" s="13"/>
      <c r="E843" s="13"/>
      <c r="F843" s="13"/>
      <c r="G843" s="13"/>
      <c r="H843" s="13"/>
      <c r="I843" s="13"/>
      <c r="J843" s="13"/>
      <c r="K843" s="13"/>
      <c r="L843" s="61">
        <v>818</v>
      </c>
      <c r="M843" s="64"/>
      <c r="N843" s="9"/>
      <c r="O843" s="142"/>
      <c r="P843" s="11"/>
      <c r="S843" s="1">
        <v>1</v>
      </c>
    </row>
    <row r="844" spans="1:19">
      <c r="A844" s="38"/>
      <c r="B844" s="107" t="s">
        <v>259</v>
      </c>
      <c r="C844" s="13">
        <v>1</v>
      </c>
      <c r="D844" s="13"/>
      <c r="E844" s="13"/>
      <c r="F844" s="13"/>
      <c r="G844" s="13"/>
      <c r="H844" s="13"/>
      <c r="I844" s="13"/>
      <c r="J844" s="13"/>
      <c r="K844" s="13"/>
      <c r="L844" s="61">
        <v>819</v>
      </c>
      <c r="M844" s="64"/>
      <c r="N844" s="9"/>
      <c r="O844" s="142"/>
      <c r="P844" s="11"/>
      <c r="S844" s="1">
        <v>1</v>
      </c>
    </row>
    <row r="845" spans="1:19">
      <c r="A845" s="38"/>
      <c r="B845" s="107" t="s">
        <v>259</v>
      </c>
      <c r="C845" s="13">
        <v>1</v>
      </c>
      <c r="D845" s="13"/>
      <c r="E845" s="13"/>
      <c r="F845" s="13"/>
      <c r="G845" s="13"/>
      <c r="H845" s="13"/>
      <c r="I845" s="13"/>
      <c r="J845" s="13"/>
      <c r="K845" s="13"/>
      <c r="L845" s="61">
        <v>820</v>
      </c>
      <c r="M845" s="64"/>
      <c r="N845" s="9"/>
      <c r="O845" s="142"/>
      <c r="P845" s="11"/>
      <c r="S845" s="1">
        <v>1</v>
      </c>
    </row>
    <row r="846" spans="1:19">
      <c r="A846" s="38"/>
      <c r="B846" s="107" t="s">
        <v>259</v>
      </c>
      <c r="C846" s="13">
        <v>1</v>
      </c>
      <c r="D846" s="13"/>
      <c r="E846" s="13"/>
      <c r="F846" s="13"/>
      <c r="G846" s="13"/>
      <c r="H846" s="13"/>
      <c r="I846" s="13"/>
      <c r="J846" s="13"/>
      <c r="K846" s="13"/>
      <c r="L846" s="61">
        <v>821</v>
      </c>
      <c r="M846" s="64"/>
      <c r="N846" s="9"/>
      <c r="O846" s="142"/>
      <c r="P846" s="11"/>
      <c r="S846" s="1">
        <v>1</v>
      </c>
    </row>
    <row r="847" spans="1:19">
      <c r="A847" s="38"/>
      <c r="B847" s="107" t="s">
        <v>259</v>
      </c>
      <c r="C847" s="13">
        <v>1</v>
      </c>
      <c r="D847" s="13"/>
      <c r="E847" s="13"/>
      <c r="F847" s="13"/>
      <c r="G847" s="13"/>
      <c r="H847" s="13"/>
      <c r="I847" s="13"/>
      <c r="J847" s="13"/>
      <c r="K847" s="13"/>
      <c r="L847" s="61">
        <v>822</v>
      </c>
      <c r="M847" s="64"/>
      <c r="N847" s="9"/>
      <c r="O847" s="142"/>
      <c r="P847" s="11"/>
      <c r="S847" s="1">
        <v>1</v>
      </c>
    </row>
    <row r="848" spans="1:19">
      <c r="A848" s="38"/>
      <c r="B848" s="107" t="s">
        <v>261</v>
      </c>
      <c r="C848" s="13">
        <v>1</v>
      </c>
      <c r="D848" s="13"/>
      <c r="E848" s="13"/>
      <c r="F848" s="13"/>
      <c r="G848" s="13"/>
      <c r="H848" s="13"/>
      <c r="I848" s="13"/>
      <c r="J848" s="13"/>
      <c r="K848" s="13"/>
      <c r="L848" s="61">
        <v>823</v>
      </c>
      <c r="M848" s="64" t="s">
        <v>368</v>
      </c>
      <c r="N848" s="11" t="s">
        <v>343</v>
      </c>
      <c r="O848" s="142"/>
      <c r="P848" s="11">
        <v>1</v>
      </c>
      <c r="R848" s="1">
        <v>1</v>
      </c>
    </row>
    <row r="849" spans="1:18">
      <c r="A849" s="38"/>
      <c r="B849" s="107" t="s">
        <v>263</v>
      </c>
      <c r="C849" s="13">
        <v>1</v>
      </c>
      <c r="D849" s="13"/>
      <c r="E849" s="13"/>
      <c r="F849" s="13"/>
      <c r="G849" s="13"/>
      <c r="H849" s="13"/>
      <c r="I849" s="13"/>
      <c r="J849" s="13"/>
      <c r="K849" s="13"/>
      <c r="L849" s="61">
        <v>824</v>
      </c>
      <c r="M849" s="64" t="s">
        <v>369</v>
      </c>
      <c r="N849" s="11" t="s">
        <v>343</v>
      </c>
      <c r="O849" s="142"/>
      <c r="P849" s="11">
        <v>1</v>
      </c>
      <c r="R849" s="1">
        <v>1</v>
      </c>
    </row>
    <row r="850" spans="1:18">
      <c r="A850" s="38"/>
      <c r="B850" s="107" t="s">
        <v>263</v>
      </c>
      <c r="C850" s="13">
        <v>1</v>
      </c>
      <c r="D850" s="13"/>
      <c r="E850" s="13"/>
      <c r="F850" s="13"/>
      <c r="G850" s="13"/>
      <c r="H850" s="13"/>
      <c r="I850" s="13"/>
      <c r="J850" s="13"/>
      <c r="K850" s="13"/>
      <c r="L850" s="61">
        <v>825</v>
      </c>
      <c r="M850" s="64" t="s">
        <v>1086</v>
      </c>
      <c r="N850" s="68"/>
      <c r="O850" s="433"/>
      <c r="P850" s="98">
        <v>1</v>
      </c>
      <c r="R850" s="1">
        <v>1</v>
      </c>
    </row>
    <row r="851" spans="1:18">
      <c r="A851" s="38"/>
      <c r="B851" s="107" t="s">
        <v>263</v>
      </c>
      <c r="C851" s="13">
        <v>1</v>
      </c>
      <c r="D851" s="13"/>
      <c r="E851" s="13"/>
      <c r="F851" s="13"/>
      <c r="G851" s="13"/>
      <c r="H851" s="13"/>
      <c r="I851" s="13"/>
      <c r="J851" s="13"/>
      <c r="K851" s="13"/>
      <c r="L851" s="61">
        <v>826</v>
      </c>
      <c r="M851" s="64" t="s">
        <v>1087</v>
      </c>
      <c r="N851" s="68"/>
      <c r="O851" s="433"/>
      <c r="P851" s="98">
        <v>1</v>
      </c>
      <c r="R851" s="1">
        <v>1</v>
      </c>
    </row>
    <row r="852" spans="1:18">
      <c r="A852" s="38"/>
      <c r="B852" s="107" t="s">
        <v>263</v>
      </c>
      <c r="C852" s="13">
        <v>1</v>
      </c>
      <c r="D852" s="13"/>
      <c r="E852" s="13"/>
      <c r="F852" s="13"/>
      <c r="G852" s="13"/>
      <c r="H852" s="13"/>
      <c r="I852" s="13"/>
      <c r="J852" s="13"/>
      <c r="K852" s="13"/>
      <c r="L852" s="61">
        <v>827</v>
      </c>
      <c r="M852" s="64" t="s">
        <v>1088</v>
      </c>
      <c r="N852" s="68"/>
      <c r="O852" s="433"/>
      <c r="P852" s="98">
        <v>1</v>
      </c>
      <c r="R852" s="1">
        <v>1</v>
      </c>
    </row>
    <row r="853" spans="1:18">
      <c r="A853" s="38"/>
      <c r="B853" s="107" t="s">
        <v>263</v>
      </c>
      <c r="C853" s="13">
        <v>1</v>
      </c>
      <c r="D853" s="13"/>
      <c r="E853" s="13"/>
      <c r="F853" s="13"/>
      <c r="G853" s="13"/>
      <c r="H853" s="13"/>
      <c r="I853" s="13"/>
      <c r="J853" s="13"/>
      <c r="K853" s="13"/>
      <c r="L853" s="61">
        <v>839</v>
      </c>
      <c r="M853" s="64" t="s">
        <v>1089</v>
      </c>
      <c r="N853" s="68"/>
      <c r="O853" s="433"/>
      <c r="P853" s="98">
        <v>1</v>
      </c>
      <c r="R853" s="1">
        <v>1</v>
      </c>
    </row>
    <row r="854" spans="1:18">
      <c r="A854" s="38"/>
      <c r="B854" s="107" t="s">
        <v>263</v>
      </c>
      <c r="C854" s="13">
        <v>1</v>
      </c>
      <c r="D854" s="13"/>
      <c r="E854" s="13"/>
      <c r="F854" s="13"/>
      <c r="G854" s="13"/>
      <c r="H854" s="13"/>
      <c r="I854" s="13"/>
      <c r="J854" s="13"/>
      <c r="K854" s="13"/>
      <c r="L854" s="52">
        <v>840</v>
      </c>
      <c r="M854" s="96" t="s">
        <v>1090</v>
      </c>
      <c r="N854" s="104"/>
      <c r="O854" s="146"/>
      <c r="P854" s="162">
        <v>1</v>
      </c>
      <c r="R854" s="1">
        <v>1</v>
      </c>
    </row>
    <row r="855" spans="1:18">
      <c r="A855" s="38"/>
      <c r="B855" s="107" t="s">
        <v>263</v>
      </c>
      <c r="C855" s="13">
        <v>1</v>
      </c>
      <c r="D855" s="13"/>
      <c r="E855" s="13"/>
      <c r="F855" s="13"/>
      <c r="G855" s="13"/>
      <c r="H855" s="13"/>
      <c r="I855" s="13"/>
      <c r="J855" s="13"/>
      <c r="K855" s="13"/>
      <c r="L855" s="52">
        <v>841</v>
      </c>
      <c r="M855" s="96" t="s">
        <v>1091</v>
      </c>
      <c r="N855" s="104"/>
      <c r="O855" s="146"/>
      <c r="P855" s="162">
        <v>1</v>
      </c>
      <c r="R855" s="1">
        <v>1</v>
      </c>
    </row>
    <row r="856" spans="1:18">
      <c r="A856" s="38"/>
      <c r="B856" s="107" t="s">
        <v>263</v>
      </c>
      <c r="C856" s="13">
        <v>1</v>
      </c>
      <c r="D856" s="13"/>
      <c r="E856" s="13"/>
      <c r="F856" s="13"/>
      <c r="G856" s="13"/>
      <c r="H856" s="13"/>
      <c r="I856" s="13"/>
      <c r="J856" s="13"/>
      <c r="K856" s="13"/>
      <c r="L856" s="61">
        <v>842</v>
      </c>
      <c r="M856" s="64"/>
      <c r="N856" s="9"/>
      <c r="O856" s="142"/>
      <c r="P856" s="11"/>
      <c r="R856" s="1">
        <v>1</v>
      </c>
    </row>
    <row r="857" spans="1:18">
      <c r="A857" s="38"/>
      <c r="B857" s="107" t="s">
        <v>263</v>
      </c>
      <c r="C857" s="13">
        <v>1</v>
      </c>
      <c r="D857" s="13"/>
      <c r="E857" s="13"/>
      <c r="F857" s="13"/>
      <c r="G857" s="13"/>
      <c r="H857" s="13"/>
      <c r="I857" s="13"/>
      <c r="J857" s="13"/>
      <c r="K857" s="13"/>
      <c r="L857" s="61">
        <v>843</v>
      </c>
      <c r="M857" s="64"/>
      <c r="N857" s="9"/>
      <c r="O857" s="142"/>
      <c r="P857" s="11"/>
      <c r="R857" s="1">
        <v>1</v>
      </c>
    </row>
    <row r="858" spans="1:18">
      <c r="A858" s="38"/>
      <c r="B858" s="107" t="s">
        <v>263</v>
      </c>
      <c r="C858" s="13">
        <v>1</v>
      </c>
      <c r="D858" s="13"/>
      <c r="E858" s="13"/>
      <c r="F858" s="13"/>
      <c r="G858" s="13"/>
      <c r="H858" s="13"/>
      <c r="I858" s="13"/>
      <c r="J858" s="13"/>
      <c r="K858" s="13"/>
      <c r="L858" s="61">
        <v>844</v>
      </c>
      <c r="M858" s="64"/>
      <c r="N858" s="9"/>
      <c r="O858" s="142"/>
      <c r="P858" s="11"/>
      <c r="R858" s="1">
        <v>1</v>
      </c>
    </row>
    <row r="859" spans="1:18">
      <c r="A859" s="38"/>
      <c r="B859" s="107" t="s">
        <v>263</v>
      </c>
      <c r="C859" s="13">
        <v>1</v>
      </c>
      <c r="D859" s="13"/>
      <c r="E859" s="13"/>
      <c r="F859" s="13"/>
      <c r="G859" s="13"/>
      <c r="H859" s="13"/>
      <c r="I859" s="13"/>
      <c r="J859" s="13"/>
      <c r="K859" s="13"/>
      <c r="L859" s="61">
        <v>845</v>
      </c>
      <c r="M859" s="64"/>
      <c r="N859" s="9"/>
      <c r="O859" s="142"/>
      <c r="P859" s="11"/>
      <c r="R859" s="1">
        <v>1</v>
      </c>
    </row>
    <row r="860" spans="1:18">
      <c r="A860" s="38"/>
      <c r="B860" s="107" t="s">
        <v>263</v>
      </c>
      <c r="C860" s="13">
        <v>1</v>
      </c>
      <c r="D860" s="13"/>
      <c r="E860" s="13"/>
      <c r="F860" s="13"/>
      <c r="G860" s="13"/>
      <c r="H860" s="13"/>
      <c r="I860" s="13"/>
      <c r="J860" s="13"/>
      <c r="K860" s="13"/>
      <c r="L860" s="61">
        <v>846</v>
      </c>
      <c r="M860" s="64"/>
      <c r="N860" s="9"/>
      <c r="O860" s="142"/>
      <c r="P860" s="11"/>
      <c r="R860" s="1">
        <v>1</v>
      </c>
    </row>
    <row r="861" spans="1:18">
      <c r="A861" s="38"/>
      <c r="B861" s="107" t="s">
        <v>263</v>
      </c>
      <c r="C861" s="13">
        <v>1</v>
      </c>
      <c r="D861" s="13"/>
      <c r="E861" s="13"/>
      <c r="F861" s="13"/>
      <c r="G861" s="13"/>
      <c r="H861" s="13"/>
      <c r="I861" s="13"/>
      <c r="J861" s="13"/>
      <c r="K861" s="13"/>
      <c r="L861" s="61">
        <v>847</v>
      </c>
      <c r="M861" s="64"/>
      <c r="N861" s="9"/>
      <c r="O861" s="142"/>
      <c r="P861" s="11"/>
      <c r="R861" s="1">
        <v>1</v>
      </c>
    </row>
    <row r="862" spans="1:18">
      <c r="A862" s="38"/>
      <c r="B862" s="107" t="s">
        <v>263</v>
      </c>
      <c r="C862" s="13">
        <v>1</v>
      </c>
      <c r="D862" s="13"/>
      <c r="E862" s="13"/>
      <c r="F862" s="13"/>
      <c r="G862" s="13"/>
      <c r="H862" s="13"/>
      <c r="I862" s="13"/>
      <c r="J862" s="13"/>
      <c r="K862" s="13"/>
      <c r="L862" s="61">
        <v>848</v>
      </c>
      <c r="M862" s="64"/>
      <c r="N862" s="9"/>
      <c r="O862" s="142"/>
      <c r="P862" s="11"/>
      <c r="R862" s="1">
        <v>1</v>
      </c>
    </row>
    <row r="863" spans="1:18">
      <c r="A863" s="38"/>
      <c r="B863" s="107" t="s">
        <v>263</v>
      </c>
      <c r="C863" s="13">
        <v>1</v>
      </c>
      <c r="D863" s="13"/>
      <c r="E863" s="13"/>
      <c r="F863" s="13"/>
      <c r="G863" s="13"/>
      <c r="H863" s="13"/>
      <c r="I863" s="13"/>
      <c r="J863" s="13"/>
      <c r="K863" s="13"/>
      <c r="L863" s="61">
        <v>849</v>
      </c>
      <c r="M863" s="64"/>
      <c r="N863" s="9"/>
      <c r="O863" s="142"/>
      <c r="P863" s="11"/>
      <c r="R863" s="1">
        <v>1</v>
      </c>
    </row>
    <row r="864" spans="1:18">
      <c r="A864" s="38"/>
      <c r="B864" s="107" t="s">
        <v>263</v>
      </c>
      <c r="C864" s="13">
        <v>1</v>
      </c>
      <c r="D864" s="13"/>
      <c r="E864" s="13"/>
      <c r="F864" s="13"/>
      <c r="G864" s="13"/>
      <c r="H864" s="13"/>
      <c r="I864" s="13"/>
      <c r="J864" s="13"/>
      <c r="K864" s="13"/>
      <c r="L864" s="61">
        <v>850</v>
      </c>
      <c r="M864" s="64"/>
      <c r="N864" s="9"/>
      <c r="O864" s="142"/>
      <c r="P864" s="11"/>
      <c r="R864" s="1">
        <v>1</v>
      </c>
    </row>
    <row r="865" spans="1:18">
      <c r="A865" s="38"/>
      <c r="B865" s="107" t="s">
        <v>263</v>
      </c>
      <c r="C865" s="13">
        <v>1</v>
      </c>
      <c r="D865" s="13"/>
      <c r="E865" s="13"/>
      <c r="F865" s="13"/>
      <c r="G865" s="13"/>
      <c r="H865" s="13"/>
      <c r="I865" s="13"/>
      <c r="J865" s="13"/>
      <c r="K865" s="13"/>
      <c r="L865" s="61">
        <v>851</v>
      </c>
      <c r="M865" s="64"/>
      <c r="N865" s="9"/>
      <c r="O865" s="142"/>
      <c r="P865" s="11"/>
      <c r="R865" s="1">
        <v>1</v>
      </c>
    </row>
    <row r="866" spans="1:18">
      <c r="A866" s="38"/>
      <c r="B866" s="107" t="s">
        <v>263</v>
      </c>
      <c r="C866" s="13">
        <v>1</v>
      </c>
      <c r="D866" s="13"/>
      <c r="E866" s="13"/>
      <c r="F866" s="13"/>
      <c r="G866" s="13"/>
      <c r="H866" s="13"/>
      <c r="I866" s="13"/>
      <c r="J866" s="13"/>
      <c r="K866" s="13"/>
      <c r="L866" s="61">
        <v>852</v>
      </c>
      <c r="M866" s="64"/>
      <c r="N866" s="9"/>
      <c r="O866" s="142"/>
      <c r="P866" s="11"/>
      <c r="R866" s="1">
        <v>1</v>
      </c>
    </row>
    <row r="867" spans="1:18">
      <c r="A867" s="38"/>
      <c r="B867" s="107" t="s">
        <v>263</v>
      </c>
      <c r="C867" s="13">
        <v>1</v>
      </c>
      <c r="D867" s="13"/>
      <c r="E867" s="13"/>
      <c r="F867" s="13"/>
      <c r="G867" s="13"/>
      <c r="H867" s="13"/>
      <c r="I867" s="13"/>
      <c r="J867" s="13"/>
      <c r="K867" s="13"/>
      <c r="L867" s="61">
        <v>853</v>
      </c>
      <c r="M867" s="64"/>
      <c r="N867" s="9"/>
      <c r="O867" s="142"/>
      <c r="P867" s="11"/>
      <c r="R867" s="1">
        <v>1</v>
      </c>
    </row>
    <row r="868" spans="1:18">
      <c r="A868" s="38"/>
      <c r="B868" s="107" t="s">
        <v>263</v>
      </c>
      <c r="C868" s="13">
        <v>1</v>
      </c>
      <c r="D868" s="13"/>
      <c r="E868" s="13"/>
      <c r="F868" s="13"/>
      <c r="G868" s="13"/>
      <c r="H868" s="13"/>
      <c r="I868" s="13"/>
      <c r="J868" s="13"/>
      <c r="K868" s="13"/>
      <c r="L868" s="61">
        <v>854</v>
      </c>
      <c r="M868" s="64"/>
      <c r="N868" s="9"/>
      <c r="O868" s="142"/>
      <c r="P868" s="11"/>
      <c r="R868" s="1">
        <v>1</v>
      </c>
    </row>
    <row r="869" spans="1:18">
      <c r="A869" s="38"/>
      <c r="B869" s="107" t="s">
        <v>263</v>
      </c>
      <c r="C869" s="13">
        <v>1</v>
      </c>
      <c r="D869" s="13"/>
      <c r="E869" s="13"/>
      <c r="F869" s="13"/>
      <c r="G869" s="13"/>
      <c r="H869" s="13"/>
      <c r="I869" s="13"/>
      <c r="J869" s="13"/>
      <c r="K869" s="13"/>
      <c r="L869" s="61">
        <v>855</v>
      </c>
      <c r="M869" s="64"/>
      <c r="N869" s="9"/>
      <c r="O869" s="142"/>
      <c r="P869" s="11"/>
      <c r="R869" s="1">
        <v>1</v>
      </c>
    </row>
    <row r="870" spans="1:18">
      <c r="A870" s="38"/>
      <c r="B870" s="107" t="s">
        <v>263</v>
      </c>
      <c r="C870" s="13">
        <v>1</v>
      </c>
      <c r="D870" s="13"/>
      <c r="E870" s="13"/>
      <c r="F870" s="13"/>
      <c r="G870" s="13"/>
      <c r="H870" s="13"/>
      <c r="I870" s="13"/>
      <c r="J870" s="13"/>
      <c r="K870" s="13"/>
      <c r="L870" s="61">
        <v>856</v>
      </c>
      <c r="M870" s="64"/>
      <c r="N870" s="9"/>
      <c r="O870" s="142"/>
      <c r="P870" s="11"/>
      <c r="R870" s="1">
        <v>1</v>
      </c>
    </row>
    <row r="871" spans="1:18">
      <c r="A871" s="38"/>
      <c r="B871" s="107" t="s">
        <v>263</v>
      </c>
      <c r="C871" s="13">
        <v>1</v>
      </c>
      <c r="D871" s="13"/>
      <c r="E871" s="13"/>
      <c r="F871" s="13"/>
      <c r="G871" s="13"/>
      <c r="H871" s="13"/>
      <c r="I871" s="13"/>
      <c r="J871" s="13"/>
      <c r="K871" s="13"/>
      <c r="L871" s="61">
        <v>857</v>
      </c>
      <c r="M871" s="64"/>
      <c r="N871" s="9"/>
      <c r="O871" s="142"/>
      <c r="P871" s="11"/>
      <c r="R871" s="1">
        <v>1</v>
      </c>
    </row>
    <row r="872" spans="1:18">
      <c r="A872" s="38"/>
      <c r="B872" s="107" t="s">
        <v>263</v>
      </c>
      <c r="C872" s="13">
        <v>1</v>
      </c>
      <c r="D872" s="13"/>
      <c r="E872" s="13"/>
      <c r="F872" s="13"/>
      <c r="G872" s="13"/>
      <c r="H872" s="13"/>
      <c r="I872" s="13"/>
      <c r="J872" s="13"/>
      <c r="K872" s="13"/>
      <c r="L872" s="61">
        <v>858</v>
      </c>
      <c r="M872" s="64"/>
      <c r="N872" s="9"/>
      <c r="O872" s="142"/>
      <c r="P872" s="11"/>
      <c r="R872" s="1">
        <v>1</v>
      </c>
    </row>
    <row r="873" spans="1:18">
      <c r="A873" s="38"/>
      <c r="B873" s="107" t="s">
        <v>263</v>
      </c>
      <c r="C873" s="13">
        <v>1</v>
      </c>
      <c r="D873" s="13"/>
      <c r="E873" s="13"/>
      <c r="F873" s="13"/>
      <c r="G873" s="13"/>
      <c r="H873" s="13"/>
      <c r="I873" s="13"/>
      <c r="J873" s="13"/>
      <c r="K873" s="13"/>
      <c r="L873" s="61">
        <v>859</v>
      </c>
      <c r="M873" s="64"/>
      <c r="N873" s="9"/>
      <c r="O873" s="142"/>
      <c r="P873" s="11"/>
      <c r="R873" s="1">
        <v>1</v>
      </c>
    </row>
    <row r="874" spans="1:18">
      <c r="A874" s="38"/>
      <c r="B874" s="107" t="s">
        <v>263</v>
      </c>
      <c r="C874" s="13">
        <v>1</v>
      </c>
      <c r="D874" s="13"/>
      <c r="E874" s="13"/>
      <c r="F874" s="13"/>
      <c r="G874" s="13"/>
      <c r="H874" s="13"/>
      <c r="I874" s="13"/>
      <c r="J874" s="13"/>
      <c r="K874" s="13"/>
      <c r="L874" s="61">
        <v>860</v>
      </c>
      <c r="M874" s="64"/>
      <c r="N874" s="9"/>
      <c r="O874" s="142"/>
      <c r="P874" s="11"/>
      <c r="R874" s="1">
        <v>1</v>
      </c>
    </row>
    <row r="875" spans="1:18">
      <c r="A875" s="38"/>
      <c r="B875" s="107" t="s">
        <v>263</v>
      </c>
      <c r="C875" s="13">
        <v>1</v>
      </c>
      <c r="D875" s="13"/>
      <c r="E875" s="13"/>
      <c r="F875" s="13"/>
      <c r="G875" s="13"/>
      <c r="H875" s="13"/>
      <c r="I875" s="13"/>
      <c r="J875" s="13"/>
      <c r="K875" s="13"/>
      <c r="L875" s="61">
        <v>861</v>
      </c>
      <c r="M875" s="64"/>
      <c r="N875" s="9"/>
      <c r="O875" s="142"/>
      <c r="P875" s="11"/>
      <c r="R875" s="1">
        <v>1</v>
      </c>
    </row>
    <row r="876" spans="1:18">
      <c r="A876" s="38"/>
      <c r="B876" s="107" t="s">
        <v>263</v>
      </c>
      <c r="C876" s="13">
        <v>1</v>
      </c>
      <c r="D876" s="13"/>
      <c r="E876" s="13"/>
      <c r="F876" s="13"/>
      <c r="G876" s="13"/>
      <c r="H876" s="13"/>
      <c r="I876" s="13"/>
      <c r="J876" s="13"/>
      <c r="K876" s="13"/>
      <c r="L876" s="61">
        <v>862</v>
      </c>
      <c r="M876" s="64"/>
      <c r="N876" s="9"/>
      <c r="O876" s="142"/>
      <c r="P876" s="11"/>
      <c r="R876" s="1">
        <v>1</v>
      </c>
    </row>
    <row r="877" spans="1:18">
      <c r="A877" s="83"/>
      <c r="B877" s="105" t="s">
        <v>1059</v>
      </c>
      <c r="C877" s="59">
        <v>1</v>
      </c>
      <c r="D877" s="59">
        <v>1</v>
      </c>
      <c r="E877" s="59">
        <v>6</v>
      </c>
      <c r="F877" s="59"/>
      <c r="G877" s="59"/>
      <c r="H877" s="59"/>
      <c r="I877" s="59"/>
      <c r="J877" s="59"/>
      <c r="K877" s="59">
        <f>SUM(E877:J877)</f>
        <v>6</v>
      </c>
      <c r="L877" s="59">
        <v>102</v>
      </c>
      <c r="M877" s="51"/>
      <c r="N877" s="114"/>
      <c r="O877" s="156" t="s">
        <v>372</v>
      </c>
      <c r="P877" s="11"/>
      <c r="R877" s="1">
        <v>1</v>
      </c>
    </row>
    <row r="878" spans="1:18">
      <c r="A878" s="83"/>
      <c r="B878" s="105" t="s">
        <v>84</v>
      </c>
      <c r="C878" s="59">
        <v>1</v>
      </c>
      <c r="D878" s="59"/>
      <c r="E878" s="59"/>
      <c r="F878" s="59"/>
      <c r="G878" s="59"/>
      <c r="H878" s="59"/>
      <c r="I878" s="59"/>
      <c r="J878" s="59"/>
      <c r="K878" s="59"/>
      <c r="L878" s="59">
        <v>132</v>
      </c>
      <c r="M878" s="115"/>
      <c r="N878" s="23"/>
      <c r="O878" s="144" t="s">
        <v>373</v>
      </c>
      <c r="P878" s="11"/>
      <c r="R878" s="1">
        <v>1</v>
      </c>
    </row>
    <row r="879" spans="1:18">
      <c r="A879" s="83"/>
      <c r="B879" s="105" t="s">
        <v>84</v>
      </c>
      <c r="C879" s="59">
        <v>1</v>
      </c>
      <c r="D879" s="59"/>
      <c r="E879" s="59"/>
      <c r="F879" s="59"/>
      <c r="G879" s="59"/>
      <c r="H879" s="59"/>
      <c r="I879" s="59"/>
      <c r="J879" s="59"/>
      <c r="K879" s="59"/>
      <c r="L879" s="59">
        <v>162</v>
      </c>
      <c r="M879" s="104"/>
      <c r="N879" s="9"/>
      <c r="O879" s="142"/>
      <c r="P879" s="11"/>
      <c r="R879" s="1">
        <v>1</v>
      </c>
    </row>
    <row r="880" spans="1:18">
      <c r="A880" s="83"/>
      <c r="B880" s="105" t="s">
        <v>84</v>
      </c>
      <c r="C880" s="59">
        <v>1</v>
      </c>
      <c r="D880" s="59"/>
      <c r="E880" s="59"/>
      <c r="F880" s="59"/>
      <c r="G880" s="59"/>
      <c r="H880" s="59"/>
      <c r="I880" s="59"/>
      <c r="J880" s="59"/>
      <c r="K880" s="59"/>
      <c r="L880" s="59">
        <v>164</v>
      </c>
      <c r="M880" s="104"/>
      <c r="N880" s="9"/>
      <c r="O880" s="142"/>
      <c r="P880" s="11"/>
      <c r="R880" s="1">
        <v>1</v>
      </c>
    </row>
    <row r="881" spans="1:19">
      <c r="A881" s="83"/>
      <c r="B881" s="105" t="s">
        <v>84</v>
      </c>
      <c r="C881" s="59">
        <v>1</v>
      </c>
      <c r="D881" s="59"/>
      <c r="E881" s="59"/>
      <c r="F881" s="59"/>
      <c r="G881" s="59"/>
      <c r="H881" s="59"/>
      <c r="I881" s="59"/>
      <c r="J881" s="59"/>
      <c r="K881" s="59"/>
      <c r="L881" s="59">
        <v>166</v>
      </c>
      <c r="M881" s="104"/>
      <c r="N881" s="9"/>
      <c r="O881" s="142"/>
      <c r="P881" s="11"/>
      <c r="R881" s="1">
        <v>1</v>
      </c>
    </row>
    <row r="882" spans="1:19">
      <c r="A882" s="83"/>
      <c r="B882" s="105" t="s">
        <v>84</v>
      </c>
      <c r="C882" s="59">
        <v>1</v>
      </c>
      <c r="D882" s="59"/>
      <c r="E882" s="59"/>
      <c r="F882" s="59"/>
      <c r="G882" s="59"/>
      <c r="H882" s="59"/>
      <c r="I882" s="59"/>
      <c r="J882" s="59"/>
      <c r="K882" s="59"/>
      <c r="L882" s="59">
        <v>309</v>
      </c>
      <c r="M882" s="104"/>
      <c r="N882" s="9"/>
      <c r="O882" s="142"/>
      <c r="P882" s="11"/>
      <c r="R882" s="1">
        <v>1</v>
      </c>
    </row>
    <row r="883" spans="1:19">
      <c r="A883" s="83"/>
      <c r="B883" s="105" t="s">
        <v>84</v>
      </c>
      <c r="C883" s="59">
        <v>1</v>
      </c>
      <c r="D883" s="59"/>
      <c r="E883" s="59"/>
      <c r="F883" s="59"/>
      <c r="G883" s="59"/>
      <c r="H883" s="59"/>
      <c r="I883" s="59"/>
      <c r="J883" s="59"/>
      <c r="K883" s="59"/>
      <c r="L883" s="59">
        <v>310</v>
      </c>
      <c r="M883" s="104"/>
      <c r="N883" s="9"/>
      <c r="O883" s="142"/>
      <c r="P883" s="11"/>
      <c r="R883" s="1">
        <v>1</v>
      </c>
    </row>
    <row r="884" spans="1:19">
      <c r="A884" s="83"/>
      <c r="B884" s="105" t="s">
        <v>84</v>
      </c>
      <c r="C884" s="59">
        <v>1</v>
      </c>
      <c r="D884" s="59"/>
      <c r="E884" s="59"/>
      <c r="F884" s="59"/>
      <c r="G884" s="59"/>
      <c r="H884" s="59"/>
      <c r="I884" s="59"/>
      <c r="J884" s="59"/>
      <c r="K884" s="59"/>
      <c r="L884" s="59">
        <v>681</v>
      </c>
      <c r="M884" s="104"/>
      <c r="N884" s="9"/>
      <c r="O884" s="142"/>
      <c r="P884" s="11"/>
      <c r="R884" s="1">
        <v>1</v>
      </c>
    </row>
    <row r="885" spans="1:19">
      <c r="A885" s="83"/>
      <c r="B885" s="105" t="s">
        <v>84</v>
      </c>
      <c r="C885" s="59">
        <v>1</v>
      </c>
      <c r="D885" s="59"/>
      <c r="E885" s="59"/>
      <c r="F885" s="59"/>
      <c r="G885" s="59"/>
      <c r="H885" s="59"/>
      <c r="I885" s="59"/>
      <c r="J885" s="59"/>
      <c r="K885" s="59"/>
      <c r="L885" s="59">
        <v>682</v>
      </c>
      <c r="M885" s="104"/>
      <c r="N885" s="9"/>
      <c r="O885" s="142"/>
      <c r="P885" s="11"/>
      <c r="R885" s="1">
        <v>1</v>
      </c>
    </row>
    <row r="886" spans="1:19">
      <c r="A886" s="83"/>
      <c r="B886" s="105" t="s">
        <v>1060</v>
      </c>
      <c r="C886" s="59">
        <v>1</v>
      </c>
      <c r="D886" s="59">
        <v>2</v>
      </c>
      <c r="E886" s="59">
        <v>3</v>
      </c>
      <c r="F886" s="59"/>
      <c r="G886" s="59"/>
      <c r="H886" s="59"/>
      <c r="I886" s="59"/>
      <c r="J886" s="59"/>
      <c r="K886" s="59">
        <f>SUM(E886:J886)</f>
        <v>3</v>
      </c>
      <c r="L886" s="59">
        <v>42</v>
      </c>
      <c r="M886" s="104"/>
      <c r="N886" s="9"/>
      <c r="O886" s="142"/>
      <c r="P886" s="11"/>
      <c r="R886" s="1">
        <v>1</v>
      </c>
    </row>
    <row r="887" spans="1:19">
      <c r="A887" s="83"/>
      <c r="B887" s="105" t="s">
        <v>229</v>
      </c>
      <c r="C887" s="59">
        <v>1</v>
      </c>
      <c r="D887" s="59"/>
      <c r="E887" s="59"/>
      <c r="F887" s="59"/>
      <c r="G887" s="59"/>
      <c r="H887" s="59"/>
      <c r="I887" s="59"/>
      <c r="J887" s="59"/>
      <c r="K887" s="59"/>
      <c r="L887" s="59">
        <v>63</v>
      </c>
      <c r="M887" s="104"/>
      <c r="N887" s="9"/>
      <c r="O887" s="142"/>
      <c r="P887" s="11"/>
      <c r="R887" s="1">
        <v>1</v>
      </c>
    </row>
    <row r="888" spans="1:19">
      <c r="A888" s="83"/>
      <c r="B888" s="105" t="s">
        <v>229</v>
      </c>
      <c r="C888" s="59">
        <v>1</v>
      </c>
      <c r="D888" s="59"/>
      <c r="E888" s="59"/>
      <c r="F888" s="59"/>
      <c r="G888" s="59"/>
      <c r="H888" s="59"/>
      <c r="I888" s="59"/>
      <c r="J888" s="59"/>
      <c r="K888" s="59"/>
      <c r="L888" s="59">
        <v>66</v>
      </c>
      <c r="M888" s="64" t="s">
        <v>375</v>
      </c>
      <c r="N888" s="11" t="s">
        <v>376</v>
      </c>
      <c r="O888" s="142"/>
      <c r="P888" s="11">
        <v>1</v>
      </c>
      <c r="R888" s="1">
        <v>1</v>
      </c>
    </row>
    <row r="889" spans="1:19">
      <c r="A889" s="83"/>
      <c r="B889" s="105" t="s">
        <v>25</v>
      </c>
      <c r="C889" s="59">
        <v>1</v>
      </c>
      <c r="D889" s="59"/>
      <c r="E889" s="59"/>
      <c r="F889" s="59"/>
      <c r="G889" s="59"/>
      <c r="H889" s="59"/>
      <c r="I889" s="59"/>
      <c r="J889" s="59"/>
      <c r="K889" s="59"/>
      <c r="L889" s="59">
        <v>311</v>
      </c>
      <c r="M889" s="104"/>
      <c r="N889" s="9"/>
      <c r="O889" s="142"/>
      <c r="P889" s="11"/>
      <c r="R889" s="1">
        <v>1</v>
      </c>
    </row>
    <row r="890" spans="1:19">
      <c r="A890" s="83"/>
      <c r="B890" s="105" t="s">
        <v>25</v>
      </c>
      <c r="C890" s="59">
        <v>1</v>
      </c>
      <c r="D890" s="59"/>
      <c r="E890" s="59"/>
      <c r="F890" s="59"/>
      <c r="G890" s="59"/>
      <c r="H890" s="59"/>
      <c r="I890" s="59"/>
      <c r="J890" s="59"/>
      <c r="K890" s="59"/>
      <c r="L890" s="59">
        <v>745</v>
      </c>
      <c r="M890" s="64" t="s">
        <v>401</v>
      </c>
      <c r="N890" s="11" t="s">
        <v>376</v>
      </c>
      <c r="O890" s="142"/>
      <c r="P890" s="11">
        <v>1</v>
      </c>
      <c r="R890" s="1">
        <v>1</v>
      </c>
    </row>
    <row r="891" spans="1:19">
      <c r="A891" s="83"/>
      <c r="B891" s="105" t="s">
        <v>1054</v>
      </c>
      <c r="C891" s="59">
        <v>1</v>
      </c>
      <c r="D891" s="59"/>
      <c r="E891" s="59"/>
      <c r="F891" s="59"/>
      <c r="G891" s="59"/>
      <c r="H891" s="59"/>
      <c r="I891" s="59"/>
      <c r="J891" s="59"/>
      <c r="K891" s="59"/>
      <c r="L891" s="59">
        <v>312</v>
      </c>
      <c r="M891" s="104"/>
      <c r="N891" s="9"/>
      <c r="O891" s="142"/>
      <c r="P891" s="11"/>
      <c r="R891" s="1">
        <v>1</v>
      </c>
    </row>
    <row r="892" spans="1:19">
      <c r="A892" s="83"/>
      <c r="B892" s="105" t="s">
        <v>101</v>
      </c>
      <c r="C892" s="59">
        <v>1</v>
      </c>
      <c r="D892" s="59"/>
      <c r="E892" s="59"/>
      <c r="F892" s="59"/>
      <c r="G892" s="59"/>
      <c r="H892" s="59"/>
      <c r="I892" s="59"/>
      <c r="J892" s="59"/>
      <c r="K892" s="59"/>
      <c r="L892" s="59">
        <v>560</v>
      </c>
      <c r="M892" s="64" t="s">
        <v>400</v>
      </c>
      <c r="N892" s="11" t="s">
        <v>376</v>
      </c>
      <c r="O892" s="142"/>
      <c r="P892" s="11">
        <v>1</v>
      </c>
      <c r="R892" s="1">
        <v>1</v>
      </c>
    </row>
    <row r="893" spans="1:19">
      <c r="A893" s="83"/>
      <c r="B893" s="105" t="s">
        <v>231</v>
      </c>
      <c r="C893" s="59">
        <v>1</v>
      </c>
      <c r="D893" s="59">
        <v>1</v>
      </c>
      <c r="E893" s="59"/>
      <c r="F893" s="59"/>
      <c r="G893" s="59">
        <v>4</v>
      </c>
      <c r="H893" s="59"/>
      <c r="I893" s="59"/>
      <c r="J893" s="59"/>
      <c r="K893" s="59">
        <f>SUM(E893:J893)</f>
        <v>4</v>
      </c>
      <c r="L893" s="59">
        <v>305</v>
      </c>
      <c r="M893" s="64" t="s">
        <v>377</v>
      </c>
      <c r="N893" s="11" t="s">
        <v>378</v>
      </c>
      <c r="O893" s="142"/>
      <c r="P893" s="11">
        <v>1</v>
      </c>
      <c r="S893" s="1">
        <v>1</v>
      </c>
    </row>
    <row r="894" spans="1:19">
      <c r="A894" s="83"/>
      <c r="B894" s="105" t="s">
        <v>113</v>
      </c>
      <c r="C894" s="59">
        <v>1</v>
      </c>
      <c r="D894" s="59"/>
      <c r="E894" s="59"/>
      <c r="F894" s="59"/>
      <c r="G894" s="59"/>
      <c r="H894" s="59"/>
      <c r="I894" s="59"/>
      <c r="J894" s="59"/>
      <c r="K894" s="59"/>
      <c r="L894" s="59">
        <v>306</v>
      </c>
      <c r="M894" s="104"/>
      <c r="N894" s="9"/>
      <c r="O894" s="142"/>
      <c r="P894" s="11"/>
      <c r="S894" s="1">
        <v>1</v>
      </c>
    </row>
    <row r="895" spans="1:19">
      <c r="A895" s="83"/>
      <c r="B895" s="105" t="s">
        <v>113</v>
      </c>
      <c r="C895" s="59">
        <v>1</v>
      </c>
      <c r="D895" s="59"/>
      <c r="E895" s="59"/>
      <c r="F895" s="59"/>
      <c r="G895" s="59"/>
      <c r="H895" s="59"/>
      <c r="I895" s="59"/>
      <c r="J895" s="59"/>
      <c r="K895" s="59"/>
      <c r="L895" s="59">
        <v>677</v>
      </c>
      <c r="M895" s="64" t="s">
        <v>379</v>
      </c>
      <c r="N895" s="11" t="s">
        <v>376</v>
      </c>
      <c r="O895" s="142"/>
      <c r="P895" s="11">
        <v>1</v>
      </c>
      <c r="S895" s="1">
        <v>1</v>
      </c>
    </row>
    <row r="896" spans="1:19">
      <c r="A896" s="83"/>
      <c r="B896" s="105" t="s">
        <v>113</v>
      </c>
      <c r="C896" s="59">
        <v>1</v>
      </c>
      <c r="D896" s="59"/>
      <c r="E896" s="59"/>
      <c r="F896" s="59"/>
      <c r="G896" s="59"/>
      <c r="H896" s="59"/>
      <c r="I896" s="59"/>
      <c r="J896" s="59"/>
      <c r="K896" s="59"/>
      <c r="L896" s="59">
        <v>678</v>
      </c>
      <c r="M896" s="104"/>
      <c r="N896" s="9"/>
      <c r="O896" s="142"/>
      <c r="P896" s="11"/>
      <c r="S896" s="1">
        <v>1</v>
      </c>
    </row>
    <row r="897" spans="1:19">
      <c r="A897" s="83"/>
      <c r="B897" s="105" t="s">
        <v>221</v>
      </c>
      <c r="C897" s="59">
        <v>1</v>
      </c>
      <c r="D897" s="59">
        <v>1</v>
      </c>
      <c r="E897" s="59"/>
      <c r="F897" s="59">
        <v>6</v>
      </c>
      <c r="G897" s="59"/>
      <c r="H897" s="59"/>
      <c r="I897" s="59"/>
      <c r="J897" s="59"/>
      <c r="K897" s="59">
        <f>SUM(E897:J897)</f>
        <v>6</v>
      </c>
      <c r="L897" s="59">
        <v>154</v>
      </c>
      <c r="M897" s="104"/>
      <c r="N897" s="9"/>
      <c r="O897" s="142"/>
      <c r="P897" s="11"/>
      <c r="R897" s="1">
        <v>1</v>
      </c>
    </row>
    <row r="898" spans="1:19">
      <c r="A898" s="83"/>
      <c r="B898" s="105" t="s">
        <v>84</v>
      </c>
      <c r="C898" s="59">
        <v>1</v>
      </c>
      <c r="D898" s="59"/>
      <c r="E898" s="59"/>
      <c r="F898" s="59"/>
      <c r="G898" s="59"/>
      <c r="H898" s="59"/>
      <c r="I898" s="59"/>
      <c r="J898" s="59"/>
      <c r="K898" s="59"/>
      <c r="L898" s="59">
        <v>156</v>
      </c>
      <c r="M898" s="104"/>
      <c r="N898" s="9"/>
      <c r="O898" s="142"/>
      <c r="P898" s="11"/>
      <c r="R898" s="1">
        <v>1</v>
      </c>
    </row>
    <row r="899" spans="1:19">
      <c r="A899" s="83"/>
      <c r="B899" s="105" t="s">
        <v>84</v>
      </c>
      <c r="C899" s="59">
        <v>1</v>
      </c>
      <c r="D899" s="59"/>
      <c r="E899" s="59"/>
      <c r="F899" s="59"/>
      <c r="G899" s="59"/>
      <c r="H899" s="59"/>
      <c r="I899" s="59"/>
      <c r="J899" s="59"/>
      <c r="K899" s="59"/>
      <c r="L899" s="59">
        <v>158</v>
      </c>
      <c r="M899" s="104"/>
      <c r="N899" s="9"/>
      <c r="O899" s="142"/>
      <c r="P899" s="11"/>
      <c r="R899" s="1">
        <v>1</v>
      </c>
    </row>
    <row r="900" spans="1:19">
      <c r="A900" s="83"/>
      <c r="B900" s="105" t="s">
        <v>84</v>
      </c>
      <c r="C900" s="59">
        <v>1</v>
      </c>
      <c r="D900" s="59"/>
      <c r="E900" s="59"/>
      <c r="F900" s="59"/>
      <c r="G900" s="59"/>
      <c r="H900" s="59"/>
      <c r="I900" s="59"/>
      <c r="J900" s="59"/>
      <c r="K900" s="59"/>
      <c r="L900" s="59">
        <v>160</v>
      </c>
      <c r="M900" s="104"/>
      <c r="N900" s="9"/>
      <c r="O900" s="142"/>
      <c r="P900" s="11"/>
      <c r="R900" s="1">
        <v>1</v>
      </c>
    </row>
    <row r="901" spans="1:19">
      <c r="A901" s="83"/>
      <c r="B901" s="105" t="s">
        <v>84</v>
      </c>
      <c r="C901" s="59">
        <v>1</v>
      </c>
      <c r="D901" s="59"/>
      <c r="E901" s="59"/>
      <c r="F901" s="59"/>
      <c r="G901" s="59"/>
      <c r="H901" s="59"/>
      <c r="I901" s="59"/>
      <c r="J901" s="59"/>
      <c r="K901" s="59"/>
      <c r="L901" s="59">
        <v>170</v>
      </c>
      <c r="M901" s="104"/>
      <c r="N901" s="9"/>
      <c r="O901" s="142"/>
      <c r="P901" s="11"/>
      <c r="R901" s="1">
        <v>1</v>
      </c>
    </row>
    <row r="902" spans="1:19">
      <c r="A902" s="83"/>
      <c r="B902" s="105" t="s">
        <v>84</v>
      </c>
      <c r="C902" s="59">
        <v>1</v>
      </c>
      <c r="D902" s="59"/>
      <c r="E902" s="59"/>
      <c r="F902" s="59"/>
      <c r="G902" s="59"/>
      <c r="H902" s="59"/>
      <c r="I902" s="59"/>
      <c r="J902" s="59"/>
      <c r="K902" s="59"/>
      <c r="L902" s="59">
        <v>180</v>
      </c>
      <c r="M902" s="104"/>
      <c r="N902" s="9"/>
      <c r="O902" s="142"/>
      <c r="P902" s="11"/>
      <c r="R902" s="1">
        <v>1</v>
      </c>
    </row>
    <row r="903" spans="1:19">
      <c r="A903" s="83"/>
      <c r="B903" s="105" t="s">
        <v>380</v>
      </c>
      <c r="C903" s="59">
        <v>1</v>
      </c>
      <c r="D903" s="59">
        <v>2</v>
      </c>
      <c r="E903" s="116"/>
      <c r="F903" s="116">
        <v>7</v>
      </c>
      <c r="G903" s="116"/>
      <c r="H903" s="116"/>
      <c r="I903" s="116"/>
      <c r="J903" s="116"/>
      <c r="K903" s="116">
        <f>SUM(E903:J903)</f>
        <v>7</v>
      </c>
      <c r="L903" s="59">
        <v>115</v>
      </c>
      <c r="M903" s="104"/>
      <c r="N903" s="9"/>
      <c r="O903" s="142"/>
      <c r="P903" s="11"/>
      <c r="R903" s="120">
        <v>1</v>
      </c>
    </row>
    <row r="904" spans="1:19">
      <c r="A904" s="83"/>
      <c r="B904" s="105" t="s">
        <v>241</v>
      </c>
      <c r="C904" s="59">
        <v>1</v>
      </c>
      <c r="D904" s="59"/>
      <c r="E904" s="116"/>
      <c r="F904" s="116"/>
      <c r="G904" s="116"/>
      <c r="H904" s="116"/>
      <c r="I904" s="116"/>
      <c r="J904" s="116"/>
      <c r="K904" s="116"/>
      <c r="L904" s="59">
        <v>117</v>
      </c>
      <c r="M904" s="104"/>
      <c r="N904" s="9"/>
      <c r="O904" s="142"/>
      <c r="P904" s="11"/>
      <c r="R904" s="120">
        <v>1</v>
      </c>
    </row>
    <row r="905" spans="1:19">
      <c r="A905" s="83"/>
      <c r="B905" s="105" t="s">
        <v>241</v>
      </c>
      <c r="C905" s="59">
        <v>1</v>
      </c>
      <c r="D905" s="59"/>
      <c r="E905" s="116"/>
      <c r="F905" s="116"/>
      <c r="G905" s="116"/>
      <c r="H905" s="116"/>
      <c r="I905" s="116"/>
      <c r="J905" s="116"/>
      <c r="K905" s="116"/>
      <c r="L905" s="59">
        <v>121</v>
      </c>
      <c r="M905" s="104"/>
      <c r="N905" s="9"/>
      <c r="O905" s="142"/>
      <c r="P905" s="11"/>
      <c r="R905" s="120">
        <v>1</v>
      </c>
    </row>
    <row r="906" spans="1:19">
      <c r="A906" s="83"/>
      <c r="B906" s="105" t="s">
        <v>241</v>
      </c>
      <c r="C906" s="59">
        <v>1</v>
      </c>
      <c r="D906" s="59"/>
      <c r="E906" s="116"/>
      <c r="F906" s="116"/>
      <c r="G906" s="116"/>
      <c r="H906" s="116"/>
      <c r="I906" s="116"/>
      <c r="J906" s="116"/>
      <c r="K906" s="116"/>
      <c r="L906" s="59">
        <v>123</v>
      </c>
      <c r="M906" s="104"/>
      <c r="N906" s="9"/>
      <c r="O906" s="142"/>
      <c r="P906" s="11"/>
      <c r="R906" s="120">
        <v>1</v>
      </c>
    </row>
    <row r="907" spans="1:19">
      <c r="A907" s="83"/>
      <c r="B907" s="105" t="s">
        <v>241</v>
      </c>
      <c r="C907" s="59">
        <v>1</v>
      </c>
      <c r="D907" s="59"/>
      <c r="E907" s="116"/>
      <c r="F907" s="116"/>
      <c r="G907" s="116"/>
      <c r="H907" s="116"/>
      <c r="I907" s="116"/>
      <c r="J907" s="116"/>
      <c r="K907" s="116"/>
      <c r="L907" s="59">
        <v>169</v>
      </c>
      <c r="M907" s="104"/>
      <c r="N907" s="9"/>
      <c r="O907" s="142"/>
      <c r="P907" s="11"/>
      <c r="R907" s="120">
        <v>1</v>
      </c>
    </row>
    <row r="908" spans="1:19">
      <c r="A908" s="83"/>
      <c r="B908" s="105" t="s">
        <v>241</v>
      </c>
      <c r="C908" s="59">
        <v>1</v>
      </c>
      <c r="D908" s="59"/>
      <c r="E908" s="116"/>
      <c r="F908" s="116"/>
      <c r="G908" s="116"/>
      <c r="H908" s="116"/>
      <c r="I908" s="116"/>
      <c r="J908" s="116"/>
      <c r="K908" s="116"/>
      <c r="L908" s="61">
        <v>179</v>
      </c>
      <c r="M908" s="64" t="s">
        <v>381</v>
      </c>
      <c r="N908" s="11" t="s">
        <v>378</v>
      </c>
      <c r="O908" s="142"/>
      <c r="P908" s="11">
        <v>1</v>
      </c>
      <c r="R908" s="120">
        <v>1</v>
      </c>
    </row>
    <row r="909" spans="1:19">
      <c r="A909" s="83"/>
      <c r="B909" s="105" t="s">
        <v>241</v>
      </c>
      <c r="C909" s="59">
        <v>1</v>
      </c>
      <c r="D909" s="59"/>
      <c r="E909" s="116"/>
      <c r="F909" s="116"/>
      <c r="G909" s="116"/>
      <c r="H909" s="116"/>
      <c r="I909" s="116"/>
      <c r="J909" s="116"/>
      <c r="K909" s="116"/>
      <c r="L909" s="59">
        <v>183</v>
      </c>
      <c r="M909" s="64" t="s">
        <v>382</v>
      </c>
      <c r="N909" s="11" t="s">
        <v>378</v>
      </c>
      <c r="O909" s="142"/>
      <c r="P909" s="11">
        <v>1</v>
      </c>
      <c r="R909" s="120">
        <v>1</v>
      </c>
    </row>
    <row r="910" spans="1:19">
      <c r="A910" s="83"/>
      <c r="B910" s="105" t="s">
        <v>244</v>
      </c>
      <c r="C910" s="59">
        <v>1</v>
      </c>
      <c r="D910" s="59">
        <v>3</v>
      </c>
      <c r="E910" s="59"/>
      <c r="F910" s="59"/>
      <c r="G910" s="59">
        <v>5</v>
      </c>
      <c r="H910" s="59"/>
      <c r="I910" s="59"/>
      <c r="J910" s="59"/>
      <c r="K910" s="59">
        <f>SUM(E910:J910)</f>
        <v>5</v>
      </c>
      <c r="L910" s="59">
        <v>34</v>
      </c>
      <c r="M910" s="64" t="s">
        <v>383</v>
      </c>
      <c r="N910" s="11" t="s">
        <v>378</v>
      </c>
      <c r="O910" s="142"/>
      <c r="P910" s="11">
        <v>1</v>
      </c>
      <c r="S910" s="1">
        <v>1</v>
      </c>
    </row>
    <row r="911" spans="1:19">
      <c r="A911" s="83"/>
      <c r="B911" s="105" t="s">
        <v>24</v>
      </c>
      <c r="C911" s="59">
        <v>1</v>
      </c>
      <c r="D911" s="59"/>
      <c r="E911" s="59"/>
      <c r="F911" s="59"/>
      <c r="G911" s="59"/>
      <c r="H911" s="59"/>
      <c r="I911" s="59"/>
      <c r="J911" s="59"/>
      <c r="K911" s="59"/>
      <c r="L911" s="59">
        <v>61</v>
      </c>
      <c r="M911" s="64" t="s">
        <v>384</v>
      </c>
      <c r="N911" s="11" t="s">
        <v>378</v>
      </c>
      <c r="O911" s="142"/>
      <c r="P911" s="11">
        <v>1</v>
      </c>
      <c r="S911" s="1">
        <v>1</v>
      </c>
    </row>
    <row r="912" spans="1:19">
      <c r="A912" s="83"/>
      <c r="B912" s="105" t="s">
        <v>24</v>
      </c>
      <c r="C912" s="59">
        <v>1</v>
      </c>
      <c r="D912" s="59"/>
      <c r="E912" s="59"/>
      <c r="F912" s="59"/>
      <c r="G912" s="59"/>
      <c r="H912" s="59"/>
      <c r="I912" s="59"/>
      <c r="J912" s="59"/>
      <c r="K912" s="59"/>
      <c r="L912" s="59">
        <v>81</v>
      </c>
      <c r="M912" s="96"/>
      <c r="N912" s="18"/>
      <c r="O912" s="142"/>
      <c r="P912" s="11"/>
      <c r="S912" s="1">
        <v>1</v>
      </c>
    </row>
    <row r="913" spans="1:19">
      <c r="A913" s="83"/>
      <c r="B913" s="105" t="s">
        <v>24</v>
      </c>
      <c r="C913" s="59">
        <v>1</v>
      </c>
      <c r="D913" s="59"/>
      <c r="E913" s="59"/>
      <c r="F913" s="59"/>
      <c r="G913" s="59"/>
      <c r="H913" s="59"/>
      <c r="I913" s="59"/>
      <c r="J913" s="59"/>
      <c r="K913" s="59"/>
      <c r="L913" s="59">
        <v>1073</v>
      </c>
      <c r="M913" s="104"/>
      <c r="N913" s="18"/>
      <c r="O913" s="142"/>
      <c r="P913" s="11"/>
      <c r="S913" s="1">
        <v>1</v>
      </c>
    </row>
    <row r="914" spans="1:19">
      <c r="A914" s="83"/>
      <c r="B914" s="105" t="s">
        <v>24</v>
      </c>
      <c r="C914" s="59">
        <v>1</v>
      </c>
      <c r="D914" s="59"/>
      <c r="E914" s="59"/>
      <c r="F914" s="59"/>
      <c r="G914" s="59"/>
      <c r="H914" s="59"/>
      <c r="I914" s="59"/>
      <c r="J914" s="59"/>
      <c r="K914" s="59"/>
      <c r="L914" s="59">
        <v>1100</v>
      </c>
      <c r="M914" s="104"/>
      <c r="N914" s="18"/>
      <c r="O914" s="142"/>
      <c r="P914" s="11"/>
      <c r="S914" s="1">
        <v>1</v>
      </c>
    </row>
    <row r="915" spans="1:19">
      <c r="A915" s="83"/>
      <c r="B915" s="105" t="s">
        <v>24</v>
      </c>
      <c r="C915" s="59">
        <v>1</v>
      </c>
      <c r="D915" s="59"/>
      <c r="E915" s="59"/>
      <c r="F915" s="59"/>
      <c r="G915" s="59"/>
      <c r="H915" s="59"/>
      <c r="I915" s="59"/>
      <c r="J915" s="59"/>
      <c r="K915" s="59"/>
      <c r="L915" s="59">
        <v>1132</v>
      </c>
      <c r="M915" s="104"/>
      <c r="N915" s="18"/>
      <c r="O915" s="142"/>
      <c r="P915" s="11"/>
      <c r="S915" s="1">
        <v>1</v>
      </c>
    </row>
    <row r="916" spans="1:19">
      <c r="A916" s="83"/>
      <c r="B916" s="105" t="s">
        <v>252</v>
      </c>
      <c r="C916" s="59">
        <v>1</v>
      </c>
      <c r="D916" s="59">
        <v>1</v>
      </c>
      <c r="E916" s="59"/>
      <c r="F916" s="59"/>
      <c r="G916" s="59">
        <v>2</v>
      </c>
      <c r="H916" s="59"/>
      <c r="I916" s="59"/>
      <c r="J916" s="59"/>
      <c r="K916" s="59">
        <f>SUM(E916:J916)</f>
        <v>2</v>
      </c>
      <c r="L916" s="59">
        <v>307</v>
      </c>
      <c r="M916" s="64" t="s">
        <v>386</v>
      </c>
      <c r="N916" s="11" t="s">
        <v>378</v>
      </c>
      <c r="O916" s="142"/>
      <c r="P916" s="11">
        <v>1</v>
      </c>
      <c r="S916" s="1">
        <v>1</v>
      </c>
    </row>
    <row r="917" spans="1:19">
      <c r="A917" s="83"/>
      <c r="B917" s="105" t="s">
        <v>152</v>
      </c>
      <c r="C917" s="59">
        <v>1</v>
      </c>
      <c r="D917" s="59"/>
      <c r="E917" s="59"/>
      <c r="F917" s="59"/>
      <c r="G917" s="59"/>
      <c r="H917" s="59"/>
      <c r="I917" s="59"/>
      <c r="J917" s="59"/>
      <c r="K917" s="59"/>
      <c r="L917" s="59">
        <v>308</v>
      </c>
      <c r="M917" s="104"/>
      <c r="N917" s="9"/>
      <c r="O917" s="142"/>
      <c r="P917" s="11"/>
      <c r="S917" s="1">
        <v>1</v>
      </c>
    </row>
    <row r="918" spans="1:19">
      <c r="A918" s="83"/>
      <c r="B918" s="105" t="s">
        <v>254</v>
      </c>
      <c r="C918" s="59">
        <v>1</v>
      </c>
      <c r="D918" s="59"/>
      <c r="E918" s="59"/>
      <c r="F918" s="59"/>
      <c r="G918" s="59"/>
      <c r="H918" s="59"/>
      <c r="I918" s="59"/>
      <c r="J918" s="59"/>
      <c r="K918" s="59"/>
      <c r="L918" s="59">
        <v>313</v>
      </c>
      <c r="M918" s="64" t="s">
        <v>387</v>
      </c>
      <c r="N918" s="11" t="s">
        <v>378</v>
      </c>
      <c r="O918" s="142"/>
      <c r="P918" s="11">
        <v>1</v>
      </c>
      <c r="S918" s="1">
        <v>1</v>
      </c>
    </row>
    <row r="919" spans="1:19">
      <c r="A919" s="83"/>
      <c r="B919" s="105" t="s">
        <v>65</v>
      </c>
      <c r="C919" s="59">
        <v>1</v>
      </c>
      <c r="D919" s="59"/>
      <c r="E919" s="59"/>
      <c r="F919" s="59"/>
      <c r="G919" s="59"/>
      <c r="H919" s="59"/>
      <c r="I919" s="59"/>
      <c r="J919" s="59"/>
      <c r="K919" s="59"/>
      <c r="L919" s="59">
        <v>314</v>
      </c>
      <c r="M919" s="64" t="s">
        <v>388</v>
      </c>
      <c r="N919" s="11" t="s">
        <v>378</v>
      </c>
      <c r="O919" s="142"/>
      <c r="P919" s="11">
        <v>1</v>
      </c>
      <c r="S919" s="1">
        <v>1</v>
      </c>
    </row>
    <row r="920" spans="1:19">
      <c r="A920" s="83"/>
      <c r="B920" s="105" t="s">
        <v>65</v>
      </c>
      <c r="C920" s="59">
        <v>1</v>
      </c>
      <c r="D920" s="59"/>
      <c r="E920" s="59"/>
      <c r="F920" s="59"/>
      <c r="G920" s="59"/>
      <c r="H920" s="59"/>
      <c r="I920" s="59"/>
      <c r="J920" s="59"/>
      <c r="K920" s="59"/>
      <c r="L920" s="59">
        <v>315</v>
      </c>
      <c r="M920" s="104"/>
      <c r="N920" s="9"/>
      <c r="O920" s="142"/>
      <c r="P920" s="11"/>
      <c r="S920" s="1">
        <v>1</v>
      </c>
    </row>
    <row r="921" spans="1:19">
      <c r="A921" s="83"/>
      <c r="B921" s="105" t="s">
        <v>65</v>
      </c>
      <c r="C921" s="59">
        <v>1</v>
      </c>
      <c r="D921" s="59"/>
      <c r="E921" s="59"/>
      <c r="F921" s="59"/>
      <c r="G921" s="59"/>
      <c r="H921" s="59"/>
      <c r="I921" s="59"/>
      <c r="J921" s="59"/>
      <c r="K921" s="59"/>
      <c r="L921" s="59">
        <v>316</v>
      </c>
      <c r="M921" s="104"/>
      <c r="N921" s="9"/>
      <c r="O921" s="142"/>
      <c r="P921" s="11"/>
      <c r="S921" s="1">
        <v>1</v>
      </c>
    </row>
    <row r="922" spans="1:19">
      <c r="A922" s="83"/>
      <c r="B922" s="105" t="s">
        <v>65</v>
      </c>
      <c r="C922" s="59">
        <v>1</v>
      </c>
      <c r="D922" s="59"/>
      <c r="E922" s="59"/>
      <c r="F922" s="59"/>
      <c r="G922" s="59"/>
      <c r="H922" s="59"/>
      <c r="I922" s="59"/>
      <c r="J922" s="59"/>
      <c r="K922" s="59"/>
      <c r="L922" s="59">
        <v>317</v>
      </c>
      <c r="M922" s="104"/>
      <c r="N922" s="9"/>
      <c r="O922" s="142"/>
      <c r="P922" s="11"/>
      <c r="S922" s="1">
        <v>1</v>
      </c>
    </row>
    <row r="923" spans="1:19">
      <c r="A923" s="83"/>
      <c r="B923" s="105" t="s">
        <v>65</v>
      </c>
      <c r="C923" s="59">
        <v>1</v>
      </c>
      <c r="D923" s="59"/>
      <c r="E923" s="59"/>
      <c r="F923" s="59"/>
      <c r="G923" s="59"/>
      <c r="H923" s="59"/>
      <c r="I923" s="59"/>
      <c r="J923" s="59"/>
      <c r="K923" s="59"/>
      <c r="L923" s="59">
        <v>318</v>
      </c>
      <c r="M923" s="104"/>
      <c r="N923" s="9"/>
      <c r="O923" s="142"/>
      <c r="P923" s="11"/>
      <c r="S923" s="1">
        <v>1</v>
      </c>
    </row>
    <row r="924" spans="1:19">
      <c r="A924" s="83"/>
      <c r="B924" s="105" t="s">
        <v>65</v>
      </c>
      <c r="C924" s="59">
        <v>1</v>
      </c>
      <c r="D924" s="59"/>
      <c r="E924" s="59"/>
      <c r="F924" s="59"/>
      <c r="G924" s="59"/>
      <c r="H924" s="59"/>
      <c r="I924" s="59"/>
      <c r="J924" s="59"/>
      <c r="K924" s="59"/>
      <c r="L924" s="59">
        <v>332</v>
      </c>
      <c r="M924" s="104"/>
      <c r="N924" s="9"/>
      <c r="O924" s="142"/>
      <c r="P924" s="11"/>
      <c r="S924" s="1">
        <v>1</v>
      </c>
    </row>
    <row r="925" spans="1:19">
      <c r="A925" s="83"/>
      <c r="B925" s="105" t="s">
        <v>65</v>
      </c>
      <c r="C925" s="59">
        <v>1</v>
      </c>
      <c r="D925" s="59"/>
      <c r="E925" s="59"/>
      <c r="F925" s="59"/>
      <c r="G925" s="59"/>
      <c r="H925" s="59"/>
      <c r="I925" s="59"/>
      <c r="J925" s="59"/>
      <c r="K925" s="59"/>
      <c r="L925" s="59">
        <v>333</v>
      </c>
      <c r="M925" s="104"/>
      <c r="N925" s="9"/>
      <c r="O925" s="142"/>
      <c r="P925" s="11"/>
      <c r="S925" s="1">
        <v>1</v>
      </c>
    </row>
    <row r="926" spans="1:19">
      <c r="A926" s="83"/>
      <c r="B926" s="105" t="s">
        <v>65</v>
      </c>
      <c r="C926" s="59">
        <v>1</v>
      </c>
      <c r="D926" s="59"/>
      <c r="E926" s="59"/>
      <c r="F926" s="59"/>
      <c r="G926" s="59"/>
      <c r="H926" s="59"/>
      <c r="I926" s="59"/>
      <c r="J926" s="59"/>
      <c r="K926" s="59"/>
      <c r="L926" s="59">
        <v>334</v>
      </c>
      <c r="M926" s="104"/>
      <c r="N926" s="9"/>
      <c r="O926" s="142"/>
      <c r="P926" s="11"/>
      <c r="S926" s="1">
        <v>1</v>
      </c>
    </row>
    <row r="927" spans="1:19">
      <c r="A927" s="83"/>
      <c r="B927" s="105" t="s">
        <v>65</v>
      </c>
      <c r="C927" s="59">
        <v>1</v>
      </c>
      <c r="D927" s="59"/>
      <c r="E927" s="59"/>
      <c r="F927" s="59"/>
      <c r="G927" s="59"/>
      <c r="H927" s="59"/>
      <c r="I927" s="59"/>
      <c r="J927" s="59"/>
      <c r="K927" s="59"/>
      <c r="L927" s="59">
        <v>335</v>
      </c>
      <c r="M927" s="104"/>
      <c r="N927" s="9"/>
      <c r="O927" s="142"/>
      <c r="P927" s="11"/>
      <c r="S927" s="1">
        <v>1</v>
      </c>
    </row>
    <row r="928" spans="1:19">
      <c r="A928" s="83"/>
      <c r="B928" s="105" t="s">
        <v>65</v>
      </c>
      <c r="C928" s="59">
        <v>1</v>
      </c>
      <c r="D928" s="59"/>
      <c r="E928" s="59"/>
      <c r="F928" s="59"/>
      <c r="G928" s="59"/>
      <c r="H928" s="59"/>
      <c r="I928" s="59"/>
      <c r="J928" s="59"/>
      <c r="K928" s="59"/>
      <c r="L928" s="59">
        <v>336</v>
      </c>
      <c r="M928" s="104"/>
      <c r="N928" s="9"/>
      <c r="O928" s="142"/>
      <c r="P928" s="11"/>
      <c r="S928" s="1">
        <v>1</v>
      </c>
    </row>
    <row r="929" spans="1:19">
      <c r="A929" s="83"/>
      <c r="B929" s="105" t="s">
        <v>65</v>
      </c>
      <c r="C929" s="59">
        <v>1</v>
      </c>
      <c r="D929" s="59"/>
      <c r="E929" s="59"/>
      <c r="F929" s="59"/>
      <c r="G929" s="59"/>
      <c r="H929" s="59"/>
      <c r="I929" s="59"/>
      <c r="J929" s="59"/>
      <c r="K929" s="59"/>
      <c r="L929" s="59">
        <v>337</v>
      </c>
      <c r="M929" s="104"/>
      <c r="N929" s="9"/>
      <c r="O929" s="142"/>
      <c r="P929" s="11"/>
      <c r="S929" s="1">
        <v>1</v>
      </c>
    </row>
    <row r="930" spans="1:19">
      <c r="A930" s="83"/>
      <c r="B930" s="105" t="s">
        <v>65</v>
      </c>
      <c r="C930" s="59">
        <v>1</v>
      </c>
      <c r="D930" s="59"/>
      <c r="E930" s="59"/>
      <c r="F930" s="59"/>
      <c r="G930" s="59"/>
      <c r="H930" s="59"/>
      <c r="I930" s="59"/>
      <c r="J930" s="59"/>
      <c r="K930" s="59"/>
      <c r="L930" s="59">
        <v>338</v>
      </c>
      <c r="M930" s="104"/>
      <c r="N930" s="9"/>
      <c r="O930" s="142"/>
      <c r="P930" s="11"/>
      <c r="S930" s="1">
        <v>1</v>
      </c>
    </row>
    <row r="931" spans="1:19">
      <c r="A931" s="83"/>
      <c r="B931" s="105" t="s">
        <v>65</v>
      </c>
      <c r="C931" s="59">
        <v>1</v>
      </c>
      <c r="D931" s="59"/>
      <c r="E931" s="59"/>
      <c r="F931" s="59"/>
      <c r="G931" s="59"/>
      <c r="H931" s="59"/>
      <c r="I931" s="59"/>
      <c r="J931" s="59"/>
      <c r="K931" s="59"/>
      <c r="L931" s="59">
        <v>339</v>
      </c>
      <c r="M931" s="104"/>
      <c r="N931" s="9"/>
      <c r="O931" s="142"/>
      <c r="P931" s="11"/>
      <c r="S931" s="1">
        <v>1</v>
      </c>
    </row>
    <row r="932" spans="1:19">
      <c r="A932" s="83"/>
      <c r="B932" s="105" t="s">
        <v>65</v>
      </c>
      <c r="C932" s="59">
        <v>1</v>
      </c>
      <c r="D932" s="59"/>
      <c r="E932" s="59"/>
      <c r="F932" s="59"/>
      <c r="G932" s="59"/>
      <c r="H932" s="59"/>
      <c r="I932" s="59"/>
      <c r="J932" s="59"/>
      <c r="K932" s="59"/>
      <c r="L932" s="59">
        <v>340</v>
      </c>
      <c r="M932" s="104"/>
      <c r="N932" s="9"/>
      <c r="O932" s="142"/>
      <c r="P932" s="11"/>
      <c r="S932" s="1">
        <v>1</v>
      </c>
    </row>
    <row r="933" spans="1:19">
      <c r="A933" s="83"/>
      <c r="B933" s="105" t="s">
        <v>65</v>
      </c>
      <c r="C933" s="59">
        <v>1</v>
      </c>
      <c r="D933" s="59"/>
      <c r="E933" s="59"/>
      <c r="F933" s="59"/>
      <c r="G933" s="59"/>
      <c r="H933" s="59"/>
      <c r="I933" s="59"/>
      <c r="J933" s="59"/>
      <c r="K933" s="59"/>
      <c r="L933" s="59">
        <v>341</v>
      </c>
      <c r="M933" s="104"/>
      <c r="N933" s="9"/>
      <c r="O933" s="142"/>
      <c r="P933" s="11"/>
      <c r="S933" s="1">
        <v>1</v>
      </c>
    </row>
    <row r="934" spans="1:19">
      <c r="A934" s="83"/>
      <c r="B934" s="105" t="s">
        <v>65</v>
      </c>
      <c r="C934" s="59">
        <v>1</v>
      </c>
      <c r="D934" s="59"/>
      <c r="E934" s="59"/>
      <c r="F934" s="59"/>
      <c r="G934" s="59"/>
      <c r="H934" s="59"/>
      <c r="I934" s="59"/>
      <c r="J934" s="59"/>
      <c r="K934" s="59"/>
      <c r="L934" s="59">
        <v>342</v>
      </c>
      <c r="M934" s="104"/>
      <c r="N934" s="9"/>
      <c r="O934" s="142"/>
      <c r="P934" s="11"/>
      <c r="S934" s="1">
        <v>1</v>
      </c>
    </row>
    <row r="935" spans="1:19">
      <c r="A935" s="83"/>
      <c r="B935" s="105" t="s">
        <v>257</v>
      </c>
      <c r="C935" s="59">
        <v>1</v>
      </c>
      <c r="D935" s="59"/>
      <c r="E935" s="59"/>
      <c r="F935" s="59"/>
      <c r="G935" s="59"/>
      <c r="H935" s="59"/>
      <c r="I935" s="59"/>
      <c r="J935" s="59"/>
      <c r="K935" s="59"/>
      <c r="L935" s="21">
        <v>319</v>
      </c>
      <c r="M935" s="424" t="s">
        <v>1092</v>
      </c>
      <c r="N935" s="113"/>
      <c r="O935" s="156" t="s">
        <v>389</v>
      </c>
      <c r="P935" s="11">
        <v>1</v>
      </c>
      <c r="S935" s="1">
        <v>1</v>
      </c>
    </row>
    <row r="936" spans="1:19">
      <c r="A936" s="83"/>
      <c r="B936" s="105" t="s">
        <v>259</v>
      </c>
      <c r="C936" s="59">
        <v>1</v>
      </c>
      <c r="D936" s="59"/>
      <c r="E936" s="59"/>
      <c r="F936" s="59"/>
      <c r="G936" s="59"/>
      <c r="H936" s="59"/>
      <c r="I936" s="59"/>
      <c r="J936" s="59"/>
      <c r="K936" s="59"/>
      <c r="L936" s="59">
        <v>320</v>
      </c>
      <c r="M936" s="104"/>
      <c r="N936" s="9"/>
      <c r="O936" s="142"/>
      <c r="P936" s="11"/>
      <c r="S936" s="1">
        <v>1</v>
      </c>
    </row>
    <row r="937" spans="1:19">
      <c r="A937" s="83"/>
      <c r="B937" s="105" t="s">
        <v>259</v>
      </c>
      <c r="C937" s="59">
        <v>1</v>
      </c>
      <c r="D937" s="59"/>
      <c r="E937" s="59"/>
      <c r="F937" s="59"/>
      <c r="G937" s="59"/>
      <c r="H937" s="59"/>
      <c r="I937" s="59"/>
      <c r="J937" s="59"/>
      <c r="K937" s="59"/>
      <c r="L937" s="59">
        <v>321</v>
      </c>
      <c r="M937" s="104"/>
      <c r="N937" s="9"/>
      <c r="O937" s="142"/>
      <c r="P937" s="11"/>
      <c r="S937" s="1">
        <v>1</v>
      </c>
    </row>
    <row r="938" spans="1:19">
      <c r="A938" s="83"/>
      <c r="B938" s="105" t="s">
        <v>259</v>
      </c>
      <c r="C938" s="59">
        <v>1</v>
      </c>
      <c r="D938" s="59"/>
      <c r="E938" s="59"/>
      <c r="F938" s="59"/>
      <c r="G938" s="59"/>
      <c r="H938" s="59"/>
      <c r="I938" s="59"/>
      <c r="J938" s="59"/>
      <c r="K938" s="59"/>
      <c r="L938" s="59">
        <v>322</v>
      </c>
      <c r="M938" s="104"/>
      <c r="N938" s="9"/>
      <c r="O938" s="142"/>
      <c r="P938" s="11"/>
      <c r="S938" s="1">
        <v>1</v>
      </c>
    </row>
    <row r="939" spans="1:19">
      <c r="A939" s="83"/>
      <c r="B939" s="105" t="s">
        <v>259</v>
      </c>
      <c r="C939" s="59">
        <v>1</v>
      </c>
      <c r="D939" s="59"/>
      <c r="E939" s="59"/>
      <c r="F939" s="59"/>
      <c r="G939" s="59"/>
      <c r="H939" s="59"/>
      <c r="I939" s="59"/>
      <c r="J939" s="59"/>
      <c r="K939" s="59"/>
      <c r="L939" s="59">
        <v>323</v>
      </c>
      <c r="M939" s="104"/>
      <c r="N939" s="9"/>
      <c r="O939" s="142"/>
      <c r="P939" s="11"/>
      <c r="S939" s="1">
        <v>1</v>
      </c>
    </row>
    <row r="940" spans="1:19">
      <c r="A940" s="83"/>
      <c r="B940" s="105" t="s">
        <v>259</v>
      </c>
      <c r="C940" s="59">
        <v>1</v>
      </c>
      <c r="D940" s="59"/>
      <c r="E940" s="59"/>
      <c r="F940" s="59"/>
      <c r="G940" s="59"/>
      <c r="H940" s="59"/>
      <c r="I940" s="59"/>
      <c r="J940" s="59"/>
      <c r="K940" s="59"/>
      <c r="L940" s="59">
        <v>324</v>
      </c>
      <c r="M940" s="104"/>
      <c r="N940" s="9"/>
      <c r="O940" s="142"/>
      <c r="P940" s="11"/>
      <c r="S940" s="1">
        <v>1</v>
      </c>
    </row>
    <row r="941" spans="1:19">
      <c r="A941" s="83"/>
      <c r="B941" s="105" t="s">
        <v>259</v>
      </c>
      <c r="C941" s="59">
        <v>1</v>
      </c>
      <c r="D941" s="59"/>
      <c r="E941" s="59"/>
      <c r="F941" s="59"/>
      <c r="G941" s="59"/>
      <c r="H941" s="59"/>
      <c r="I941" s="59"/>
      <c r="J941" s="59"/>
      <c r="K941" s="59"/>
      <c r="L941" s="59">
        <v>325</v>
      </c>
      <c r="M941" s="104"/>
      <c r="N941" s="9"/>
      <c r="O941" s="142"/>
      <c r="P941" s="11"/>
      <c r="S941" s="1">
        <v>1</v>
      </c>
    </row>
    <row r="942" spans="1:19">
      <c r="A942" s="83"/>
      <c r="B942" s="105" t="s">
        <v>259</v>
      </c>
      <c r="C942" s="59">
        <v>1</v>
      </c>
      <c r="D942" s="59"/>
      <c r="E942" s="59"/>
      <c r="F942" s="59"/>
      <c r="G942" s="59"/>
      <c r="H942" s="59"/>
      <c r="I942" s="59"/>
      <c r="J942" s="59"/>
      <c r="K942" s="59"/>
      <c r="L942" s="59">
        <v>326</v>
      </c>
      <c r="M942" s="104"/>
      <c r="N942" s="9"/>
      <c r="O942" s="142"/>
      <c r="P942" s="11"/>
      <c r="S942" s="1">
        <v>1</v>
      </c>
    </row>
    <row r="943" spans="1:19">
      <c r="A943" s="83"/>
      <c r="B943" s="105" t="s">
        <v>261</v>
      </c>
      <c r="C943" s="59">
        <v>1</v>
      </c>
      <c r="D943" s="59"/>
      <c r="E943" s="59"/>
      <c r="F943" s="59"/>
      <c r="G943" s="59"/>
      <c r="H943" s="59"/>
      <c r="I943" s="59"/>
      <c r="J943" s="59"/>
      <c r="K943" s="59"/>
      <c r="L943" s="59">
        <v>327</v>
      </c>
      <c r="M943" s="64" t="s">
        <v>390</v>
      </c>
      <c r="N943" s="11" t="s">
        <v>378</v>
      </c>
      <c r="O943" s="142"/>
      <c r="P943" s="11">
        <v>1</v>
      </c>
      <c r="R943" s="1">
        <v>1</v>
      </c>
    </row>
    <row r="944" spans="1:19">
      <c r="A944" s="83"/>
      <c r="B944" s="105" t="s">
        <v>263</v>
      </c>
      <c r="C944" s="59">
        <v>1</v>
      </c>
      <c r="D944" s="59"/>
      <c r="E944" s="59"/>
      <c r="F944" s="59"/>
      <c r="G944" s="59"/>
      <c r="H944" s="59"/>
      <c r="I944" s="59"/>
      <c r="J944" s="59"/>
      <c r="K944" s="59"/>
      <c r="L944" s="59">
        <v>328</v>
      </c>
      <c r="M944" s="64" t="s">
        <v>391</v>
      </c>
      <c r="N944" s="11" t="s">
        <v>378</v>
      </c>
      <c r="O944" s="142"/>
      <c r="P944" s="11">
        <v>1</v>
      </c>
      <c r="R944" s="1">
        <v>1</v>
      </c>
    </row>
    <row r="945" spans="1:18">
      <c r="A945" s="83"/>
      <c r="B945" s="105" t="s">
        <v>263</v>
      </c>
      <c r="C945" s="59">
        <v>1</v>
      </c>
      <c r="D945" s="59"/>
      <c r="E945" s="59"/>
      <c r="F945" s="59"/>
      <c r="G945" s="59"/>
      <c r="H945" s="59"/>
      <c r="I945" s="59"/>
      <c r="J945" s="59"/>
      <c r="K945" s="59"/>
      <c r="L945" s="59">
        <v>329</v>
      </c>
      <c r="M945" s="64" t="s">
        <v>1093</v>
      </c>
      <c r="N945" s="68"/>
      <c r="O945" s="433"/>
      <c r="P945" s="98">
        <v>1</v>
      </c>
      <c r="R945" s="1">
        <v>1</v>
      </c>
    </row>
    <row r="946" spans="1:18">
      <c r="A946" s="83"/>
      <c r="B946" s="105" t="s">
        <v>263</v>
      </c>
      <c r="C946" s="59">
        <v>1</v>
      </c>
      <c r="D946" s="59"/>
      <c r="E946" s="59"/>
      <c r="F946" s="59"/>
      <c r="G946" s="59"/>
      <c r="H946" s="59"/>
      <c r="I946" s="59"/>
      <c r="J946" s="59"/>
      <c r="K946" s="59"/>
      <c r="L946" s="59">
        <v>330</v>
      </c>
      <c r="M946" s="68" t="s">
        <v>1094</v>
      </c>
      <c r="N946" s="68"/>
      <c r="O946" s="433"/>
      <c r="P946" s="98">
        <v>1</v>
      </c>
      <c r="R946" s="1">
        <v>1</v>
      </c>
    </row>
    <row r="947" spans="1:18">
      <c r="A947" s="83"/>
      <c r="B947" s="105" t="s">
        <v>263</v>
      </c>
      <c r="C947" s="59">
        <v>1</v>
      </c>
      <c r="D947" s="59"/>
      <c r="E947" s="59"/>
      <c r="F947" s="59"/>
      <c r="G947" s="59"/>
      <c r="H947" s="59"/>
      <c r="I947" s="59"/>
      <c r="J947" s="59"/>
      <c r="K947" s="59"/>
      <c r="L947" s="59">
        <v>331</v>
      </c>
      <c r="M947" s="68" t="s">
        <v>1095</v>
      </c>
      <c r="N947" s="68"/>
      <c r="O947" s="433"/>
      <c r="P947" s="98">
        <v>1</v>
      </c>
      <c r="R947" s="1">
        <v>1</v>
      </c>
    </row>
    <row r="948" spans="1:18">
      <c r="A948" s="83"/>
      <c r="B948" s="105" t="s">
        <v>263</v>
      </c>
      <c r="C948" s="59">
        <v>1</v>
      </c>
      <c r="D948" s="59"/>
      <c r="E948" s="59"/>
      <c r="F948" s="59"/>
      <c r="G948" s="59"/>
      <c r="H948" s="59"/>
      <c r="I948" s="59"/>
      <c r="J948" s="59"/>
      <c r="K948" s="59"/>
      <c r="L948" s="59">
        <v>343</v>
      </c>
      <c r="M948" s="68" t="s">
        <v>1096</v>
      </c>
      <c r="N948" s="68"/>
      <c r="O948" s="433"/>
      <c r="P948" s="98">
        <v>1</v>
      </c>
      <c r="R948" s="1">
        <v>1</v>
      </c>
    </row>
    <row r="949" spans="1:18">
      <c r="A949" s="83"/>
      <c r="B949" s="105" t="s">
        <v>263</v>
      </c>
      <c r="C949" s="59">
        <v>1</v>
      </c>
      <c r="D949" s="59"/>
      <c r="E949" s="59"/>
      <c r="F949" s="59"/>
      <c r="G949" s="59"/>
      <c r="H949" s="59"/>
      <c r="I949" s="59"/>
      <c r="J949" s="59"/>
      <c r="K949" s="59"/>
      <c r="L949" s="21">
        <v>344</v>
      </c>
      <c r="M949" s="104" t="s">
        <v>1097</v>
      </c>
      <c r="N949" s="104"/>
      <c r="O949" s="146"/>
      <c r="P949" s="162">
        <v>1</v>
      </c>
      <c r="R949" s="1">
        <v>1</v>
      </c>
    </row>
    <row r="950" spans="1:18">
      <c r="A950" s="83"/>
      <c r="B950" s="105" t="s">
        <v>263</v>
      </c>
      <c r="C950" s="59">
        <v>1</v>
      </c>
      <c r="D950" s="59"/>
      <c r="E950" s="59"/>
      <c r="F950" s="59"/>
      <c r="G950" s="59"/>
      <c r="H950" s="59"/>
      <c r="I950" s="59"/>
      <c r="J950" s="59"/>
      <c r="K950" s="59"/>
      <c r="L950" s="21">
        <v>345</v>
      </c>
      <c r="M950" s="104" t="s">
        <v>1098</v>
      </c>
      <c r="N950" s="104"/>
      <c r="O950" s="146"/>
      <c r="P950" s="162">
        <v>1</v>
      </c>
      <c r="R950" s="1">
        <v>1</v>
      </c>
    </row>
    <row r="951" spans="1:18">
      <c r="A951" s="83"/>
      <c r="B951" s="105" t="s">
        <v>263</v>
      </c>
      <c r="C951" s="59">
        <v>1</v>
      </c>
      <c r="D951" s="59"/>
      <c r="E951" s="59"/>
      <c r="F951" s="59"/>
      <c r="G951" s="59"/>
      <c r="H951" s="59"/>
      <c r="I951" s="59"/>
      <c r="J951" s="59"/>
      <c r="K951" s="59"/>
      <c r="L951" s="59">
        <v>346</v>
      </c>
      <c r="M951" s="104"/>
      <c r="N951" s="9"/>
      <c r="O951" s="142"/>
      <c r="P951" s="11"/>
      <c r="R951" s="1">
        <v>1</v>
      </c>
    </row>
    <row r="952" spans="1:18">
      <c r="A952" s="83"/>
      <c r="B952" s="105" t="s">
        <v>263</v>
      </c>
      <c r="C952" s="59">
        <v>1</v>
      </c>
      <c r="D952" s="59"/>
      <c r="E952" s="59"/>
      <c r="F952" s="59"/>
      <c r="G952" s="59"/>
      <c r="H952" s="59"/>
      <c r="I952" s="59"/>
      <c r="J952" s="59"/>
      <c r="K952" s="59"/>
      <c r="L952" s="59">
        <v>347</v>
      </c>
      <c r="M952" s="104"/>
      <c r="N952" s="9"/>
      <c r="O952" s="142"/>
      <c r="P952" s="11"/>
      <c r="R952" s="1">
        <v>1</v>
      </c>
    </row>
    <row r="953" spans="1:18">
      <c r="A953" s="83"/>
      <c r="B953" s="105" t="s">
        <v>263</v>
      </c>
      <c r="C953" s="59">
        <v>1</v>
      </c>
      <c r="D953" s="59"/>
      <c r="E953" s="59"/>
      <c r="F953" s="59"/>
      <c r="G953" s="59"/>
      <c r="H953" s="59"/>
      <c r="I953" s="59"/>
      <c r="J953" s="59"/>
      <c r="K953" s="59"/>
      <c r="L953" s="59">
        <v>348</v>
      </c>
      <c r="M953" s="104"/>
      <c r="N953" s="9"/>
      <c r="O953" s="142"/>
      <c r="P953" s="11"/>
      <c r="R953" s="1">
        <v>1</v>
      </c>
    </row>
    <row r="954" spans="1:18">
      <c r="A954" s="83"/>
      <c r="B954" s="105" t="s">
        <v>263</v>
      </c>
      <c r="C954" s="59">
        <v>1</v>
      </c>
      <c r="D954" s="59"/>
      <c r="E954" s="59"/>
      <c r="F954" s="59"/>
      <c r="G954" s="59"/>
      <c r="H954" s="59"/>
      <c r="I954" s="59"/>
      <c r="J954" s="59"/>
      <c r="K954" s="59"/>
      <c r="L954" s="59">
        <v>349</v>
      </c>
      <c r="M954" s="104"/>
      <c r="N954" s="9"/>
      <c r="O954" s="142"/>
      <c r="P954" s="11"/>
      <c r="R954" s="1">
        <v>1</v>
      </c>
    </row>
    <row r="955" spans="1:18">
      <c r="A955" s="83"/>
      <c r="B955" s="105" t="s">
        <v>263</v>
      </c>
      <c r="C955" s="59">
        <v>1</v>
      </c>
      <c r="D955" s="59"/>
      <c r="E955" s="59"/>
      <c r="F955" s="59"/>
      <c r="G955" s="59"/>
      <c r="H955" s="59"/>
      <c r="I955" s="59"/>
      <c r="J955" s="59"/>
      <c r="K955" s="59"/>
      <c r="L955" s="59">
        <v>350</v>
      </c>
      <c r="M955" s="104"/>
      <c r="N955" s="9"/>
      <c r="O955" s="142"/>
      <c r="P955" s="11"/>
      <c r="R955" s="1">
        <v>1</v>
      </c>
    </row>
    <row r="956" spans="1:18">
      <c r="A956" s="83"/>
      <c r="B956" s="105" t="s">
        <v>263</v>
      </c>
      <c r="C956" s="59">
        <v>1</v>
      </c>
      <c r="D956" s="59"/>
      <c r="E956" s="59"/>
      <c r="F956" s="59"/>
      <c r="G956" s="59"/>
      <c r="H956" s="59"/>
      <c r="I956" s="59"/>
      <c r="J956" s="59"/>
      <c r="K956" s="59"/>
      <c r="L956" s="59">
        <v>351</v>
      </c>
      <c r="M956" s="104"/>
      <c r="N956" s="9"/>
      <c r="O956" s="142"/>
      <c r="P956" s="11"/>
      <c r="R956" s="1">
        <v>1</v>
      </c>
    </row>
    <row r="957" spans="1:18">
      <c r="A957" s="83"/>
      <c r="B957" s="105" t="s">
        <v>263</v>
      </c>
      <c r="C957" s="59">
        <v>1</v>
      </c>
      <c r="D957" s="59"/>
      <c r="E957" s="59"/>
      <c r="F957" s="59"/>
      <c r="G957" s="59"/>
      <c r="H957" s="59"/>
      <c r="I957" s="59"/>
      <c r="J957" s="59"/>
      <c r="K957" s="59"/>
      <c r="L957" s="59">
        <v>352</v>
      </c>
      <c r="M957" s="104"/>
      <c r="N957" s="9"/>
      <c r="O957" s="142"/>
      <c r="P957" s="11"/>
      <c r="R957" s="1">
        <v>1</v>
      </c>
    </row>
    <row r="958" spans="1:18">
      <c r="A958" s="83"/>
      <c r="B958" s="105" t="s">
        <v>263</v>
      </c>
      <c r="C958" s="59">
        <v>1</v>
      </c>
      <c r="D958" s="59"/>
      <c r="E958" s="59"/>
      <c r="F958" s="59"/>
      <c r="G958" s="59"/>
      <c r="H958" s="59"/>
      <c r="I958" s="59"/>
      <c r="J958" s="59"/>
      <c r="K958" s="59"/>
      <c r="L958" s="59">
        <v>353</v>
      </c>
      <c r="M958" s="104"/>
      <c r="N958" s="9"/>
      <c r="O958" s="142"/>
      <c r="P958" s="11"/>
      <c r="R958" s="1">
        <v>1</v>
      </c>
    </row>
    <row r="959" spans="1:18">
      <c r="A959" s="83"/>
      <c r="B959" s="105" t="s">
        <v>263</v>
      </c>
      <c r="C959" s="59">
        <v>1</v>
      </c>
      <c r="D959" s="59"/>
      <c r="E959" s="59"/>
      <c r="F959" s="59"/>
      <c r="G959" s="59"/>
      <c r="H959" s="59"/>
      <c r="I959" s="59"/>
      <c r="J959" s="59"/>
      <c r="K959" s="59"/>
      <c r="L959" s="59">
        <v>354</v>
      </c>
      <c r="M959" s="104"/>
      <c r="N959" s="9"/>
      <c r="O959" s="142"/>
      <c r="P959" s="11"/>
      <c r="R959" s="1">
        <v>1</v>
      </c>
    </row>
    <row r="960" spans="1:18">
      <c r="A960" s="83"/>
      <c r="B960" s="105" t="s">
        <v>263</v>
      </c>
      <c r="C960" s="59">
        <v>1</v>
      </c>
      <c r="D960" s="59"/>
      <c r="E960" s="59"/>
      <c r="F960" s="59"/>
      <c r="G960" s="59"/>
      <c r="H960" s="59"/>
      <c r="I960" s="59"/>
      <c r="J960" s="59"/>
      <c r="K960" s="59"/>
      <c r="L960" s="59">
        <v>355</v>
      </c>
      <c r="M960" s="104"/>
      <c r="N960" s="9"/>
      <c r="O960" s="142"/>
      <c r="P960" s="11"/>
      <c r="R960" s="1">
        <v>1</v>
      </c>
    </row>
    <row r="961" spans="1:19">
      <c r="A961" s="83"/>
      <c r="B961" s="105" t="s">
        <v>263</v>
      </c>
      <c r="C961" s="59">
        <v>1</v>
      </c>
      <c r="D961" s="59"/>
      <c r="E961" s="59"/>
      <c r="F961" s="59"/>
      <c r="G961" s="59"/>
      <c r="H961" s="59"/>
      <c r="I961" s="59"/>
      <c r="J961" s="59"/>
      <c r="K961" s="59"/>
      <c r="L961" s="59">
        <v>356</v>
      </c>
      <c r="M961" s="104"/>
      <c r="N961" s="9"/>
      <c r="O961" s="142"/>
      <c r="P961" s="11"/>
      <c r="R961" s="1">
        <v>1</v>
      </c>
    </row>
    <row r="962" spans="1:19">
      <c r="A962" s="83"/>
      <c r="B962" s="105" t="s">
        <v>263</v>
      </c>
      <c r="C962" s="59">
        <v>1</v>
      </c>
      <c r="D962" s="59"/>
      <c r="E962" s="59"/>
      <c r="F962" s="59"/>
      <c r="G962" s="59"/>
      <c r="H962" s="59"/>
      <c r="I962" s="59"/>
      <c r="J962" s="59"/>
      <c r="K962" s="59"/>
      <c r="L962" s="59">
        <v>357</v>
      </c>
      <c r="M962" s="104"/>
      <c r="N962" s="9"/>
      <c r="O962" s="142"/>
      <c r="P962" s="11"/>
      <c r="R962" s="1">
        <v>1</v>
      </c>
    </row>
    <row r="963" spans="1:19">
      <c r="A963" s="83"/>
      <c r="B963" s="105" t="s">
        <v>263</v>
      </c>
      <c r="C963" s="59">
        <v>1</v>
      </c>
      <c r="D963" s="59"/>
      <c r="E963" s="59"/>
      <c r="F963" s="59"/>
      <c r="G963" s="59"/>
      <c r="H963" s="59"/>
      <c r="I963" s="59"/>
      <c r="J963" s="59"/>
      <c r="K963" s="59"/>
      <c r="L963" s="59">
        <v>358</v>
      </c>
      <c r="M963" s="104"/>
      <c r="N963" s="9"/>
      <c r="O963" s="142"/>
      <c r="P963" s="11"/>
      <c r="R963" s="1">
        <v>1</v>
      </c>
    </row>
    <row r="964" spans="1:19">
      <c r="A964" s="83"/>
      <c r="B964" s="105" t="s">
        <v>263</v>
      </c>
      <c r="C964" s="59">
        <v>1</v>
      </c>
      <c r="D964" s="59"/>
      <c r="E964" s="59"/>
      <c r="F964" s="59"/>
      <c r="G964" s="59"/>
      <c r="H964" s="59"/>
      <c r="I964" s="59"/>
      <c r="J964" s="59"/>
      <c r="K964" s="59"/>
      <c r="L964" s="59">
        <v>359</v>
      </c>
      <c r="M964" s="104"/>
      <c r="N964" s="9"/>
      <c r="O964" s="142"/>
      <c r="P964" s="11"/>
      <c r="R964" s="1">
        <v>1</v>
      </c>
    </row>
    <row r="965" spans="1:19">
      <c r="A965" s="83"/>
      <c r="B965" s="105" t="s">
        <v>263</v>
      </c>
      <c r="C965" s="59">
        <v>1</v>
      </c>
      <c r="D965" s="59"/>
      <c r="E965" s="59"/>
      <c r="F965" s="59"/>
      <c r="G965" s="59"/>
      <c r="H965" s="59"/>
      <c r="I965" s="59"/>
      <c r="J965" s="59"/>
      <c r="K965" s="59"/>
      <c r="L965" s="59">
        <v>360</v>
      </c>
      <c r="M965" s="104"/>
      <c r="N965" s="9"/>
      <c r="O965" s="142"/>
      <c r="P965" s="11"/>
      <c r="R965" s="1">
        <v>1</v>
      </c>
    </row>
    <row r="966" spans="1:19">
      <c r="A966" s="83"/>
      <c r="B966" s="105" t="s">
        <v>263</v>
      </c>
      <c r="C966" s="59">
        <v>1</v>
      </c>
      <c r="D966" s="59"/>
      <c r="E966" s="59"/>
      <c r="F966" s="59"/>
      <c r="G966" s="59"/>
      <c r="H966" s="59"/>
      <c r="I966" s="59"/>
      <c r="J966" s="59"/>
      <c r="K966" s="59"/>
      <c r="L966" s="59">
        <v>361</v>
      </c>
      <c r="M966" s="104"/>
      <c r="N966" s="9"/>
      <c r="O966" s="142"/>
      <c r="P966" s="11"/>
      <c r="R966" s="1">
        <v>1</v>
      </c>
    </row>
    <row r="967" spans="1:19">
      <c r="A967" s="83"/>
      <c r="B967" s="105" t="s">
        <v>263</v>
      </c>
      <c r="C967" s="59">
        <v>1</v>
      </c>
      <c r="D967" s="59"/>
      <c r="E967" s="59"/>
      <c r="F967" s="59"/>
      <c r="G967" s="59"/>
      <c r="H967" s="59"/>
      <c r="I967" s="59"/>
      <c r="J967" s="59"/>
      <c r="K967" s="59"/>
      <c r="L967" s="59">
        <v>362</v>
      </c>
      <c r="M967" s="104"/>
      <c r="N967" s="9"/>
      <c r="O967" s="142"/>
      <c r="P967" s="11"/>
      <c r="R967" s="1">
        <v>1</v>
      </c>
    </row>
    <row r="968" spans="1:19">
      <c r="A968" s="83"/>
      <c r="B968" s="105" t="s">
        <v>263</v>
      </c>
      <c r="C968" s="59">
        <v>1</v>
      </c>
      <c r="D968" s="59"/>
      <c r="E968" s="59"/>
      <c r="F968" s="59"/>
      <c r="G968" s="59"/>
      <c r="H968" s="59"/>
      <c r="I968" s="59"/>
      <c r="J968" s="59"/>
      <c r="K968" s="59"/>
      <c r="L968" s="59">
        <v>363</v>
      </c>
      <c r="M968" s="104"/>
      <c r="N968" s="9"/>
      <c r="O968" s="142"/>
      <c r="P968" s="11"/>
      <c r="R968" s="1">
        <v>1</v>
      </c>
    </row>
    <row r="969" spans="1:19">
      <c r="A969" s="83"/>
      <c r="B969" s="105" t="s">
        <v>263</v>
      </c>
      <c r="C969" s="59">
        <v>1</v>
      </c>
      <c r="D969" s="59"/>
      <c r="E969" s="59"/>
      <c r="F969" s="59"/>
      <c r="G969" s="59"/>
      <c r="H969" s="59"/>
      <c r="I969" s="59"/>
      <c r="J969" s="59"/>
      <c r="K969" s="59"/>
      <c r="L969" s="59">
        <v>364</v>
      </c>
      <c r="M969" s="104"/>
      <c r="N969" s="9"/>
      <c r="O969" s="142"/>
      <c r="P969" s="11"/>
      <c r="R969" s="1">
        <v>1</v>
      </c>
    </row>
    <row r="970" spans="1:19">
      <c r="A970" s="83"/>
      <c r="B970" s="105" t="s">
        <v>263</v>
      </c>
      <c r="C970" s="59">
        <v>1</v>
      </c>
      <c r="D970" s="59"/>
      <c r="E970" s="59"/>
      <c r="F970" s="59"/>
      <c r="G970" s="59"/>
      <c r="H970" s="59"/>
      <c r="I970" s="59"/>
      <c r="J970" s="59"/>
      <c r="K970" s="59"/>
      <c r="L970" s="59">
        <v>365</v>
      </c>
      <c r="M970" s="104"/>
      <c r="N970" s="9"/>
      <c r="O970" s="142"/>
      <c r="P970" s="11"/>
      <c r="R970" s="1">
        <v>1</v>
      </c>
    </row>
    <row r="971" spans="1:19">
      <c r="A971" s="83"/>
      <c r="B971" s="105" t="s">
        <v>263</v>
      </c>
      <c r="C971" s="59">
        <v>1</v>
      </c>
      <c r="D971" s="59"/>
      <c r="E971" s="59"/>
      <c r="F971" s="59"/>
      <c r="G971" s="59"/>
      <c r="H971" s="59"/>
      <c r="I971" s="59"/>
      <c r="J971" s="59"/>
      <c r="K971" s="59"/>
      <c r="L971" s="59">
        <v>366</v>
      </c>
      <c r="M971" s="104"/>
      <c r="N971" s="9"/>
      <c r="O971" s="142"/>
      <c r="P971" s="11"/>
      <c r="R971" s="1">
        <v>1</v>
      </c>
    </row>
    <row r="972" spans="1:19">
      <c r="A972" s="83"/>
      <c r="B972" s="105" t="s">
        <v>252</v>
      </c>
      <c r="C972" s="59">
        <v>1</v>
      </c>
      <c r="D972" s="59">
        <v>1</v>
      </c>
      <c r="E972" s="59"/>
      <c r="F972" s="59"/>
      <c r="G972" s="59">
        <v>2</v>
      </c>
      <c r="H972" s="59"/>
      <c r="I972" s="59"/>
      <c r="J972" s="59"/>
      <c r="K972" s="59">
        <f>SUM(E972:J972)</f>
        <v>2</v>
      </c>
      <c r="L972" s="59">
        <v>679</v>
      </c>
      <c r="M972" s="104"/>
      <c r="N972" s="9"/>
      <c r="O972" s="142"/>
      <c r="P972" s="11"/>
      <c r="S972" s="1">
        <v>1</v>
      </c>
    </row>
    <row r="973" spans="1:19">
      <c r="A973" s="83"/>
      <c r="B973" s="105" t="s">
        <v>152</v>
      </c>
      <c r="C973" s="59">
        <v>1</v>
      </c>
      <c r="D973" s="59"/>
      <c r="E973" s="59"/>
      <c r="F973" s="59"/>
      <c r="G973" s="59"/>
      <c r="H973" s="59"/>
      <c r="I973" s="59"/>
      <c r="J973" s="59"/>
      <c r="K973" s="59"/>
      <c r="L973" s="59">
        <v>680</v>
      </c>
      <c r="M973" s="104"/>
      <c r="N973" s="9"/>
      <c r="O973" s="142"/>
      <c r="P973" s="11"/>
      <c r="S973" s="1">
        <v>1</v>
      </c>
    </row>
    <row r="974" spans="1:19">
      <c r="A974" s="83"/>
      <c r="B974" s="105" t="s">
        <v>254</v>
      </c>
      <c r="C974" s="59">
        <v>1</v>
      </c>
      <c r="D974" s="59"/>
      <c r="E974" s="59"/>
      <c r="F974" s="59"/>
      <c r="G974" s="59"/>
      <c r="H974" s="59"/>
      <c r="I974" s="59"/>
      <c r="J974" s="59"/>
      <c r="K974" s="59"/>
      <c r="L974" s="59">
        <v>685</v>
      </c>
      <c r="M974" s="64" t="s">
        <v>393</v>
      </c>
      <c r="N974" s="11" t="s">
        <v>376</v>
      </c>
      <c r="O974" s="142"/>
      <c r="P974" s="11">
        <v>1</v>
      </c>
      <c r="S974" s="1">
        <v>1</v>
      </c>
    </row>
    <row r="975" spans="1:19">
      <c r="A975" s="83"/>
      <c r="B975" s="105" t="s">
        <v>65</v>
      </c>
      <c r="C975" s="59">
        <v>1</v>
      </c>
      <c r="D975" s="59"/>
      <c r="E975" s="59"/>
      <c r="F975" s="59"/>
      <c r="G975" s="59"/>
      <c r="H975" s="59"/>
      <c r="I975" s="59"/>
      <c r="J975" s="59"/>
      <c r="K975" s="59"/>
      <c r="L975" s="59">
        <v>686</v>
      </c>
      <c r="M975" s="104"/>
      <c r="N975" s="9"/>
      <c r="O975" s="142"/>
      <c r="P975" s="11"/>
      <c r="S975" s="1">
        <v>1</v>
      </c>
    </row>
    <row r="976" spans="1:19">
      <c r="A976" s="83"/>
      <c r="B976" s="105" t="s">
        <v>65</v>
      </c>
      <c r="C976" s="59">
        <v>1</v>
      </c>
      <c r="D976" s="59"/>
      <c r="E976" s="59"/>
      <c r="F976" s="59"/>
      <c r="G976" s="59"/>
      <c r="H976" s="59"/>
      <c r="I976" s="59"/>
      <c r="J976" s="59"/>
      <c r="K976" s="59"/>
      <c r="L976" s="59">
        <v>687</v>
      </c>
      <c r="M976" s="104"/>
      <c r="N976" s="9"/>
      <c r="O976" s="142"/>
      <c r="P976" s="11"/>
      <c r="S976" s="1">
        <v>1</v>
      </c>
    </row>
    <row r="977" spans="1:19">
      <c r="A977" s="83"/>
      <c r="B977" s="105" t="s">
        <v>65</v>
      </c>
      <c r="C977" s="59">
        <v>1</v>
      </c>
      <c r="D977" s="59"/>
      <c r="E977" s="59"/>
      <c r="F977" s="59"/>
      <c r="G977" s="59"/>
      <c r="H977" s="59"/>
      <c r="I977" s="59"/>
      <c r="J977" s="59"/>
      <c r="K977" s="59"/>
      <c r="L977" s="59">
        <v>688</v>
      </c>
      <c r="M977" s="104"/>
      <c r="N977" s="9"/>
      <c r="O977" s="142"/>
      <c r="P977" s="11"/>
      <c r="S977" s="1">
        <v>1</v>
      </c>
    </row>
    <row r="978" spans="1:19">
      <c r="A978" s="83"/>
      <c r="B978" s="105" t="s">
        <v>65</v>
      </c>
      <c r="C978" s="59">
        <v>1</v>
      </c>
      <c r="D978" s="59"/>
      <c r="E978" s="59"/>
      <c r="F978" s="59"/>
      <c r="G978" s="59"/>
      <c r="H978" s="59"/>
      <c r="I978" s="59"/>
      <c r="J978" s="59"/>
      <c r="K978" s="59"/>
      <c r="L978" s="59">
        <v>689</v>
      </c>
      <c r="M978" s="104"/>
      <c r="N978" s="9"/>
      <c r="O978" s="142"/>
      <c r="P978" s="11"/>
      <c r="S978" s="1">
        <v>1</v>
      </c>
    </row>
    <row r="979" spans="1:19">
      <c r="A979" s="83"/>
      <c r="B979" s="105" t="s">
        <v>65</v>
      </c>
      <c r="C979" s="59">
        <v>1</v>
      </c>
      <c r="D979" s="59"/>
      <c r="E979" s="59"/>
      <c r="F979" s="59"/>
      <c r="G979" s="59"/>
      <c r="H979" s="59"/>
      <c r="I979" s="59"/>
      <c r="J979" s="59"/>
      <c r="K979" s="59"/>
      <c r="L979" s="59">
        <v>690</v>
      </c>
      <c r="M979" s="104"/>
      <c r="N979" s="9"/>
      <c r="O979" s="142"/>
      <c r="P979" s="11"/>
      <c r="S979" s="1">
        <v>1</v>
      </c>
    </row>
    <row r="980" spans="1:19">
      <c r="A980" s="83"/>
      <c r="B980" s="105" t="s">
        <v>65</v>
      </c>
      <c r="C980" s="59">
        <v>1</v>
      </c>
      <c r="D980" s="59"/>
      <c r="E980" s="59"/>
      <c r="F980" s="59"/>
      <c r="G980" s="59"/>
      <c r="H980" s="59"/>
      <c r="I980" s="59"/>
      <c r="J980" s="59"/>
      <c r="K980" s="59"/>
      <c r="L980" s="59">
        <v>704</v>
      </c>
      <c r="M980" s="96" t="s">
        <v>394</v>
      </c>
      <c r="N980" s="162" t="s">
        <v>376</v>
      </c>
      <c r="O980" s="146"/>
      <c r="P980" s="162">
        <v>1</v>
      </c>
      <c r="S980" s="1">
        <v>1</v>
      </c>
    </row>
    <row r="981" spans="1:19">
      <c r="A981" s="83"/>
      <c r="B981" s="105" t="s">
        <v>65</v>
      </c>
      <c r="C981" s="59">
        <v>1</v>
      </c>
      <c r="D981" s="59"/>
      <c r="E981" s="59"/>
      <c r="F981" s="59"/>
      <c r="G981" s="59"/>
      <c r="H981" s="59"/>
      <c r="I981" s="59"/>
      <c r="J981" s="59"/>
      <c r="K981" s="59"/>
      <c r="L981" s="59">
        <v>705</v>
      </c>
      <c r="M981" s="64" t="s">
        <v>395</v>
      </c>
      <c r="N981" s="11" t="s">
        <v>376</v>
      </c>
      <c r="O981" s="142"/>
      <c r="P981" s="11">
        <v>1</v>
      </c>
      <c r="S981" s="1">
        <v>1</v>
      </c>
    </row>
    <row r="982" spans="1:19">
      <c r="A982" s="83"/>
      <c r="B982" s="105" t="s">
        <v>65</v>
      </c>
      <c r="C982" s="59">
        <v>1</v>
      </c>
      <c r="D982" s="59"/>
      <c r="E982" s="59"/>
      <c r="F982" s="59"/>
      <c r="G982" s="59"/>
      <c r="H982" s="59"/>
      <c r="I982" s="59"/>
      <c r="J982" s="59"/>
      <c r="K982" s="59"/>
      <c r="L982" s="59">
        <v>706</v>
      </c>
      <c r="M982" s="104"/>
      <c r="N982" s="9"/>
      <c r="O982" s="142"/>
      <c r="P982" s="11"/>
      <c r="S982" s="1">
        <v>1</v>
      </c>
    </row>
    <row r="983" spans="1:19">
      <c r="A983" s="83"/>
      <c r="B983" s="105" t="s">
        <v>65</v>
      </c>
      <c r="C983" s="59">
        <v>1</v>
      </c>
      <c r="D983" s="59"/>
      <c r="E983" s="59"/>
      <c r="F983" s="59"/>
      <c r="G983" s="59"/>
      <c r="H983" s="59"/>
      <c r="I983" s="59"/>
      <c r="J983" s="59"/>
      <c r="K983" s="59"/>
      <c r="L983" s="59">
        <v>707</v>
      </c>
      <c r="M983" s="104"/>
      <c r="N983" s="9"/>
      <c r="O983" s="142"/>
      <c r="P983" s="11"/>
      <c r="S983" s="1">
        <v>1</v>
      </c>
    </row>
    <row r="984" spans="1:19">
      <c r="A984" s="83"/>
      <c r="B984" s="105" t="s">
        <v>65</v>
      </c>
      <c r="C984" s="59">
        <v>1</v>
      </c>
      <c r="D984" s="59"/>
      <c r="E984" s="59"/>
      <c r="F984" s="59"/>
      <c r="G984" s="59"/>
      <c r="H984" s="59"/>
      <c r="I984" s="59"/>
      <c r="J984" s="59"/>
      <c r="K984" s="59"/>
      <c r="L984" s="59">
        <v>708</v>
      </c>
      <c r="M984" s="104"/>
      <c r="N984" s="9"/>
      <c r="O984" s="142"/>
      <c r="P984" s="11"/>
      <c r="S984" s="1">
        <v>1</v>
      </c>
    </row>
    <row r="985" spans="1:19">
      <c r="A985" s="83"/>
      <c r="B985" s="105" t="s">
        <v>65</v>
      </c>
      <c r="C985" s="59">
        <v>1</v>
      </c>
      <c r="D985" s="59"/>
      <c r="E985" s="59"/>
      <c r="F985" s="59"/>
      <c r="G985" s="59"/>
      <c r="H985" s="59"/>
      <c r="I985" s="59"/>
      <c r="J985" s="59"/>
      <c r="K985" s="59"/>
      <c r="L985" s="59">
        <v>709</v>
      </c>
      <c r="M985" s="104"/>
      <c r="N985" s="9"/>
      <c r="O985" s="142"/>
      <c r="P985" s="11"/>
      <c r="S985" s="1">
        <v>1</v>
      </c>
    </row>
    <row r="986" spans="1:19">
      <c r="A986" s="83"/>
      <c r="B986" s="105" t="s">
        <v>65</v>
      </c>
      <c r="C986" s="59">
        <v>1</v>
      </c>
      <c r="D986" s="59"/>
      <c r="E986" s="59"/>
      <c r="F986" s="59"/>
      <c r="G986" s="59"/>
      <c r="H986" s="59"/>
      <c r="I986" s="59"/>
      <c r="J986" s="59"/>
      <c r="K986" s="59"/>
      <c r="L986" s="59">
        <v>710</v>
      </c>
      <c r="M986" s="104"/>
      <c r="N986" s="9"/>
      <c r="O986" s="142"/>
      <c r="P986" s="11"/>
      <c r="S986" s="1">
        <v>1</v>
      </c>
    </row>
    <row r="987" spans="1:19">
      <c r="A987" s="83"/>
      <c r="B987" s="105" t="s">
        <v>65</v>
      </c>
      <c r="C987" s="59">
        <v>1</v>
      </c>
      <c r="D987" s="59"/>
      <c r="E987" s="59"/>
      <c r="F987" s="59"/>
      <c r="G987" s="59"/>
      <c r="H987" s="59"/>
      <c r="I987" s="59"/>
      <c r="J987" s="59"/>
      <c r="K987" s="59"/>
      <c r="L987" s="59">
        <v>711</v>
      </c>
      <c r="M987" s="104"/>
      <c r="N987" s="9"/>
      <c r="O987" s="142"/>
      <c r="P987" s="11"/>
      <c r="S987" s="1">
        <v>1</v>
      </c>
    </row>
    <row r="988" spans="1:19">
      <c r="A988" s="83"/>
      <c r="B988" s="105" t="s">
        <v>65</v>
      </c>
      <c r="C988" s="59">
        <v>1</v>
      </c>
      <c r="D988" s="59"/>
      <c r="E988" s="59"/>
      <c r="F988" s="59"/>
      <c r="G988" s="59"/>
      <c r="H988" s="59"/>
      <c r="I988" s="59"/>
      <c r="J988" s="59"/>
      <c r="K988" s="59"/>
      <c r="L988" s="59">
        <v>712</v>
      </c>
      <c r="M988" s="104"/>
      <c r="N988" s="9"/>
      <c r="O988" s="142"/>
      <c r="P988" s="11"/>
      <c r="S988" s="1">
        <v>1</v>
      </c>
    </row>
    <row r="989" spans="1:19">
      <c r="A989" s="83"/>
      <c r="B989" s="105" t="s">
        <v>65</v>
      </c>
      <c r="C989" s="59">
        <v>1</v>
      </c>
      <c r="D989" s="59"/>
      <c r="E989" s="59"/>
      <c r="F989" s="59"/>
      <c r="G989" s="59"/>
      <c r="H989" s="59"/>
      <c r="I989" s="59"/>
      <c r="J989" s="59"/>
      <c r="K989" s="59"/>
      <c r="L989" s="59">
        <v>713</v>
      </c>
      <c r="M989" s="104"/>
      <c r="N989" s="9"/>
      <c r="O989" s="142"/>
      <c r="P989" s="11"/>
      <c r="S989" s="1">
        <v>1</v>
      </c>
    </row>
    <row r="990" spans="1:19">
      <c r="A990" s="83"/>
      <c r="B990" s="105" t="s">
        <v>65</v>
      </c>
      <c r="C990" s="59">
        <v>1</v>
      </c>
      <c r="D990" s="59"/>
      <c r="E990" s="59"/>
      <c r="F990" s="59"/>
      <c r="G990" s="59"/>
      <c r="H990" s="59"/>
      <c r="I990" s="59"/>
      <c r="J990" s="59"/>
      <c r="K990" s="59"/>
      <c r="L990" s="59">
        <v>714</v>
      </c>
      <c r="M990" s="104"/>
      <c r="N990" s="9"/>
      <c r="O990" s="142"/>
      <c r="P990" s="11"/>
      <c r="S990" s="1">
        <v>1</v>
      </c>
    </row>
    <row r="991" spans="1:19">
      <c r="A991" s="83"/>
      <c r="B991" s="105" t="s">
        <v>257</v>
      </c>
      <c r="C991" s="59">
        <v>1</v>
      </c>
      <c r="D991" s="59"/>
      <c r="E991" s="59"/>
      <c r="F991" s="59"/>
      <c r="G991" s="59"/>
      <c r="H991" s="59"/>
      <c r="I991" s="59"/>
      <c r="J991" s="59"/>
      <c r="K991" s="59"/>
      <c r="L991" s="59">
        <v>691</v>
      </c>
      <c r="M991" s="64" t="s">
        <v>396</v>
      </c>
      <c r="N991" s="11" t="s">
        <v>376</v>
      </c>
      <c r="O991" s="142"/>
      <c r="P991" s="11">
        <v>1</v>
      </c>
      <c r="S991" s="1">
        <v>1</v>
      </c>
    </row>
    <row r="992" spans="1:19">
      <c r="A992" s="83"/>
      <c r="B992" s="105" t="s">
        <v>259</v>
      </c>
      <c r="C992" s="59">
        <v>1</v>
      </c>
      <c r="D992" s="59"/>
      <c r="E992" s="59"/>
      <c r="F992" s="59"/>
      <c r="G992" s="59"/>
      <c r="H992" s="59"/>
      <c r="I992" s="59"/>
      <c r="J992" s="59"/>
      <c r="K992" s="59"/>
      <c r="L992" s="59">
        <v>692</v>
      </c>
      <c r="M992" s="64" t="s">
        <v>397</v>
      </c>
      <c r="N992" s="11" t="s">
        <v>376</v>
      </c>
      <c r="O992" s="142"/>
      <c r="P992" s="11">
        <v>1</v>
      </c>
      <c r="S992" s="1">
        <v>1</v>
      </c>
    </row>
    <row r="993" spans="1:19">
      <c r="A993" s="83"/>
      <c r="B993" s="105" t="s">
        <v>259</v>
      </c>
      <c r="C993" s="59">
        <v>1</v>
      </c>
      <c r="D993" s="59"/>
      <c r="E993" s="59"/>
      <c r="F993" s="59"/>
      <c r="G993" s="59"/>
      <c r="H993" s="59"/>
      <c r="I993" s="59"/>
      <c r="J993" s="59"/>
      <c r="K993" s="59"/>
      <c r="L993" s="59">
        <v>693</v>
      </c>
      <c r="M993" s="104"/>
      <c r="N993" s="9"/>
      <c r="O993" s="142"/>
      <c r="P993" s="11"/>
      <c r="S993" s="1">
        <v>1</v>
      </c>
    </row>
    <row r="994" spans="1:19">
      <c r="A994" s="83"/>
      <c r="B994" s="105" t="s">
        <v>259</v>
      </c>
      <c r="C994" s="59">
        <v>1</v>
      </c>
      <c r="D994" s="59"/>
      <c r="E994" s="59"/>
      <c r="F994" s="59"/>
      <c r="G994" s="59"/>
      <c r="H994" s="59"/>
      <c r="I994" s="59"/>
      <c r="J994" s="59"/>
      <c r="K994" s="59"/>
      <c r="L994" s="59">
        <v>694</v>
      </c>
      <c r="M994" s="104"/>
      <c r="N994" s="9"/>
      <c r="O994" s="142"/>
      <c r="P994" s="11"/>
      <c r="S994" s="1">
        <v>1</v>
      </c>
    </row>
    <row r="995" spans="1:19">
      <c r="A995" s="83"/>
      <c r="B995" s="105" t="s">
        <v>259</v>
      </c>
      <c r="C995" s="59">
        <v>1</v>
      </c>
      <c r="D995" s="59"/>
      <c r="E995" s="59"/>
      <c r="F995" s="59"/>
      <c r="G995" s="59"/>
      <c r="H995" s="59"/>
      <c r="I995" s="59"/>
      <c r="J995" s="59"/>
      <c r="K995" s="59"/>
      <c r="L995" s="59">
        <v>695</v>
      </c>
      <c r="M995" s="104"/>
      <c r="N995" s="9"/>
      <c r="O995" s="142"/>
      <c r="P995" s="11"/>
      <c r="S995" s="1">
        <v>1</v>
      </c>
    </row>
    <row r="996" spans="1:19">
      <c r="A996" s="83"/>
      <c r="B996" s="105" t="s">
        <v>259</v>
      </c>
      <c r="C996" s="59">
        <v>1</v>
      </c>
      <c r="D996" s="59"/>
      <c r="E996" s="59"/>
      <c r="F996" s="59"/>
      <c r="G996" s="59"/>
      <c r="H996" s="59"/>
      <c r="I996" s="59"/>
      <c r="J996" s="59"/>
      <c r="K996" s="59"/>
      <c r="L996" s="59">
        <v>696</v>
      </c>
      <c r="M996" s="104"/>
      <c r="N996" s="9"/>
      <c r="O996" s="142"/>
      <c r="P996" s="11"/>
      <c r="S996" s="1">
        <v>1</v>
      </c>
    </row>
    <row r="997" spans="1:19">
      <c r="A997" s="83"/>
      <c r="B997" s="105" t="s">
        <v>259</v>
      </c>
      <c r="C997" s="59">
        <v>1</v>
      </c>
      <c r="D997" s="59"/>
      <c r="E997" s="59"/>
      <c r="F997" s="59"/>
      <c r="G997" s="59"/>
      <c r="H997" s="59"/>
      <c r="I997" s="59"/>
      <c r="J997" s="59"/>
      <c r="K997" s="59"/>
      <c r="L997" s="59">
        <v>697</v>
      </c>
      <c r="M997" s="104"/>
      <c r="N997" s="9"/>
      <c r="O997" s="142"/>
      <c r="P997" s="11"/>
      <c r="S997" s="1">
        <v>1</v>
      </c>
    </row>
    <row r="998" spans="1:19">
      <c r="A998" s="83"/>
      <c r="B998" s="105" t="s">
        <v>259</v>
      </c>
      <c r="C998" s="59">
        <v>1</v>
      </c>
      <c r="D998" s="59"/>
      <c r="E998" s="59"/>
      <c r="F998" s="59"/>
      <c r="G998" s="59"/>
      <c r="H998" s="59"/>
      <c r="I998" s="59"/>
      <c r="J998" s="59"/>
      <c r="K998" s="59"/>
      <c r="L998" s="59">
        <v>698</v>
      </c>
      <c r="M998" s="104"/>
      <c r="N998" s="9"/>
      <c r="O998" s="142"/>
      <c r="P998" s="11"/>
      <c r="S998" s="1">
        <v>1</v>
      </c>
    </row>
    <row r="999" spans="1:19">
      <c r="A999" s="83"/>
      <c r="B999" s="105" t="s">
        <v>261</v>
      </c>
      <c r="C999" s="59">
        <v>1</v>
      </c>
      <c r="D999" s="59"/>
      <c r="E999" s="59"/>
      <c r="F999" s="59"/>
      <c r="G999" s="59"/>
      <c r="H999" s="59"/>
      <c r="I999" s="59"/>
      <c r="J999" s="59"/>
      <c r="K999" s="59"/>
      <c r="L999" s="59">
        <v>699</v>
      </c>
      <c r="M999" s="64" t="s">
        <v>398</v>
      </c>
      <c r="N999" s="11" t="s">
        <v>376</v>
      </c>
      <c r="O999" s="142"/>
      <c r="P999" s="11">
        <v>1</v>
      </c>
      <c r="R999" s="1">
        <v>1</v>
      </c>
    </row>
    <row r="1000" spans="1:19">
      <c r="A1000" s="83"/>
      <c r="B1000" s="105" t="s">
        <v>263</v>
      </c>
      <c r="C1000" s="59">
        <v>1</v>
      </c>
      <c r="D1000" s="59"/>
      <c r="E1000" s="59"/>
      <c r="F1000" s="59"/>
      <c r="G1000" s="59"/>
      <c r="H1000" s="59"/>
      <c r="I1000" s="59"/>
      <c r="J1000" s="59"/>
      <c r="K1000" s="59"/>
      <c r="L1000" s="59">
        <v>700</v>
      </c>
      <c r="M1000" s="64" t="s">
        <v>399</v>
      </c>
      <c r="N1000" s="11" t="s">
        <v>376</v>
      </c>
      <c r="O1000" s="142"/>
      <c r="P1000" s="11">
        <v>1</v>
      </c>
      <c r="R1000" s="1">
        <v>1</v>
      </c>
    </row>
    <row r="1001" spans="1:19">
      <c r="A1001" s="83"/>
      <c r="B1001" s="105" t="s">
        <v>263</v>
      </c>
      <c r="C1001" s="59">
        <v>1</v>
      </c>
      <c r="D1001" s="59"/>
      <c r="E1001" s="59"/>
      <c r="F1001" s="59"/>
      <c r="G1001" s="59"/>
      <c r="H1001" s="59"/>
      <c r="I1001" s="59"/>
      <c r="J1001" s="59"/>
      <c r="K1001" s="59"/>
      <c r="L1001" s="59">
        <v>701</v>
      </c>
      <c r="M1001" s="68" t="s">
        <v>1099</v>
      </c>
      <c r="N1001" s="68"/>
      <c r="O1001" s="433"/>
      <c r="P1001" s="98">
        <v>1</v>
      </c>
      <c r="R1001" s="1">
        <v>1</v>
      </c>
    </row>
    <row r="1002" spans="1:19">
      <c r="A1002" s="83"/>
      <c r="B1002" s="105" t="s">
        <v>263</v>
      </c>
      <c r="C1002" s="59">
        <v>1</v>
      </c>
      <c r="D1002" s="59"/>
      <c r="E1002" s="59"/>
      <c r="F1002" s="59"/>
      <c r="G1002" s="59"/>
      <c r="H1002" s="59"/>
      <c r="I1002" s="59"/>
      <c r="J1002" s="59"/>
      <c r="K1002" s="59"/>
      <c r="L1002" s="59">
        <v>702</v>
      </c>
      <c r="M1002" s="68" t="s">
        <v>1100</v>
      </c>
      <c r="N1002" s="68"/>
      <c r="O1002" s="433"/>
      <c r="P1002" s="98">
        <v>1</v>
      </c>
      <c r="R1002" s="1">
        <v>1</v>
      </c>
    </row>
    <row r="1003" spans="1:19">
      <c r="A1003" s="83"/>
      <c r="B1003" s="105" t="s">
        <v>263</v>
      </c>
      <c r="C1003" s="59">
        <v>1</v>
      </c>
      <c r="D1003" s="59"/>
      <c r="E1003" s="59"/>
      <c r="F1003" s="59"/>
      <c r="G1003" s="59"/>
      <c r="H1003" s="59"/>
      <c r="I1003" s="59"/>
      <c r="J1003" s="59"/>
      <c r="K1003" s="59"/>
      <c r="L1003" s="59">
        <v>703</v>
      </c>
      <c r="M1003" s="68" t="s">
        <v>1101</v>
      </c>
      <c r="N1003" s="68"/>
      <c r="O1003" s="433"/>
      <c r="P1003" s="98">
        <v>1</v>
      </c>
      <c r="R1003" s="1">
        <v>1</v>
      </c>
    </row>
    <row r="1004" spans="1:19">
      <c r="A1004" s="83"/>
      <c r="B1004" s="105" t="s">
        <v>263</v>
      </c>
      <c r="C1004" s="59">
        <v>1</v>
      </c>
      <c r="D1004" s="59"/>
      <c r="E1004" s="59"/>
      <c r="F1004" s="59"/>
      <c r="G1004" s="59"/>
      <c r="H1004" s="59"/>
      <c r="I1004" s="59"/>
      <c r="J1004" s="59"/>
      <c r="K1004" s="59"/>
      <c r="L1004" s="59">
        <v>715</v>
      </c>
      <c r="M1004" s="68" t="s">
        <v>1102</v>
      </c>
      <c r="N1004" s="68"/>
      <c r="O1004" s="433"/>
      <c r="P1004" s="98">
        <v>1</v>
      </c>
      <c r="R1004" s="1">
        <v>1</v>
      </c>
    </row>
    <row r="1005" spans="1:19">
      <c r="A1005" s="83"/>
      <c r="B1005" s="105" t="s">
        <v>263</v>
      </c>
      <c r="C1005" s="59">
        <v>1</v>
      </c>
      <c r="D1005" s="59"/>
      <c r="E1005" s="59"/>
      <c r="F1005" s="59"/>
      <c r="G1005" s="59"/>
      <c r="H1005" s="59"/>
      <c r="I1005" s="59"/>
      <c r="J1005" s="59"/>
      <c r="K1005" s="59"/>
      <c r="L1005" s="21">
        <v>716</v>
      </c>
      <c r="M1005" s="104" t="s">
        <v>1103</v>
      </c>
      <c r="N1005" s="104"/>
      <c r="O1005" s="146"/>
      <c r="P1005" s="162">
        <v>1</v>
      </c>
      <c r="R1005" s="1">
        <v>1</v>
      </c>
    </row>
    <row r="1006" spans="1:19">
      <c r="A1006" s="83"/>
      <c r="B1006" s="105" t="s">
        <v>263</v>
      </c>
      <c r="C1006" s="59">
        <v>1</v>
      </c>
      <c r="D1006" s="59"/>
      <c r="E1006" s="59"/>
      <c r="F1006" s="59"/>
      <c r="G1006" s="59"/>
      <c r="H1006" s="59"/>
      <c r="I1006" s="59"/>
      <c r="J1006" s="59"/>
      <c r="K1006" s="59"/>
      <c r="L1006" s="21">
        <v>717</v>
      </c>
      <c r="M1006" s="104" t="s">
        <v>1104</v>
      </c>
      <c r="N1006" s="104"/>
      <c r="O1006" s="146"/>
      <c r="P1006" s="162">
        <v>1</v>
      </c>
      <c r="R1006" s="1">
        <v>1</v>
      </c>
    </row>
    <row r="1007" spans="1:19">
      <c r="A1007" s="83"/>
      <c r="B1007" s="105" t="s">
        <v>263</v>
      </c>
      <c r="C1007" s="59">
        <v>1</v>
      </c>
      <c r="D1007" s="59"/>
      <c r="E1007" s="59"/>
      <c r="F1007" s="59"/>
      <c r="G1007" s="59"/>
      <c r="H1007" s="59"/>
      <c r="I1007" s="59"/>
      <c r="J1007" s="59"/>
      <c r="K1007" s="59"/>
      <c r="L1007" s="59">
        <v>718</v>
      </c>
      <c r="M1007" s="104"/>
      <c r="N1007" s="9"/>
      <c r="O1007" s="142"/>
      <c r="P1007" s="11"/>
      <c r="R1007" s="1">
        <v>1</v>
      </c>
    </row>
    <row r="1008" spans="1:19">
      <c r="A1008" s="83"/>
      <c r="B1008" s="105" t="s">
        <v>263</v>
      </c>
      <c r="C1008" s="59">
        <v>1</v>
      </c>
      <c r="D1008" s="59"/>
      <c r="E1008" s="59"/>
      <c r="F1008" s="59"/>
      <c r="G1008" s="59"/>
      <c r="H1008" s="59"/>
      <c r="I1008" s="59"/>
      <c r="J1008" s="59"/>
      <c r="K1008" s="59"/>
      <c r="L1008" s="59">
        <v>719</v>
      </c>
      <c r="M1008" s="104"/>
      <c r="N1008" s="9"/>
      <c r="O1008" s="142"/>
      <c r="P1008" s="11"/>
      <c r="R1008" s="1">
        <v>1</v>
      </c>
    </row>
    <row r="1009" spans="1:18">
      <c r="A1009" s="83"/>
      <c r="B1009" s="105" t="s">
        <v>263</v>
      </c>
      <c r="C1009" s="59">
        <v>1</v>
      </c>
      <c r="D1009" s="59"/>
      <c r="E1009" s="59"/>
      <c r="F1009" s="59"/>
      <c r="G1009" s="59"/>
      <c r="H1009" s="59"/>
      <c r="I1009" s="59"/>
      <c r="J1009" s="59"/>
      <c r="K1009" s="59"/>
      <c r="L1009" s="59">
        <v>720</v>
      </c>
      <c r="M1009" s="104"/>
      <c r="N1009" s="9"/>
      <c r="O1009" s="142"/>
      <c r="P1009" s="11"/>
      <c r="R1009" s="1">
        <v>1</v>
      </c>
    </row>
    <row r="1010" spans="1:18">
      <c r="A1010" s="83"/>
      <c r="B1010" s="105" t="s">
        <v>263</v>
      </c>
      <c r="C1010" s="59">
        <v>1</v>
      </c>
      <c r="D1010" s="59"/>
      <c r="E1010" s="59"/>
      <c r="F1010" s="59"/>
      <c r="G1010" s="59"/>
      <c r="H1010" s="59"/>
      <c r="I1010" s="59"/>
      <c r="J1010" s="59"/>
      <c r="K1010" s="59"/>
      <c r="L1010" s="59">
        <v>721</v>
      </c>
      <c r="M1010" s="104"/>
      <c r="N1010" s="9"/>
      <c r="O1010" s="142"/>
      <c r="P1010" s="11"/>
      <c r="R1010" s="1">
        <v>1</v>
      </c>
    </row>
    <row r="1011" spans="1:18">
      <c r="A1011" s="83"/>
      <c r="B1011" s="105" t="s">
        <v>263</v>
      </c>
      <c r="C1011" s="59">
        <v>1</v>
      </c>
      <c r="D1011" s="59"/>
      <c r="E1011" s="59"/>
      <c r="F1011" s="59"/>
      <c r="G1011" s="59"/>
      <c r="H1011" s="59"/>
      <c r="I1011" s="59"/>
      <c r="J1011" s="59"/>
      <c r="K1011" s="59"/>
      <c r="L1011" s="59">
        <v>722</v>
      </c>
      <c r="M1011" s="104"/>
      <c r="N1011" s="9"/>
      <c r="O1011" s="142"/>
      <c r="P1011" s="11"/>
      <c r="R1011" s="1">
        <v>1</v>
      </c>
    </row>
    <row r="1012" spans="1:18">
      <c r="A1012" s="83"/>
      <c r="B1012" s="105" t="s">
        <v>263</v>
      </c>
      <c r="C1012" s="59">
        <v>1</v>
      </c>
      <c r="D1012" s="59"/>
      <c r="E1012" s="59"/>
      <c r="F1012" s="59"/>
      <c r="G1012" s="59"/>
      <c r="H1012" s="59"/>
      <c r="I1012" s="59"/>
      <c r="J1012" s="59"/>
      <c r="K1012" s="59"/>
      <c r="L1012" s="59">
        <v>723</v>
      </c>
      <c r="M1012" s="104"/>
      <c r="N1012" s="9"/>
      <c r="O1012" s="142"/>
      <c r="P1012" s="11"/>
      <c r="R1012" s="1">
        <v>1</v>
      </c>
    </row>
    <row r="1013" spans="1:18">
      <c r="A1013" s="83"/>
      <c r="B1013" s="105" t="s">
        <v>263</v>
      </c>
      <c r="C1013" s="59">
        <v>1</v>
      </c>
      <c r="D1013" s="59"/>
      <c r="E1013" s="59"/>
      <c r="F1013" s="59"/>
      <c r="G1013" s="59"/>
      <c r="H1013" s="59"/>
      <c r="I1013" s="59"/>
      <c r="J1013" s="59"/>
      <c r="K1013" s="59"/>
      <c r="L1013" s="59">
        <v>724</v>
      </c>
      <c r="M1013" s="104"/>
      <c r="N1013" s="9"/>
      <c r="O1013" s="142"/>
      <c r="P1013" s="11"/>
      <c r="R1013" s="1">
        <v>1</v>
      </c>
    </row>
    <row r="1014" spans="1:18">
      <c r="A1014" s="83"/>
      <c r="B1014" s="105" t="s">
        <v>263</v>
      </c>
      <c r="C1014" s="59">
        <v>1</v>
      </c>
      <c r="D1014" s="59"/>
      <c r="E1014" s="59"/>
      <c r="F1014" s="59"/>
      <c r="G1014" s="59"/>
      <c r="H1014" s="59"/>
      <c r="I1014" s="59"/>
      <c r="J1014" s="59"/>
      <c r="K1014" s="59"/>
      <c r="L1014" s="59">
        <v>725</v>
      </c>
      <c r="M1014" s="104"/>
      <c r="N1014" s="9"/>
      <c r="O1014" s="142"/>
      <c r="P1014" s="11"/>
      <c r="R1014" s="1">
        <v>1</v>
      </c>
    </row>
    <row r="1015" spans="1:18">
      <c r="A1015" s="83"/>
      <c r="B1015" s="105" t="s">
        <v>263</v>
      </c>
      <c r="C1015" s="59">
        <v>1</v>
      </c>
      <c r="D1015" s="59"/>
      <c r="E1015" s="59"/>
      <c r="F1015" s="59"/>
      <c r="G1015" s="59"/>
      <c r="H1015" s="59"/>
      <c r="I1015" s="59"/>
      <c r="J1015" s="59"/>
      <c r="K1015" s="59"/>
      <c r="L1015" s="59">
        <v>726</v>
      </c>
      <c r="M1015" s="104"/>
      <c r="N1015" s="9"/>
      <c r="O1015" s="142"/>
      <c r="P1015" s="11"/>
      <c r="R1015" s="1">
        <v>1</v>
      </c>
    </row>
    <row r="1016" spans="1:18">
      <c r="A1016" s="83"/>
      <c r="B1016" s="105" t="s">
        <v>263</v>
      </c>
      <c r="C1016" s="59">
        <v>1</v>
      </c>
      <c r="D1016" s="59"/>
      <c r="E1016" s="59"/>
      <c r="F1016" s="59"/>
      <c r="G1016" s="59"/>
      <c r="H1016" s="59"/>
      <c r="I1016" s="59"/>
      <c r="J1016" s="59"/>
      <c r="K1016" s="59"/>
      <c r="L1016" s="59">
        <v>727</v>
      </c>
      <c r="M1016" s="104"/>
      <c r="N1016" s="9"/>
      <c r="O1016" s="142"/>
      <c r="P1016" s="11"/>
      <c r="R1016" s="1">
        <v>1</v>
      </c>
    </row>
    <row r="1017" spans="1:18">
      <c r="A1017" s="83"/>
      <c r="B1017" s="105" t="s">
        <v>263</v>
      </c>
      <c r="C1017" s="59">
        <v>1</v>
      </c>
      <c r="D1017" s="59"/>
      <c r="E1017" s="59"/>
      <c r="F1017" s="59"/>
      <c r="G1017" s="59"/>
      <c r="H1017" s="59"/>
      <c r="I1017" s="59"/>
      <c r="J1017" s="59"/>
      <c r="K1017" s="59"/>
      <c r="L1017" s="59">
        <v>728</v>
      </c>
      <c r="M1017" s="104"/>
      <c r="N1017" s="9"/>
      <c r="O1017" s="142"/>
      <c r="P1017" s="11"/>
      <c r="R1017" s="1">
        <v>1</v>
      </c>
    </row>
    <row r="1018" spans="1:18">
      <c r="A1018" s="83"/>
      <c r="B1018" s="105" t="s">
        <v>263</v>
      </c>
      <c r="C1018" s="59">
        <v>1</v>
      </c>
      <c r="D1018" s="59"/>
      <c r="E1018" s="59"/>
      <c r="F1018" s="59"/>
      <c r="G1018" s="59"/>
      <c r="H1018" s="59"/>
      <c r="I1018" s="59"/>
      <c r="J1018" s="59"/>
      <c r="K1018" s="59"/>
      <c r="L1018" s="59">
        <v>729</v>
      </c>
      <c r="M1018" s="104"/>
      <c r="N1018" s="9"/>
      <c r="O1018" s="142"/>
      <c r="P1018" s="11"/>
      <c r="R1018" s="1">
        <v>1</v>
      </c>
    </row>
    <row r="1019" spans="1:18">
      <c r="A1019" s="83"/>
      <c r="B1019" s="105" t="s">
        <v>263</v>
      </c>
      <c r="C1019" s="59">
        <v>1</v>
      </c>
      <c r="D1019" s="59"/>
      <c r="E1019" s="59"/>
      <c r="F1019" s="59"/>
      <c r="G1019" s="59"/>
      <c r="H1019" s="59"/>
      <c r="I1019" s="59"/>
      <c r="J1019" s="59"/>
      <c r="K1019" s="59"/>
      <c r="L1019" s="59">
        <v>730</v>
      </c>
      <c r="M1019" s="104"/>
      <c r="N1019" s="9"/>
      <c r="O1019" s="142"/>
      <c r="P1019" s="11"/>
      <c r="R1019" s="1">
        <v>1</v>
      </c>
    </row>
    <row r="1020" spans="1:18">
      <c r="A1020" s="83"/>
      <c r="B1020" s="105" t="s">
        <v>263</v>
      </c>
      <c r="C1020" s="59">
        <v>1</v>
      </c>
      <c r="D1020" s="59"/>
      <c r="E1020" s="59"/>
      <c r="F1020" s="59"/>
      <c r="G1020" s="59"/>
      <c r="H1020" s="59"/>
      <c r="I1020" s="59"/>
      <c r="J1020" s="59"/>
      <c r="K1020" s="59"/>
      <c r="L1020" s="59">
        <v>731</v>
      </c>
      <c r="M1020" s="104"/>
      <c r="N1020" s="9"/>
      <c r="O1020" s="142"/>
      <c r="P1020" s="11"/>
      <c r="R1020" s="1">
        <v>1</v>
      </c>
    </row>
    <row r="1021" spans="1:18">
      <c r="A1021" s="83"/>
      <c r="B1021" s="105" t="s">
        <v>263</v>
      </c>
      <c r="C1021" s="59">
        <v>1</v>
      </c>
      <c r="D1021" s="59"/>
      <c r="E1021" s="59"/>
      <c r="F1021" s="59"/>
      <c r="G1021" s="59"/>
      <c r="H1021" s="59"/>
      <c r="I1021" s="59"/>
      <c r="J1021" s="59"/>
      <c r="K1021" s="59"/>
      <c r="L1021" s="59">
        <v>732</v>
      </c>
      <c r="M1021" s="104"/>
      <c r="N1021" s="9"/>
      <c r="O1021" s="142"/>
      <c r="P1021" s="11"/>
      <c r="R1021" s="1">
        <v>1</v>
      </c>
    </row>
    <row r="1022" spans="1:18">
      <c r="A1022" s="83"/>
      <c r="B1022" s="105" t="s">
        <v>263</v>
      </c>
      <c r="C1022" s="59">
        <v>1</v>
      </c>
      <c r="D1022" s="59"/>
      <c r="E1022" s="59"/>
      <c r="F1022" s="59"/>
      <c r="G1022" s="59"/>
      <c r="H1022" s="59"/>
      <c r="I1022" s="59"/>
      <c r="J1022" s="59"/>
      <c r="K1022" s="59"/>
      <c r="L1022" s="59">
        <v>733</v>
      </c>
      <c r="M1022" s="104"/>
      <c r="N1022" s="9"/>
      <c r="O1022" s="142"/>
      <c r="P1022" s="11"/>
      <c r="R1022" s="1">
        <v>1</v>
      </c>
    </row>
    <row r="1023" spans="1:18">
      <c r="A1023" s="83"/>
      <c r="B1023" s="105" t="s">
        <v>263</v>
      </c>
      <c r="C1023" s="59">
        <v>1</v>
      </c>
      <c r="D1023" s="59"/>
      <c r="E1023" s="59"/>
      <c r="F1023" s="59"/>
      <c r="G1023" s="59"/>
      <c r="H1023" s="59"/>
      <c r="I1023" s="59"/>
      <c r="J1023" s="59"/>
      <c r="K1023" s="59"/>
      <c r="L1023" s="59">
        <v>734</v>
      </c>
      <c r="M1023" s="104"/>
      <c r="N1023" s="9"/>
      <c r="O1023" s="142"/>
      <c r="P1023" s="11"/>
      <c r="R1023" s="1">
        <v>1</v>
      </c>
    </row>
    <row r="1024" spans="1:18">
      <c r="A1024" s="83"/>
      <c r="B1024" s="105" t="s">
        <v>263</v>
      </c>
      <c r="C1024" s="59">
        <v>1</v>
      </c>
      <c r="D1024" s="59"/>
      <c r="E1024" s="59"/>
      <c r="F1024" s="59"/>
      <c r="G1024" s="59"/>
      <c r="H1024" s="59"/>
      <c r="I1024" s="59"/>
      <c r="J1024" s="59"/>
      <c r="K1024" s="59"/>
      <c r="L1024" s="59">
        <v>735</v>
      </c>
      <c r="M1024" s="104"/>
      <c r="N1024" s="9"/>
      <c r="O1024" s="142"/>
      <c r="P1024" s="11"/>
      <c r="R1024" s="1">
        <v>1</v>
      </c>
    </row>
    <row r="1025" spans="1:18">
      <c r="A1025" s="83"/>
      <c r="B1025" s="105" t="s">
        <v>263</v>
      </c>
      <c r="C1025" s="59">
        <v>1</v>
      </c>
      <c r="D1025" s="59"/>
      <c r="E1025" s="59"/>
      <c r="F1025" s="59"/>
      <c r="G1025" s="59"/>
      <c r="H1025" s="59"/>
      <c r="I1025" s="59"/>
      <c r="J1025" s="59"/>
      <c r="K1025" s="59"/>
      <c r="L1025" s="59">
        <v>736</v>
      </c>
      <c r="M1025" s="104"/>
      <c r="N1025" s="9"/>
      <c r="O1025" s="142"/>
      <c r="P1025" s="11"/>
      <c r="R1025" s="1">
        <v>1</v>
      </c>
    </row>
    <row r="1026" spans="1:18">
      <c r="A1026" s="83"/>
      <c r="B1026" s="105" t="s">
        <v>263</v>
      </c>
      <c r="C1026" s="59">
        <v>1</v>
      </c>
      <c r="D1026" s="59"/>
      <c r="E1026" s="59"/>
      <c r="F1026" s="59"/>
      <c r="G1026" s="59"/>
      <c r="H1026" s="59"/>
      <c r="I1026" s="59"/>
      <c r="J1026" s="59"/>
      <c r="K1026" s="59"/>
      <c r="L1026" s="59">
        <v>737</v>
      </c>
      <c r="M1026" s="104"/>
      <c r="N1026" s="9"/>
      <c r="O1026" s="142"/>
      <c r="P1026" s="11"/>
      <c r="R1026" s="1">
        <v>1</v>
      </c>
    </row>
    <row r="1027" spans="1:18">
      <c r="A1027" s="83"/>
      <c r="B1027" s="105" t="s">
        <v>263</v>
      </c>
      <c r="C1027" s="59">
        <v>1</v>
      </c>
      <c r="D1027" s="59"/>
      <c r="E1027" s="59"/>
      <c r="F1027" s="59"/>
      <c r="G1027" s="59"/>
      <c r="H1027" s="59"/>
      <c r="I1027" s="59"/>
      <c r="J1027" s="59"/>
      <c r="K1027" s="59"/>
      <c r="L1027" s="59">
        <v>738</v>
      </c>
      <c r="M1027" s="104"/>
      <c r="N1027" s="9"/>
      <c r="O1027" s="142"/>
      <c r="P1027" s="11"/>
      <c r="R1027" s="1">
        <v>1</v>
      </c>
    </row>
    <row r="1028" spans="1:18">
      <c r="A1028" s="83"/>
      <c r="B1028" s="105" t="s">
        <v>1056</v>
      </c>
      <c r="C1028" s="59">
        <v>1</v>
      </c>
      <c r="D1028" s="59">
        <v>4</v>
      </c>
      <c r="E1028" s="59">
        <v>6</v>
      </c>
      <c r="F1028" s="59"/>
      <c r="G1028" s="59"/>
      <c r="H1028" s="59"/>
      <c r="I1028" s="59"/>
      <c r="J1028" s="59"/>
      <c r="K1028" s="59">
        <f>SUM(E1028:J1028)</f>
        <v>6</v>
      </c>
      <c r="L1028" s="59">
        <v>172</v>
      </c>
      <c r="M1028" s="64" t="s">
        <v>403</v>
      </c>
      <c r="N1028" s="11" t="s">
        <v>404</v>
      </c>
      <c r="O1028" s="142"/>
      <c r="P1028" s="11">
        <v>1</v>
      </c>
      <c r="R1028" s="1">
        <v>1</v>
      </c>
    </row>
    <row r="1029" spans="1:18">
      <c r="A1029" s="83"/>
      <c r="B1029" s="105" t="s">
        <v>84</v>
      </c>
      <c r="C1029" s="59">
        <v>1</v>
      </c>
      <c r="D1029" s="59"/>
      <c r="E1029" s="59"/>
      <c r="F1029" s="59"/>
      <c r="G1029" s="59"/>
      <c r="H1029" s="59"/>
      <c r="I1029" s="59"/>
      <c r="J1029" s="59"/>
      <c r="K1029" s="59"/>
      <c r="L1029" s="59">
        <v>174</v>
      </c>
      <c r="M1029" s="64" t="s">
        <v>405</v>
      </c>
      <c r="N1029" s="11" t="s">
        <v>404</v>
      </c>
      <c r="O1029" s="142"/>
      <c r="P1029" s="11">
        <v>1</v>
      </c>
      <c r="R1029" s="1">
        <v>1</v>
      </c>
    </row>
    <row r="1030" spans="1:18">
      <c r="A1030" s="83"/>
      <c r="B1030" s="105" t="s">
        <v>84</v>
      </c>
      <c r="C1030" s="59">
        <v>1</v>
      </c>
      <c r="D1030" s="59"/>
      <c r="E1030" s="59"/>
      <c r="F1030" s="59"/>
      <c r="G1030" s="59"/>
      <c r="H1030" s="59"/>
      <c r="I1030" s="59"/>
      <c r="J1030" s="59"/>
      <c r="K1030" s="59"/>
      <c r="L1030" s="59">
        <v>176</v>
      </c>
      <c r="M1030" s="68" t="s">
        <v>406</v>
      </c>
      <c r="N1030" s="11" t="s">
        <v>407</v>
      </c>
      <c r="O1030" s="142"/>
      <c r="P1030" s="11">
        <v>1</v>
      </c>
      <c r="R1030" s="1">
        <v>1</v>
      </c>
    </row>
    <row r="1031" spans="1:18">
      <c r="A1031" s="83"/>
      <c r="B1031" s="105" t="s">
        <v>84</v>
      </c>
      <c r="C1031" s="59">
        <v>1</v>
      </c>
      <c r="D1031" s="59"/>
      <c r="E1031" s="59"/>
      <c r="F1031" s="59"/>
      <c r="G1031" s="59"/>
      <c r="H1031" s="59"/>
      <c r="I1031" s="59"/>
      <c r="J1031" s="59"/>
      <c r="K1031" s="59"/>
      <c r="L1031" s="59">
        <v>178</v>
      </c>
      <c r="M1031" s="104"/>
      <c r="N1031" s="9"/>
      <c r="O1031" s="142"/>
      <c r="P1031" s="11"/>
      <c r="R1031" s="1">
        <v>1</v>
      </c>
    </row>
    <row r="1032" spans="1:18">
      <c r="A1032" s="83"/>
      <c r="B1032" s="105" t="s">
        <v>84</v>
      </c>
      <c r="C1032" s="59">
        <v>1</v>
      </c>
      <c r="D1032" s="59"/>
      <c r="E1032" s="59"/>
      <c r="F1032" s="59"/>
      <c r="G1032" s="59"/>
      <c r="H1032" s="59"/>
      <c r="I1032" s="59"/>
      <c r="J1032" s="59"/>
      <c r="K1032" s="59"/>
      <c r="L1032" s="59">
        <v>557</v>
      </c>
      <c r="M1032" s="104"/>
      <c r="N1032" s="9"/>
      <c r="O1032" s="142"/>
      <c r="P1032" s="11"/>
      <c r="R1032" s="1">
        <v>1</v>
      </c>
    </row>
    <row r="1033" spans="1:18">
      <c r="A1033" s="83"/>
      <c r="B1033" s="105" t="s">
        <v>84</v>
      </c>
      <c r="C1033" s="59">
        <v>1</v>
      </c>
      <c r="D1033" s="59"/>
      <c r="E1033" s="59"/>
      <c r="F1033" s="59"/>
      <c r="G1033" s="59"/>
      <c r="H1033" s="59"/>
      <c r="I1033" s="59"/>
      <c r="J1033" s="59"/>
      <c r="K1033" s="59"/>
      <c r="L1033" s="59">
        <v>558</v>
      </c>
      <c r="M1033" s="104"/>
      <c r="N1033" s="9"/>
      <c r="O1033" s="142"/>
      <c r="P1033" s="11"/>
      <c r="R1033" s="1">
        <v>1</v>
      </c>
    </row>
    <row r="1034" spans="1:18">
      <c r="A1034" s="83"/>
      <c r="B1034" s="105" t="s">
        <v>84</v>
      </c>
      <c r="C1034" s="59">
        <v>1</v>
      </c>
      <c r="D1034" s="59"/>
      <c r="E1034" s="59"/>
      <c r="F1034" s="59"/>
      <c r="G1034" s="59"/>
      <c r="H1034" s="59"/>
      <c r="I1034" s="59"/>
      <c r="J1034" s="59"/>
      <c r="K1034" s="59"/>
      <c r="L1034" s="59">
        <v>929</v>
      </c>
      <c r="M1034" s="104"/>
      <c r="N1034" s="9"/>
      <c r="O1034" s="142"/>
      <c r="P1034" s="11"/>
      <c r="R1034" s="1">
        <v>1</v>
      </c>
    </row>
    <row r="1035" spans="1:18">
      <c r="A1035" s="83"/>
      <c r="B1035" s="105" t="s">
        <v>84</v>
      </c>
      <c r="C1035" s="59">
        <v>1</v>
      </c>
      <c r="D1035" s="59">
        <v>2</v>
      </c>
      <c r="E1035" s="59"/>
      <c r="F1035" s="59">
        <v>17</v>
      </c>
      <c r="G1035" s="59"/>
      <c r="H1035" s="59"/>
      <c r="I1035" s="59"/>
      <c r="J1035" s="59"/>
      <c r="K1035" s="59">
        <f>SUM(E1035:J1035)</f>
        <v>17</v>
      </c>
      <c r="L1035" s="59">
        <v>930</v>
      </c>
      <c r="M1035" s="104"/>
      <c r="N1035" s="9"/>
      <c r="O1035" s="142"/>
      <c r="P1035" s="11"/>
      <c r="R1035" s="1">
        <v>1</v>
      </c>
    </row>
    <row r="1036" spans="1:18">
      <c r="A1036" s="83"/>
      <c r="B1036" s="105" t="s">
        <v>1057</v>
      </c>
      <c r="C1036" s="59">
        <v>1</v>
      </c>
      <c r="D1036" s="59">
        <v>4</v>
      </c>
      <c r="E1036" s="59">
        <f>C1036</f>
        <v>1</v>
      </c>
      <c r="F1036" s="59"/>
      <c r="G1036" s="59"/>
      <c r="H1036" s="59"/>
      <c r="I1036" s="59"/>
      <c r="J1036" s="59"/>
      <c r="K1036" s="59">
        <f>SUM(E1036:J1036)</f>
        <v>1</v>
      </c>
      <c r="L1036" s="59">
        <v>69</v>
      </c>
      <c r="M1036" s="104"/>
      <c r="N1036" s="9"/>
      <c r="O1036" s="142"/>
      <c r="P1036" s="11"/>
      <c r="R1036" s="1">
        <v>1</v>
      </c>
    </row>
    <row r="1037" spans="1:18">
      <c r="A1037" s="83"/>
      <c r="B1037" s="105" t="s">
        <v>25</v>
      </c>
      <c r="C1037" s="59">
        <v>1</v>
      </c>
      <c r="D1037" s="59"/>
      <c r="E1037" s="59"/>
      <c r="F1037" s="59"/>
      <c r="G1037" s="59"/>
      <c r="H1037" s="59"/>
      <c r="I1037" s="59"/>
      <c r="J1037" s="59"/>
      <c r="K1037" s="59"/>
      <c r="L1037" s="59">
        <v>72</v>
      </c>
      <c r="M1037" s="104"/>
      <c r="N1037" s="9"/>
      <c r="O1037" s="142"/>
      <c r="P1037" s="11"/>
      <c r="R1037" s="1">
        <v>1</v>
      </c>
    </row>
    <row r="1038" spans="1:18">
      <c r="A1038" s="83"/>
      <c r="B1038" s="105" t="s">
        <v>25</v>
      </c>
      <c r="C1038" s="59">
        <v>1</v>
      </c>
      <c r="D1038" s="59"/>
      <c r="E1038" s="59"/>
      <c r="F1038" s="59"/>
      <c r="G1038" s="59"/>
      <c r="H1038" s="59"/>
      <c r="I1038" s="59"/>
      <c r="J1038" s="59"/>
      <c r="K1038" s="59"/>
      <c r="L1038" s="59">
        <v>189</v>
      </c>
      <c r="M1038" s="104"/>
      <c r="N1038" s="9"/>
      <c r="O1038" s="142"/>
      <c r="P1038" s="11"/>
      <c r="R1038" s="1">
        <v>1</v>
      </c>
    </row>
    <row r="1039" spans="1:18" s="10" customFormat="1">
      <c r="A1039" s="85"/>
      <c r="B1039" s="75" t="s">
        <v>408</v>
      </c>
      <c r="C1039" s="61">
        <v>1</v>
      </c>
      <c r="D1039" s="61"/>
      <c r="E1039" s="61"/>
      <c r="F1039" s="61"/>
      <c r="G1039" s="61"/>
      <c r="H1039" s="61"/>
      <c r="I1039" s="61"/>
      <c r="J1039" s="61"/>
      <c r="K1039" s="61"/>
      <c r="L1039" s="61">
        <v>1105</v>
      </c>
      <c r="M1039" s="51"/>
      <c r="N1039" s="114" t="s">
        <v>409</v>
      </c>
      <c r="O1039" s="157" t="s">
        <v>410</v>
      </c>
      <c r="P1039" s="19"/>
      <c r="R1039" s="1"/>
    </row>
    <row r="1040" spans="1:18">
      <c r="A1040" s="83"/>
      <c r="B1040" s="105" t="s">
        <v>25</v>
      </c>
      <c r="C1040" s="59">
        <v>1</v>
      </c>
      <c r="D1040" s="59"/>
      <c r="E1040" s="59"/>
      <c r="F1040" s="59"/>
      <c r="G1040" s="59"/>
      <c r="H1040" s="59"/>
      <c r="I1040" s="59"/>
      <c r="J1040" s="59"/>
      <c r="K1040" s="59"/>
      <c r="L1040" s="59">
        <v>559</v>
      </c>
      <c r="M1040" s="104"/>
      <c r="N1040" s="9"/>
      <c r="O1040" s="142"/>
      <c r="P1040" s="11"/>
      <c r="R1040" s="1">
        <v>1</v>
      </c>
    </row>
    <row r="1041" spans="1:19">
      <c r="A1041" s="83"/>
      <c r="B1041" s="105" t="s">
        <v>25</v>
      </c>
      <c r="C1041" s="59">
        <v>1</v>
      </c>
      <c r="D1041" s="59"/>
      <c r="E1041" s="59"/>
      <c r="F1041" s="59"/>
      <c r="G1041" s="59"/>
      <c r="H1041" s="59"/>
      <c r="I1041" s="59"/>
      <c r="J1041" s="59"/>
      <c r="K1041" s="59"/>
      <c r="L1041" s="59">
        <v>931</v>
      </c>
      <c r="M1041" s="104"/>
      <c r="N1041" s="9"/>
      <c r="O1041" s="142"/>
      <c r="P1041" s="11"/>
      <c r="R1041" s="1">
        <v>1</v>
      </c>
    </row>
    <row r="1042" spans="1:19">
      <c r="A1042" s="83"/>
      <c r="B1042" s="105" t="s">
        <v>1054</v>
      </c>
      <c r="C1042" s="59">
        <v>1</v>
      </c>
      <c r="D1042" s="59"/>
      <c r="E1042" s="59"/>
      <c r="F1042" s="59"/>
      <c r="G1042" s="59"/>
      <c r="H1042" s="59"/>
      <c r="I1042" s="59"/>
      <c r="J1042" s="59"/>
      <c r="K1042" s="59"/>
      <c r="L1042" s="61">
        <v>684</v>
      </c>
      <c r="M1042" s="104"/>
      <c r="N1042" s="9"/>
      <c r="O1042" s="142"/>
      <c r="P1042" s="11"/>
      <c r="R1042" s="1">
        <v>1</v>
      </c>
    </row>
    <row r="1043" spans="1:19">
      <c r="A1043" s="83"/>
      <c r="B1043" s="105" t="s">
        <v>101</v>
      </c>
      <c r="C1043" s="59">
        <v>1</v>
      </c>
      <c r="D1043" s="59"/>
      <c r="E1043" s="59"/>
      <c r="F1043" s="59"/>
      <c r="G1043" s="59"/>
      <c r="H1043" s="59"/>
      <c r="I1043" s="59"/>
      <c r="J1043" s="59"/>
      <c r="K1043" s="59"/>
      <c r="L1043" s="59">
        <v>932</v>
      </c>
      <c r="M1043" s="104"/>
      <c r="N1043" s="9"/>
      <c r="O1043" s="142"/>
      <c r="P1043" s="11"/>
      <c r="R1043" s="1">
        <v>1</v>
      </c>
    </row>
    <row r="1044" spans="1:19">
      <c r="A1044" s="83"/>
      <c r="B1044" s="105" t="s">
        <v>113</v>
      </c>
      <c r="C1044" s="59">
        <v>1</v>
      </c>
      <c r="D1044" s="59">
        <v>1</v>
      </c>
      <c r="E1044" s="59"/>
      <c r="F1044" s="59"/>
      <c r="G1044" s="59">
        <v>4</v>
      </c>
      <c r="H1044" s="59"/>
      <c r="I1044" s="59"/>
      <c r="J1044" s="59"/>
      <c r="K1044" s="59">
        <f>SUM(E1044:J1044)</f>
        <v>4</v>
      </c>
      <c r="L1044" s="59">
        <v>553</v>
      </c>
      <c r="M1044" s="64" t="s">
        <v>411</v>
      </c>
      <c r="N1044" s="11" t="s">
        <v>404</v>
      </c>
      <c r="O1044" s="142"/>
      <c r="P1044" s="11">
        <v>1</v>
      </c>
      <c r="S1044" s="1">
        <v>1</v>
      </c>
    </row>
    <row r="1045" spans="1:19">
      <c r="A1045" s="83"/>
      <c r="B1045" s="105" t="s">
        <v>113</v>
      </c>
      <c r="C1045" s="59">
        <v>1</v>
      </c>
      <c r="D1045" s="59"/>
      <c r="E1045" s="59"/>
      <c r="F1045" s="59"/>
      <c r="G1045" s="59"/>
      <c r="H1045" s="59"/>
      <c r="I1045" s="59"/>
      <c r="J1045" s="59"/>
      <c r="K1045" s="59"/>
      <c r="L1045" s="59">
        <v>554</v>
      </c>
      <c r="M1045" s="104"/>
      <c r="N1045" s="9"/>
      <c r="O1045" s="142"/>
      <c r="P1045" s="11"/>
      <c r="S1045" s="1">
        <v>1</v>
      </c>
    </row>
    <row r="1046" spans="1:19">
      <c r="A1046" s="83"/>
      <c r="B1046" s="105" t="s">
        <v>113</v>
      </c>
      <c r="C1046" s="59">
        <v>1</v>
      </c>
      <c r="D1046" s="59"/>
      <c r="E1046" s="59"/>
      <c r="F1046" s="59"/>
      <c r="G1046" s="59"/>
      <c r="H1046" s="59"/>
      <c r="I1046" s="59"/>
      <c r="J1046" s="59"/>
      <c r="K1046" s="59"/>
      <c r="L1046" s="59">
        <v>925</v>
      </c>
      <c r="M1046" s="23"/>
      <c r="N1046" s="114" t="s">
        <v>407</v>
      </c>
      <c r="O1046" s="156" t="s">
        <v>412</v>
      </c>
      <c r="P1046" s="11"/>
      <c r="S1046" s="1">
        <v>1</v>
      </c>
    </row>
    <row r="1047" spans="1:19">
      <c r="A1047" s="83"/>
      <c r="B1047" s="105" t="s">
        <v>113</v>
      </c>
      <c r="C1047" s="59">
        <v>1</v>
      </c>
      <c r="D1047" s="59"/>
      <c r="E1047" s="59"/>
      <c r="F1047" s="59"/>
      <c r="G1047" s="59"/>
      <c r="H1047" s="59"/>
      <c r="I1047" s="59"/>
      <c r="J1047" s="59"/>
      <c r="K1047" s="59"/>
      <c r="L1047" s="59">
        <v>926</v>
      </c>
      <c r="M1047" s="9"/>
      <c r="N1047" s="11" t="s">
        <v>407</v>
      </c>
      <c r="O1047" s="142"/>
      <c r="P1047" s="11"/>
      <c r="S1047" s="1">
        <v>1</v>
      </c>
    </row>
    <row r="1048" spans="1:19">
      <c r="A1048" s="83"/>
      <c r="B1048" s="105" t="s">
        <v>221</v>
      </c>
      <c r="C1048" s="59">
        <v>1</v>
      </c>
      <c r="D1048" s="59">
        <v>1</v>
      </c>
      <c r="E1048" s="59"/>
      <c r="F1048" s="59">
        <v>6</v>
      </c>
      <c r="G1048" s="59"/>
      <c r="H1048" s="59"/>
      <c r="I1048" s="59"/>
      <c r="J1048" s="59"/>
      <c r="K1048" s="59">
        <f>SUM(E1048:J1048)</f>
        <v>6</v>
      </c>
      <c r="L1048" s="59">
        <v>108</v>
      </c>
      <c r="M1048" s="64" t="s">
        <v>414</v>
      </c>
      <c r="N1048" s="11" t="s">
        <v>407</v>
      </c>
      <c r="O1048" s="142"/>
      <c r="P1048" s="11">
        <v>1</v>
      </c>
      <c r="R1048" s="1">
        <v>1</v>
      </c>
    </row>
    <row r="1049" spans="1:19">
      <c r="A1049" s="83"/>
      <c r="B1049" s="105" t="s">
        <v>84</v>
      </c>
      <c r="C1049" s="59">
        <v>1</v>
      </c>
      <c r="D1049" s="59"/>
      <c r="E1049" s="59"/>
      <c r="F1049" s="59"/>
      <c r="G1049" s="59"/>
      <c r="H1049" s="59"/>
      <c r="I1049" s="59"/>
      <c r="J1049" s="59"/>
      <c r="K1049" s="59"/>
      <c r="L1049" s="59">
        <v>122</v>
      </c>
      <c r="M1049" s="104"/>
      <c r="N1049" s="9"/>
      <c r="O1049" s="142"/>
      <c r="P1049" s="11"/>
      <c r="R1049" s="1">
        <v>1</v>
      </c>
    </row>
    <row r="1050" spans="1:19">
      <c r="A1050" s="83"/>
      <c r="B1050" s="105" t="s">
        <v>84</v>
      </c>
      <c r="C1050" s="59">
        <v>1</v>
      </c>
      <c r="D1050" s="59"/>
      <c r="E1050" s="59"/>
      <c r="F1050" s="59"/>
      <c r="G1050" s="59"/>
      <c r="H1050" s="59"/>
      <c r="I1050" s="59"/>
      <c r="J1050" s="59"/>
      <c r="K1050" s="59"/>
      <c r="L1050" s="59">
        <v>124</v>
      </c>
      <c r="M1050" s="64" t="s">
        <v>415</v>
      </c>
      <c r="N1050" s="11" t="s">
        <v>404</v>
      </c>
      <c r="O1050" s="142"/>
      <c r="P1050" s="11">
        <v>1</v>
      </c>
      <c r="R1050" s="1">
        <v>1</v>
      </c>
    </row>
    <row r="1051" spans="1:19">
      <c r="A1051" s="83"/>
      <c r="B1051" s="105" t="s">
        <v>84</v>
      </c>
      <c r="C1051" s="59">
        <v>1</v>
      </c>
      <c r="D1051" s="59"/>
      <c r="E1051" s="59"/>
      <c r="F1051" s="59"/>
      <c r="G1051" s="59"/>
      <c r="H1051" s="59"/>
      <c r="I1051" s="59"/>
      <c r="J1051" s="59"/>
      <c r="K1051" s="59"/>
      <c r="L1051" s="59">
        <v>138</v>
      </c>
      <c r="M1051" s="64" t="s">
        <v>416</v>
      </c>
      <c r="N1051" s="11" t="s">
        <v>404</v>
      </c>
      <c r="O1051" s="142"/>
      <c r="P1051" s="11">
        <v>1</v>
      </c>
      <c r="R1051" s="1">
        <v>1</v>
      </c>
    </row>
    <row r="1052" spans="1:19">
      <c r="A1052" s="83"/>
      <c r="B1052" s="105" t="s">
        <v>84</v>
      </c>
      <c r="C1052" s="59">
        <v>1</v>
      </c>
      <c r="D1052" s="59"/>
      <c r="E1052" s="59"/>
      <c r="F1052" s="59"/>
      <c r="G1052" s="59"/>
      <c r="H1052" s="59"/>
      <c r="I1052" s="59"/>
      <c r="J1052" s="59"/>
      <c r="K1052" s="59"/>
      <c r="L1052" s="59">
        <v>188</v>
      </c>
      <c r="M1052" s="64" t="s">
        <v>417</v>
      </c>
      <c r="N1052" s="11" t="s">
        <v>407</v>
      </c>
      <c r="O1052" s="142"/>
      <c r="P1052" s="11">
        <v>1</v>
      </c>
      <c r="R1052" s="1">
        <v>1</v>
      </c>
    </row>
    <row r="1053" spans="1:19">
      <c r="A1053" s="83"/>
      <c r="B1053" s="105" t="s">
        <v>84</v>
      </c>
      <c r="C1053" s="59">
        <v>1</v>
      </c>
      <c r="D1053" s="59"/>
      <c r="E1053" s="59"/>
      <c r="F1053" s="59"/>
      <c r="G1053" s="59"/>
      <c r="H1053" s="59"/>
      <c r="I1053" s="59"/>
      <c r="J1053" s="59"/>
      <c r="K1053" s="59"/>
      <c r="L1053" s="59">
        <v>186</v>
      </c>
      <c r="M1053" s="104"/>
      <c r="N1053" s="9"/>
      <c r="O1053" s="142"/>
      <c r="P1053" s="11"/>
      <c r="R1053" s="1">
        <v>1</v>
      </c>
    </row>
    <row r="1054" spans="1:19">
      <c r="A1054" s="83"/>
      <c r="B1054" s="105" t="s">
        <v>418</v>
      </c>
      <c r="C1054" s="59">
        <v>1</v>
      </c>
      <c r="D1054" s="59">
        <v>2</v>
      </c>
      <c r="E1054" s="116"/>
      <c r="F1054" s="116">
        <f>C1054</f>
        <v>1</v>
      </c>
      <c r="G1054" s="116"/>
      <c r="H1054" s="116"/>
      <c r="I1054" s="116"/>
      <c r="J1054" s="116"/>
      <c r="K1054" s="116">
        <f>SUM(E1054:J1054)</f>
        <v>1</v>
      </c>
      <c r="L1054" s="59">
        <v>159</v>
      </c>
      <c r="M1054" s="64" t="s">
        <v>419</v>
      </c>
      <c r="N1054" s="11" t="s">
        <v>407</v>
      </c>
      <c r="O1054" s="142"/>
      <c r="P1054" s="11">
        <v>1</v>
      </c>
      <c r="R1054" s="120">
        <v>1</v>
      </c>
    </row>
    <row r="1055" spans="1:19">
      <c r="A1055" s="83"/>
      <c r="B1055" s="105" t="s">
        <v>420</v>
      </c>
      <c r="C1055" s="59">
        <v>1</v>
      </c>
      <c r="D1055" s="59"/>
      <c r="E1055" s="116"/>
      <c r="F1055" s="116"/>
      <c r="G1055" s="116"/>
      <c r="H1055" s="116"/>
      <c r="I1055" s="116"/>
      <c r="J1055" s="116"/>
      <c r="K1055" s="116"/>
      <c r="L1055" s="59">
        <v>163</v>
      </c>
      <c r="M1055" s="64" t="s">
        <v>421</v>
      </c>
      <c r="N1055" s="11" t="s">
        <v>407</v>
      </c>
      <c r="O1055" s="142"/>
      <c r="P1055" s="11">
        <v>1</v>
      </c>
      <c r="R1055" s="120">
        <v>1</v>
      </c>
    </row>
    <row r="1056" spans="1:19">
      <c r="A1056" s="83"/>
      <c r="B1056" s="105" t="s">
        <v>420</v>
      </c>
      <c r="C1056" s="59">
        <v>1</v>
      </c>
      <c r="D1056" s="59"/>
      <c r="E1056" s="116"/>
      <c r="F1056" s="116"/>
      <c r="G1056" s="116"/>
      <c r="H1056" s="116"/>
      <c r="I1056" s="116"/>
      <c r="J1056" s="116"/>
      <c r="K1056" s="116"/>
      <c r="L1056" s="59">
        <v>171</v>
      </c>
      <c r="M1056" s="64" t="s">
        <v>422</v>
      </c>
      <c r="N1056" s="11" t="s">
        <v>407</v>
      </c>
      <c r="O1056" s="142"/>
      <c r="P1056" s="11">
        <v>1</v>
      </c>
      <c r="R1056" s="120">
        <v>1</v>
      </c>
    </row>
    <row r="1057" spans="1:19">
      <c r="A1057" s="83"/>
      <c r="B1057" s="105" t="s">
        <v>420</v>
      </c>
      <c r="C1057" s="59">
        <v>1</v>
      </c>
      <c r="D1057" s="59"/>
      <c r="E1057" s="116"/>
      <c r="F1057" s="116"/>
      <c r="G1057" s="116"/>
      <c r="H1057" s="116"/>
      <c r="I1057" s="116"/>
      <c r="J1057" s="116"/>
      <c r="K1057" s="116"/>
      <c r="L1057" s="59">
        <v>191</v>
      </c>
      <c r="M1057" s="64" t="s">
        <v>423</v>
      </c>
      <c r="N1057" s="11" t="s">
        <v>407</v>
      </c>
      <c r="O1057" s="142"/>
      <c r="P1057" s="11">
        <v>1</v>
      </c>
      <c r="R1057" s="120">
        <v>1</v>
      </c>
    </row>
    <row r="1058" spans="1:19">
      <c r="A1058" s="83"/>
      <c r="B1058" s="105" t="s">
        <v>420</v>
      </c>
      <c r="C1058" s="59">
        <v>1</v>
      </c>
      <c r="D1058" s="59"/>
      <c r="E1058" s="116"/>
      <c r="F1058" s="116"/>
      <c r="G1058" s="116"/>
      <c r="H1058" s="116"/>
      <c r="I1058" s="116"/>
      <c r="J1058" s="116"/>
      <c r="K1058" s="116"/>
      <c r="L1058" s="59">
        <v>193</v>
      </c>
      <c r="M1058" s="64" t="s">
        <v>424</v>
      </c>
      <c r="N1058" s="11" t="s">
        <v>407</v>
      </c>
      <c r="O1058" s="142"/>
      <c r="P1058" s="11">
        <v>1</v>
      </c>
      <c r="R1058" s="120">
        <v>1</v>
      </c>
    </row>
    <row r="1059" spans="1:19">
      <c r="A1059" s="83"/>
      <c r="B1059" s="105" t="s">
        <v>420</v>
      </c>
      <c r="C1059" s="59">
        <v>1</v>
      </c>
      <c r="D1059" s="59"/>
      <c r="E1059" s="116"/>
      <c r="F1059" s="116"/>
      <c r="G1059" s="116"/>
      <c r="H1059" s="116"/>
      <c r="I1059" s="116"/>
      <c r="J1059" s="116"/>
      <c r="K1059" s="116"/>
      <c r="L1059" s="59">
        <v>195</v>
      </c>
      <c r="M1059" s="64" t="s">
        <v>425</v>
      </c>
      <c r="N1059" s="11" t="s">
        <v>407</v>
      </c>
      <c r="O1059" s="142"/>
      <c r="P1059" s="11">
        <v>1</v>
      </c>
      <c r="R1059" s="120">
        <v>1</v>
      </c>
    </row>
    <row r="1060" spans="1:19">
      <c r="A1060" s="83"/>
      <c r="B1060" s="105" t="s">
        <v>244</v>
      </c>
      <c r="C1060" s="59">
        <v>1</v>
      </c>
      <c r="D1060" s="59">
        <v>3</v>
      </c>
      <c r="E1060" s="59"/>
      <c r="F1060" s="59"/>
      <c r="G1060" s="59">
        <f>C1060</f>
        <v>1</v>
      </c>
      <c r="H1060" s="59"/>
      <c r="I1060" s="59"/>
      <c r="J1060" s="59"/>
      <c r="K1060" s="59">
        <f>SUM(E1060:J1060)</f>
        <v>1</v>
      </c>
      <c r="L1060" s="59">
        <v>37</v>
      </c>
      <c r="M1060" s="104"/>
      <c r="N1060" s="9"/>
      <c r="O1060" s="142"/>
      <c r="P1060" s="11"/>
      <c r="S1060" s="1">
        <v>1</v>
      </c>
    </row>
    <row r="1061" spans="1:19">
      <c r="A1061" s="83"/>
      <c r="B1061" s="105" t="s">
        <v>24</v>
      </c>
      <c r="C1061" s="59">
        <v>1</v>
      </c>
      <c r="D1061" s="59"/>
      <c r="E1061" s="59"/>
      <c r="F1061" s="59"/>
      <c r="G1061" s="59"/>
      <c r="H1061" s="59"/>
      <c r="I1061" s="59"/>
      <c r="J1061" s="59"/>
      <c r="K1061" s="59"/>
      <c r="L1061" s="59">
        <v>64</v>
      </c>
      <c r="M1061" s="104"/>
      <c r="N1061" s="9"/>
      <c r="O1061" s="142"/>
      <c r="P1061" s="11"/>
      <c r="S1061" s="1">
        <v>1</v>
      </c>
    </row>
    <row r="1062" spans="1:19">
      <c r="A1062" s="83"/>
      <c r="B1062" s="105" t="s">
        <v>24</v>
      </c>
      <c r="C1062" s="59">
        <v>1</v>
      </c>
      <c r="D1062" s="59"/>
      <c r="E1062" s="59"/>
      <c r="F1062" s="59"/>
      <c r="G1062" s="59"/>
      <c r="H1062" s="59"/>
      <c r="I1062" s="59"/>
      <c r="J1062" s="59"/>
      <c r="K1062" s="59"/>
      <c r="L1062" s="59">
        <v>75</v>
      </c>
      <c r="M1062" s="64" t="s">
        <v>426</v>
      </c>
      <c r="N1062" s="11" t="s">
        <v>404</v>
      </c>
      <c r="O1062" s="142"/>
      <c r="P1062" s="11">
        <v>1</v>
      </c>
      <c r="S1062" s="1">
        <v>1</v>
      </c>
    </row>
    <row r="1063" spans="1:19">
      <c r="A1063" s="83"/>
      <c r="B1063" s="105" t="s">
        <v>24</v>
      </c>
      <c r="C1063" s="59">
        <v>1</v>
      </c>
      <c r="D1063" s="59"/>
      <c r="E1063" s="59"/>
      <c r="F1063" s="59"/>
      <c r="G1063" s="59"/>
      <c r="H1063" s="59"/>
      <c r="I1063" s="59"/>
      <c r="J1063" s="59"/>
      <c r="K1063" s="59"/>
      <c r="L1063" s="59">
        <v>91</v>
      </c>
      <c r="M1063" s="64" t="s">
        <v>427</v>
      </c>
      <c r="N1063" s="11" t="s">
        <v>404</v>
      </c>
      <c r="O1063" s="142"/>
      <c r="P1063" s="11">
        <v>1</v>
      </c>
      <c r="S1063" s="1">
        <v>1</v>
      </c>
    </row>
    <row r="1064" spans="1:19">
      <c r="A1064" s="83"/>
      <c r="B1064" s="105" t="s">
        <v>24</v>
      </c>
      <c r="C1064" s="59">
        <v>1</v>
      </c>
      <c r="D1064" s="59"/>
      <c r="E1064" s="59"/>
      <c r="F1064" s="59"/>
      <c r="G1064" s="59"/>
      <c r="H1064" s="59"/>
      <c r="I1064" s="59"/>
      <c r="J1064" s="59"/>
      <c r="K1064" s="59"/>
      <c r="L1064" s="59">
        <v>99</v>
      </c>
      <c r="M1064" s="64" t="s">
        <v>428</v>
      </c>
      <c r="N1064" s="11" t="s">
        <v>407</v>
      </c>
      <c r="O1064" s="142"/>
      <c r="P1064" s="11">
        <v>1</v>
      </c>
      <c r="S1064" s="1">
        <v>1</v>
      </c>
    </row>
    <row r="1065" spans="1:19">
      <c r="A1065" s="83"/>
      <c r="B1065" s="105" t="s">
        <v>24</v>
      </c>
      <c r="C1065" s="59">
        <v>1</v>
      </c>
      <c r="D1065" s="59"/>
      <c r="E1065" s="59"/>
      <c r="F1065" s="59"/>
      <c r="G1065" s="59"/>
      <c r="H1065" s="59"/>
      <c r="I1065" s="59"/>
      <c r="J1065" s="59"/>
      <c r="K1065" s="59"/>
      <c r="L1065" s="59">
        <v>101</v>
      </c>
      <c r="M1065" s="104"/>
      <c r="N1065" s="9"/>
      <c r="O1065" s="142"/>
      <c r="P1065" s="11"/>
      <c r="S1065" s="1">
        <v>1</v>
      </c>
    </row>
    <row r="1066" spans="1:19">
      <c r="A1066" s="83"/>
      <c r="B1066" s="105" t="s">
        <v>252</v>
      </c>
      <c r="C1066" s="59">
        <v>1</v>
      </c>
      <c r="D1066" s="59">
        <v>1</v>
      </c>
      <c r="E1066" s="59"/>
      <c r="F1066" s="59"/>
      <c r="G1066" s="59">
        <v>2</v>
      </c>
      <c r="H1066" s="59"/>
      <c r="I1066" s="59"/>
      <c r="J1066" s="59"/>
      <c r="K1066" s="59">
        <f>SUM(E1066:J1066)</f>
        <v>2</v>
      </c>
      <c r="L1066" s="59">
        <v>555</v>
      </c>
      <c r="M1066" s="64" t="s">
        <v>430</v>
      </c>
      <c r="N1066" s="11" t="s">
        <v>404</v>
      </c>
      <c r="O1066" s="142"/>
      <c r="P1066" s="11">
        <v>1</v>
      </c>
      <c r="R1066" s="1">
        <f>SUBTOTAL(9,R127:R1059)</f>
        <v>502</v>
      </c>
      <c r="S1066" s="1">
        <v>1</v>
      </c>
    </row>
    <row r="1067" spans="1:19">
      <c r="A1067" s="83"/>
      <c r="B1067" s="105" t="s">
        <v>152</v>
      </c>
      <c r="C1067" s="59">
        <v>1</v>
      </c>
      <c r="D1067" s="59"/>
      <c r="E1067" s="59"/>
      <c r="F1067" s="59"/>
      <c r="G1067" s="59"/>
      <c r="H1067" s="59"/>
      <c r="I1067" s="59"/>
      <c r="J1067" s="59"/>
      <c r="K1067" s="59"/>
      <c r="L1067" s="59">
        <v>556</v>
      </c>
      <c r="M1067" s="104"/>
      <c r="N1067" s="9"/>
      <c r="O1067" s="142"/>
      <c r="P1067" s="11"/>
      <c r="S1067" s="1">
        <v>1</v>
      </c>
    </row>
    <row r="1068" spans="1:19">
      <c r="A1068" s="83"/>
      <c r="B1068" s="105" t="s">
        <v>254</v>
      </c>
      <c r="C1068" s="59">
        <v>1</v>
      </c>
      <c r="D1068" s="59"/>
      <c r="E1068" s="59"/>
      <c r="F1068" s="59"/>
      <c r="G1068" s="59"/>
      <c r="H1068" s="59"/>
      <c r="I1068" s="59"/>
      <c r="J1068" s="59"/>
      <c r="K1068" s="59"/>
      <c r="L1068" s="59">
        <v>561</v>
      </c>
      <c r="M1068" s="64" t="s">
        <v>431</v>
      </c>
      <c r="N1068" s="11" t="s">
        <v>404</v>
      </c>
      <c r="O1068" s="142"/>
      <c r="P1068" s="11">
        <v>1</v>
      </c>
      <c r="S1068" s="1">
        <v>1</v>
      </c>
    </row>
    <row r="1069" spans="1:19">
      <c r="A1069" s="83"/>
      <c r="B1069" s="105" t="s">
        <v>65</v>
      </c>
      <c r="C1069" s="59">
        <v>1</v>
      </c>
      <c r="D1069" s="59"/>
      <c r="E1069" s="59"/>
      <c r="F1069" s="59"/>
      <c r="G1069" s="59"/>
      <c r="H1069" s="59"/>
      <c r="I1069" s="59"/>
      <c r="J1069" s="59"/>
      <c r="K1069" s="59"/>
      <c r="L1069" s="59">
        <v>562</v>
      </c>
      <c r="M1069" s="64" t="s">
        <v>432</v>
      </c>
      <c r="N1069" s="11" t="s">
        <v>404</v>
      </c>
      <c r="O1069" s="142"/>
      <c r="P1069" s="11">
        <v>1</v>
      </c>
      <c r="S1069" s="1">
        <v>1</v>
      </c>
    </row>
    <row r="1070" spans="1:19">
      <c r="A1070" s="83"/>
      <c r="B1070" s="105" t="s">
        <v>65</v>
      </c>
      <c r="C1070" s="59">
        <v>1</v>
      </c>
      <c r="D1070" s="59"/>
      <c r="E1070" s="59"/>
      <c r="F1070" s="59"/>
      <c r="G1070" s="59"/>
      <c r="H1070" s="59"/>
      <c r="I1070" s="59"/>
      <c r="J1070" s="59"/>
      <c r="K1070" s="59"/>
      <c r="L1070" s="59">
        <v>563</v>
      </c>
      <c r="M1070" s="104"/>
      <c r="N1070" s="9"/>
      <c r="O1070" s="142"/>
      <c r="P1070" s="11"/>
      <c r="S1070" s="1">
        <v>1</v>
      </c>
    </row>
    <row r="1071" spans="1:19">
      <c r="A1071" s="83"/>
      <c r="B1071" s="105" t="s">
        <v>65</v>
      </c>
      <c r="C1071" s="59">
        <v>1</v>
      </c>
      <c r="D1071" s="59"/>
      <c r="E1071" s="59"/>
      <c r="F1071" s="59"/>
      <c r="G1071" s="59"/>
      <c r="H1071" s="59"/>
      <c r="I1071" s="59"/>
      <c r="J1071" s="59"/>
      <c r="K1071" s="59"/>
      <c r="L1071" s="59">
        <v>564</v>
      </c>
      <c r="M1071" s="104"/>
      <c r="N1071" s="9"/>
      <c r="O1071" s="142"/>
      <c r="P1071" s="11"/>
      <c r="S1071" s="1">
        <v>1</v>
      </c>
    </row>
    <row r="1072" spans="1:19">
      <c r="A1072" s="83"/>
      <c r="B1072" s="105" t="s">
        <v>65</v>
      </c>
      <c r="C1072" s="59">
        <v>1</v>
      </c>
      <c r="D1072" s="59"/>
      <c r="E1072" s="59"/>
      <c r="F1072" s="59"/>
      <c r="G1072" s="59"/>
      <c r="H1072" s="59"/>
      <c r="I1072" s="59"/>
      <c r="J1072" s="59"/>
      <c r="K1072" s="59"/>
      <c r="L1072" s="59">
        <v>565</v>
      </c>
      <c r="M1072" s="104"/>
      <c r="N1072" s="9"/>
      <c r="O1072" s="142"/>
      <c r="P1072" s="11"/>
      <c r="S1072" s="1">
        <v>1</v>
      </c>
    </row>
    <row r="1073" spans="1:19">
      <c r="A1073" s="83"/>
      <c r="B1073" s="105" t="s">
        <v>65</v>
      </c>
      <c r="C1073" s="59">
        <v>1</v>
      </c>
      <c r="D1073" s="59"/>
      <c r="E1073" s="59"/>
      <c r="F1073" s="59"/>
      <c r="G1073" s="59"/>
      <c r="H1073" s="59"/>
      <c r="I1073" s="59"/>
      <c r="J1073" s="59"/>
      <c r="K1073" s="59"/>
      <c r="L1073" s="59">
        <v>566</v>
      </c>
      <c r="M1073" s="104"/>
      <c r="N1073" s="9"/>
      <c r="O1073" s="142"/>
      <c r="P1073" s="11"/>
      <c r="S1073" s="1">
        <v>1</v>
      </c>
    </row>
    <row r="1074" spans="1:19">
      <c r="A1074" s="83"/>
      <c r="B1074" s="105" t="s">
        <v>65</v>
      </c>
      <c r="C1074" s="59">
        <v>1</v>
      </c>
      <c r="D1074" s="59"/>
      <c r="E1074" s="59"/>
      <c r="F1074" s="59"/>
      <c r="G1074" s="59"/>
      <c r="H1074" s="59"/>
      <c r="I1074" s="59"/>
      <c r="J1074" s="59"/>
      <c r="K1074" s="59"/>
      <c r="L1074" s="59">
        <v>580</v>
      </c>
      <c r="M1074" s="104"/>
      <c r="N1074" s="9"/>
      <c r="O1074" s="142"/>
      <c r="P1074" s="11"/>
      <c r="S1074" s="1">
        <v>1</v>
      </c>
    </row>
    <row r="1075" spans="1:19">
      <c r="A1075" s="83"/>
      <c r="B1075" s="105" t="s">
        <v>65</v>
      </c>
      <c r="C1075" s="59">
        <v>1</v>
      </c>
      <c r="D1075" s="59"/>
      <c r="E1075" s="59"/>
      <c r="F1075" s="59"/>
      <c r="G1075" s="59"/>
      <c r="H1075" s="59"/>
      <c r="I1075" s="59"/>
      <c r="J1075" s="59"/>
      <c r="K1075" s="59"/>
      <c r="L1075" s="59">
        <v>581</v>
      </c>
      <c r="M1075" s="104"/>
      <c r="N1075" s="9"/>
      <c r="O1075" s="142"/>
      <c r="P1075" s="11"/>
      <c r="S1075" s="1">
        <v>1</v>
      </c>
    </row>
    <row r="1076" spans="1:19">
      <c r="A1076" s="83"/>
      <c r="B1076" s="105" t="s">
        <v>65</v>
      </c>
      <c r="C1076" s="59">
        <v>1</v>
      </c>
      <c r="D1076" s="59"/>
      <c r="E1076" s="59"/>
      <c r="F1076" s="59"/>
      <c r="G1076" s="59"/>
      <c r="H1076" s="59"/>
      <c r="I1076" s="59"/>
      <c r="J1076" s="59"/>
      <c r="K1076" s="59"/>
      <c r="L1076" s="59">
        <v>582</v>
      </c>
      <c r="M1076" s="104"/>
      <c r="N1076" s="9"/>
      <c r="O1076" s="142"/>
      <c r="P1076" s="11"/>
      <c r="S1076" s="1">
        <v>1</v>
      </c>
    </row>
    <row r="1077" spans="1:19">
      <c r="A1077" s="83"/>
      <c r="B1077" s="105" t="s">
        <v>65</v>
      </c>
      <c r="C1077" s="59">
        <v>1</v>
      </c>
      <c r="D1077" s="59"/>
      <c r="E1077" s="59"/>
      <c r="F1077" s="59"/>
      <c r="G1077" s="59"/>
      <c r="H1077" s="59"/>
      <c r="I1077" s="59"/>
      <c r="J1077" s="59"/>
      <c r="K1077" s="59"/>
      <c r="L1077" s="59">
        <v>583</v>
      </c>
      <c r="M1077" s="104"/>
      <c r="N1077" s="9"/>
      <c r="O1077" s="142"/>
      <c r="P1077" s="11"/>
      <c r="S1077" s="1">
        <v>1</v>
      </c>
    </row>
    <row r="1078" spans="1:19">
      <c r="A1078" s="83"/>
      <c r="B1078" s="105" t="s">
        <v>65</v>
      </c>
      <c r="C1078" s="59">
        <v>1</v>
      </c>
      <c r="D1078" s="59"/>
      <c r="E1078" s="59"/>
      <c r="F1078" s="59"/>
      <c r="G1078" s="59"/>
      <c r="H1078" s="59"/>
      <c r="I1078" s="59"/>
      <c r="J1078" s="59"/>
      <c r="K1078" s="59"/>
      <c r="L1078" s="59">
        <v>584</v>
      </c>
      <c r="M1078" s="104"/>
      <c r="N1078" s="9"/>
      <c r="O1078" s="142"/>
      <c r="P1078" s="11"/>
      <c r="S1078" s="1">
        <v>1</v>
      </c>
    </row>
    <row r="1079" spans="1:19">
      <c r="A1079" s="83"/>
      <c r="B1079" s="105" t="s">
        <v>65</v>
      </c>
      <c r="C1079" s="59">
        <v>1</v>
      </c>
      <c r="D1079" s="59"/>
      <c r="E1079" s="59"/>
      <c r="F1079" s="59"/>
      <c r="G1079" s="59"/>
      <c r="H1079" s="59"/>
      <c r="I1079" s="59"/>
      <c r="J1079" s="59"/>
      <c r="K1079" s="59"/>
      <c r="L1079" s="59">
        <v>585</v>
      </c>
      <c r="M1079" s="104"/>
      <c r="N1079" s="9"/>
      <c r="O1079" s="142"/>
      <c r="P1079" s="11"/>
      <c r="S1079" s="1">
        <v>1</v>
      </c>
    </row>
    <row r="1080" spans="1:19">
      <c r="A1080" s="83"/>
      <c r="B1080" s="105" t="s">
        <v>65</v>
      </c>
      <c r="C1080" s="59">
        <v>1</v>
      </c>
      <c r="D1080" s="59"/>
      <c r="E1080" s="59"/>
      <c r="F1080" s="59"/>
      <c r="G1080" s="59"/>
      <c r="H1080" s="59"/>
      <c r="I1080" s="59"/>
      <c r="J1080" s="59"/>
      <c r="K1080" s="59"/>
      <c r="L1080" s="59">
        <v>586</v>
      </c>
      <c r="M1080" s="104"/>
      <c r="N1080" s="9"/>
      <c r="O1080" s="142"/>
      <c r="P1080" s="11"/>
      <c r="S1080" s="1">
        <v>1</v>
      </c>
    </row>
    <row r="1081" spans="1:19">
      <c r="A1081" s="83"/>
      <c r="B1081" s="105" t="s">
        <v>65</v>
      </c>
      <c r="C1081" s="59">
        <v>1</v>
      </c>
      <c r="D1081" s="59"/>
      <c r="E1081" s="59"/>
      <c r="F1081" s="59"/>
      <c r="G1081" s="59"/>
      <c r="H1081" s="59"/>
      <c r="I1081" s="59"/>
      <c r="J1081" s="59"/>
      <c r="K1081" s="59"/>
      <c r="L1081" s="59">
        <v>587</v>
      </c>
      <c r="M1081" s="104"/>
      <c r="N1081" s="9"/>
      <c r="O1081" s="142"/>
      <c r="P1081" s="11"/>
      <c r="S1081" s="1">
        <v>1</v>
      </c>
    </row>
    <row r="1082" spans="1:19">
      <c r="A1082" s="83"/>
      <c r="B1082" s="105" t="s">
        <v>65</v>
      </c>
      <c r="C1082" s="59">
        <v>1</v>
      </c>
      <c r="D1082" s="59"/>
      <c r="E1082" s="59"/>
      <c r="F1082" s="59"/>
      <c r="G1082" s="59"/>
      <c r="H1082" s="59"/>
      <c r="I1082" s="59"/>
      <c r="J1082" s="59"/>
      <c r="K1082" s="59"/>
      <c r="L1082" s="59">
        <v>588</v>
      </c>
      <c r="M1082" s="104"/>
      <c r="N1082" s="9"/>
      <c r="O1082" s="142"/>
      <c r="P1082" s="11"/>
      <c r="S1082" s="1">
        <v>1</v>
      </c>
    </row>
    <row r="1083" spans="1:19">
      <c r="A1083" s="83"/>
      <c r="B1083" s="105" t="s">
        <v>65</v>
      </c>
      <c r="C1083" s="59">
        <v>1</v>
      </c>
      <c r="D1083" s="59"/>
      <c r="E1083" s="59"/>
      <c r="F1083" s="59"/>
      <c r="G1083" s="59"/>
      <c r="H1083" s="59"/>
      <c r="I1083" s="59"/>
      <c r="J1083" s="59"/>
      <c r="K1083" s="59"/>
      <c r="L1083" s="59">
        <v>589</v>
      </c>
      <c r="M1083" s="104"/>
      <c r="N1083" s="9"/>
      <c r="O1083" s="142"/>
      <c r="P1083" s="11"/>
      <c r="S1083" s="1">
        <v>1</v>
      </c>
    </row>
    <row r="1084" spans="1:19">
      <c r="A1084" s="83"/>
      <c r="B1084" s="105" t="s">
        <v>65</v>
      </c>
      <c r="C1084" s="59">
        <v>1</v>
      </c>
      <c r="D1084" s="59"/>
      <c r="E1084" s="59"/>
      <c r="F1084" s="59"/>
      <c r="G1084" s="59"/>
      <c r="H1084" s="59"/>
      <c r="I1084" s="59"/>
      <c r="J1084" s="59"/>
      <c r="K1084" s="59"/>
      <c r="L1084" s="59">
        <v>590</v>
      </c>
      <c r="M1084" s="104"/>
      <c r="N1084" s="9"/>
      <c r="O1084" s="142"/>
      <c r="P1084" s="11"/>
      <c r="S1084" s="1">
        <v>1</v>
      </c>
    </row>
    <row r="1085" spans="1:19">
      <c r="A1085" s="83"/>
      <c r="B1085" s="105" t="s">
        <v>257</v>
      </c>
      <c r="C1085" s="59">
        <v>1</v>
      </c>
      <c r="D1085" s="59"/>
      <c r="E1085" s="59"/>
      <c r="F1085" s="59"/>
      <c r="G1085" s="59"/>
      <c r="H1085" s="59"/>
      <c r="I1085" s="59"/>
      <c r="J1085" s="59"/>
      <c r="K1085" s="59"/>
      <c r="L1085" s="59">
        <v>567</v>
      </c>
      <c r="M1085" s="64" t="s">
        <v>433</v>
      </c>
      <c r="N1085" s="11" t="s">
        <v>404</v>
      </c>
      <c r="O1085" s="142"/>
      <c r="P1085" s="11">
        <v>1</v>
      </c>
      <c r="S1085" s="1">
        <v>1</v>
      </c>
    </row>
    <row r="1086" spans="1:19">
      <c r="A1086" s="83"/>
      <c r="B1086" s="105" t="s">
        <v>259</v>
      </c>
      <c r="C1086" s="59">
        <v>1</v>
      </c>
      <c r="D1086" s="59"/>
      <c r="E1086" s="59"/>
      <c r="F1086" s="59"/>
      <c r="G1086" s="59"/>
      <c r="H1086" s="59"/>
      <c r="I1086" s="59"/>
      <c r="J1086" s="59"/>
      <c r="K1086" s="59"/>
      <c r="L1086" s="59">
        <v>568</v>
      </c>
      <c r="M1086" s="64" t="s">
        <v>434</v>
      </c>
      <c r="N1086" s="11" t="s">
        <v>404</v>
      </c>
      <c r="O1086" s="142"/>
      <c r="P1086" s="11">
        <v>1</v>
      </c>
      <c r="S1086" s="1">
        <v>1</v>
      </c>
    </row>
    <row r="1087" spans="1:19">
      <c r="A1087" s="83"/>
      <c r="B1087" s="105" t="s">
        <v>259</v>
      </c>
      <c r="C1087" s="59">
        <v>1</v>
      </c>
      <c r="D1087" s="59"/>
      <c r="E1087" s="59"/>
      <c r="F1087" s="59"/>
      <c r="G1087" s="59"/>
      <c r="H1087" s="59"/>
      <c r="I1087" s="59"/>
      <c r="J1087" s="59"/>
      <c r="K1087" s="59"/>
      <c r="L1087" s="59">
        <v>569</v>
      </c>
      <c r="M1087" s="64" t="s">
        <v>435</v>
      </c>
      <c r="N1087" s="11" t="s">
        <v>404</v>
      </c>
      <c r="O1087" s="142"/>
      <c r="P1087" s="11">
        <v>1</v>
      </c>
      <c r="S1087" s="1">
        <v>1</v>
      </c>
    </row>
    <row r="1088" spans="1:19">
      <c r="A1088" s="83"/>
      <c r="B1088" s="105" t="s">
        <v>259</v>
      </c>
      <c r="C1088" s="59">
        <v>1</v>
      </c>
      <c r="D1088" s="59"/>
      <c r="E1088" s="59"/>
      <c r="F1088" s="59"/>
      <c r="G1088" s="59"/>
      <c r="H1088" s="59"/>
      <c r="I1088" s="59"/>
      <c r="J1088" s="59"/>
      <c r="K1088" s="59"/>
      <c r="L1088" s="59">
        <v>570</v>
      </c>
      <c r="M1088" s="104"/>
      <c r="N1088" s="9"/>
      <c r="O1088" s="142"/>
      <c r="P1088" s="11"/>
      <c r="S1088" s="1">
        <v>1</v>
      </c>
    </row>
    <row r="1089" spans="1:19">
      <c r="A1089" s="83"/>
      <c r="B1089" s="105" t="s">
        <v>259</v>
      </c>
      <c r="C1089" s="59">
        <v>1</v>
      </c>
      <c r="D1089" s="59"/>
      <c r="E1089" s="59"/>
      <c r="F1089" s="59"/>
      <c r="G1089" s="59"/>
      <c r="H1089" s="59"/>
      <c r="I1089" s="59"/>
      <c r="J1089" s="59"/>
      <c r="K1089" s="59"/>
      <c r="L1089" s="59">
        <v>571</v>
      </c>
      <c r="M1089" s="104"/>
      <c r="N1089" s="9"/>
      <c r="O1089" s="142"/>
      <c r="P1089" s="11"/>
      <c r="S1089" s="1">
        <v>1</v>
      </c>
    </row>
    <row r="1090" spans="1:19">
      <c r="A1090" s="83"/>
      <c r="B1090" s="105" t="s">
        <v>259</v>
      </c>
      <c r="C1090" s="59">
        <v>1</v>
      </c>
      <c r="D1090" s="59"/>
      <c r="E1090" s="59"/>
      <c r="F1090" s="59"/>
      <c r="G1090" s="59"/>
      <c r="H1090" s="59"/>
      <c r="I1090" s="59"/>
      <c r="J1090" s="59"/>
      <c r="K1090" s="59"/>
      <c r="L1090" s="59">
        <v>572</v>
      </c>
      <c r="M1090" s="104"/>
      <c r="N1090" s="9"/>
      <c r="O1090" s="142"/>
      <c r="P1090" s="11"/>
      <c r="S1090" s="1">
        <v>1</v>
      </c>
    </row>
    <row r="1091" spans="1:19">
      <c r="A1091" s="83"/>
      <c r="B1091" s="105" t="s">
        <v>259</v>
      </c>
      <c r="C1091" s="59">
        <v>1</v>
      </c>
      <c r="D1091" s="59"/>
      <c r="E1091" s="59"/>
      <c r="F1091" s="59"/>
      <c r="G1091" s="59"/>
      <c r="H1091" s="59"/>
      <c r="I1091" s="59"/>
      <c r="J1091" s="59"/>
      <c r="K1091" s="59"/>
      <c r="L1091" s="59">
        <v>573</v>
      </c>
      <c r="M1091" s="104"/>
      <c r="N1091" s="9"/>
      <c r="O1091" s="142"/>
      <c r="P1091" s="11"/>
      <c r="S1091" s="1">
        <v>1</v>
      </c>
    </row>
    <row r="1092" spans="1:19">
      <c r="A1092" s="83"/>
      <c r="B1092" s="105" t="s">
        <v>259</v>
      </c>
      <c r="C1092" s="59">
        <v>1</v>
      </c>
      <c r="D1092" s="59"/>
      <c r="E1092" s="59"/>
      <c r="F1092" s="59"/>
      <c r="G1092" s="59"/>
      <c r="H1092" s="59"/>
      <c r="I1092" s="59"/>
      <c r="J1092" s="59"/>
      <c r="K1092" s="59"/>
      <c r="L1092" s="59">
        <v>574</v>
      </c>
      <c r="M1092" s="104"/>
      <c r="N1092" s="9"/>
      <c r="O1092" s="142"/>
      <c r="P1092" s="11"/>
      <c r="S1092" s="1">
        <v>1</v>
      </c>
    </row>
    <row r="1093" spans="1:19">
      <c r="A1093" s="83"/>
      <c r="B1093" s="105" t="s">
        <v>261</v>
      </c>
      <c r="C1093" s="59">
        <v>1</v>
      </c>
      <c r="D1093" s="59"/>
      <c r="E1093" s="59"/>
      <c r="F1093" s="59"/>
      <c r="G1093" s="59"/>
      <c r="H1093" s="59"/>
      <c r="I1093" s="59"/>
      <c r="J1093" s="59"/>
      <c r="K1093" s="59"/>
      <c r="L1093" s="59">
        <v>575</v>
      </c>
      <c r="M1093" s="64" t="s">
        <v>436</v>
      </c>
      <c r="N1093" s="11" t="s">
        <v>404</v>
      </c>
      <c r="O1093" s="142"/>
      <c r="P1093" s="11">
        <v>1</v>
      </c>
      <c r="R1093" s="1">
        <v>1</v>
      </c>
    </row>
    <row r="1094" spans="1:19">
      <c r="A1094" s="83"/>
      <c r="B1094" s="105" t="s">
        <v>263</v>
      </c>
      <c r="C1094" s="59">
        <v>1</v>
      </c>
      <c r="D1094" s="59"/>
      <c r="E1094" s="59"/>
      <c r="F1094" s="59"/>
      <c r="G1094" s="59"/>
      <c r="H1094" s="59"/>
      <c r="I1094" s="59"/>
      <c r="J1094" s="59"/>
      <c r="K1094" s="59"/>
      <c r="L1094" s="59">
        <v>576</v>
      </c>
      <c r="M1094" s="64" t="s">
        <v>437</v>
      </c>
      <c r="N1094" s="11" t="s">
        <v>404</v>
      </c>
      <c r="O1094" s="142"/>
      <c r="P1094" s="11">
        <v>1</v>
      </c>
      <c r="R1094" s="1">
        <v>1</v>
      </c>
    </row>
    <row r="1095" spans="1:19">
      <c r="A1095" s="83"/>
      <c r="B1095" s="105" t="s">
        <v>263</v>
      </c>
      <c r="C1095" s="59">
        <v>1</v>
      </c>
      <c r="D1095" s="59"/>
      <c r="E1095" s="59"/>
      <c r="F1095" s="59"/>
      <c r="G1095" s="59"/>
      <c r="H1095" s="59"/>
      <c r="I1095" s="59"/>
      <c r="J1095" s="59"/>
      <c r="K1095" s="59"/>
      <c r="L1095" s="59">
        <v>577</v>
      </c>
      <c r="M1095" s="68" t="s">
        <v>1105</v>
      </c>
      <c r="N1095" s="68"/>
      <c r="O1095" s="433"/>
      <c r="P1095" s="98">
        <v>1</v>
      </c>
      <c r="R1095" s="1">
        <v>1</v>
      </c>
    </row>
    <row r="1096" spans="1:19">
      <c r="A1096" s="83"/>
      <c r="B1096" s="105" t="s">
        <v>263</v>
      </c>
      <c r="C1096" s="59">
        <v>1</v>
      </c>
      <c r="D1096" s="59"/>
      <c r="E1096" s="59"/>
      <c r="F1096" s="59"/>
      <c r="G1096" s="59"/>
      <c r="H1096" s="59"/>
      <c r="I1096" s="59"/>
      <c r="J1096" s="59"/>
      <c r="K1096" s="59"/>
      <c r="L1096" s="59">
        <v>578</v>
      </c>
      <c r="M1096" s="68" t="s">
        <v>1106</v>
      </c>
      <c r="N1096" s="68"/>
      <c r="O1096" s="433"/>
      <c r="P1096" s="98">
        <v>1</v>
      </c>
      <c r="R1096" s="1">
        <v>1</v>
      </c>
    </row>
    <row r="1097" spans="1:19">
      <c r="A1097" s="83"/>
      <c r="B1097" s="105" t="s">
        <v>263</v>
      </c>
      <c r="C1097" s="59">
        <v>1</v>
      </c>
      <c r="D1097" s="59"/>
      <c r="E1097" s="59"/>
      <c r="F1097" s="59"/>
      <c r="G1097" s="59"/>
      <c r="H1097" s="59"/>
      <c r="I1097" s="59"/>
      <c r="J1097" s="59"/>
      <c r="K1097" s="59"/>
      <c r="L1097" s="21">
        <v>579</v>
      </c>
      <c r="M1097" s="104" t="s">
        <v>1107</v>
      </c>
      <c r="N1097" s="104"/>
      <c r="O1097" s="146"/>
      <c r="P1097" s="162">
        <v>1</v>
      </c>
      <c r="R1097" s="1">
        <v>1</v>
      </c>
    </row>
    <row r="1098" spans="1:19">
      <c r="A1098" s="83"/>
      <c r="B1098" s="105" t="s">
        <v>263</v>
      </c>
      <c r="C1098" s="59">
        <v>1</v>
      </c>
      <c r="D1098" s="59"/>
      <c r="E1098" s="59"/>
      <c r="F1098" s="59"/>
      <c r="G1098" s="59"/>
      <c r="H1098" s="59"/>
      <c r="I1098" s="59"/>
      <c r="J1098" s="59"/>
      <c r="K1098" s="59"/>
      <c r="L1098" s="59">
        <v>591</v>
      </c>
      <c r="M1098" s="104"/>
      <c r="N1098" s="9"/>
      <c r="O1098" s="142"/>
      <c r="P1098" s="11"/>
      <c r="R1098" s="1">
        <v>1</v>
      </c>
    </row>
    <row r="1099" spans="1:19">
      <c r="A1099" s="83"/>
      <c r="B1099" s="105" t="s">
        <v>263</v>
      </c>
      <c r="C1099" s="59">
        <v>1</v>
      </c>
      <c r="D1099" s="59"/>
      <c r="E1099" s="59"/>
      <c r="F1099" s="59"/>
      <c r="G1099" s="59"/>
      <c r="H1099" s="59"/>
      <c r="I1099" s="59"/>
      <c r="J1099" s="59"/>
      <c r="K1099" s="59"/>
      <c r="L1099" s="59">
        <v>592</v>
      </c>
      <c r="M1099" s="104"/>
      <c r="N1099" s="9"/>
      <c r="O1099" s="142"/>
      <c r="P1099" s="11"/>
      <c r="R1099" s="1">
        <v>1</v>
      </c>
    </row>
    <row r="1100" spans="1:19">
      <c r="A1100" s="83"/>
      <c r="B1100" s="105" t="s">
        <v>263</v>
      </c>
      <c r="C1100" s="59">
        <v>1</v>
      </c>
      <c r="D1100" s="59"/>
      <c r="E1100" s="59"/>
      <c r="F1100" s="59"/>
      <c r="G1100" s="59"/>
      <c r="H1100" s="59"/>
      <c r="I1100" s="59"/>
      <c r="J1100" s="59"/>
      <c r="K1100" s="59"/>
      <c r="L1100" s="59">
        <v>593</v>
      </c>
      <c r="M1100" s="104"/>
      <c r="N1100" s="9"/>
      <c r="O1100" s="142"/>
      <c r="P1100" s="11"/>
      <c r="R1100" s="1">
        <v>1</v>
      </c>
    </row>
    <row r="1101" spans="1:19">
      <c r="A1101" s="83"/>
      <c r="B1101" s="105" t="s">
        <v>263</v>
      </c>
      <c r="C1101" s="59">
        <v>1</v>
      </c>
      <c r="D1101" s="59"/>
      <c r="E1101" s="59"/>
      <c r="F1101" s="59"/>
      <c r="G1101" s="59"/>
      <c r="H1101" s="59"/>
      <c r="I1101" s="59"/>
      <c r="J1101" s="59"/>
      <c r="K1101" s="59"/>
      <c r="L1101" s="59">
        <v>594</v>
      </c>
      <c r="M1101" s="104"/>
      <c r="N1101" s="9"/>
      <c r="O1101" s="142"/>
      <c r="P1101" s="11"/>
      <c r="R1101" s="1">
        <v>1</v>
      </c>
    </row>
    <row r="1102" spans="1:19">
      <c r="A1102" s="83"/>
      <c r="B1102" s="105" t="s">
        <v>263</v>
      </c>
      <c r="C1102" s="59">
        <v>1</v>
      </c>
      <c r="D1102" s="59"/>
      <c r="E1102" s="59"/>
      <c r="F1102" s="59"/>
      <c r="G1102" s="59"/>
      <c r="H1102" s="59"/>
      <c r="I1102" s="59"/>
      <c r="J1102" s="59"/>
      <c r="K1102" s="59"/>
      <c r="L1102" s="59">
        <v>595</v>
      </c>
      <c r="M1102" s="104"/>
      <c r="N1102" s="9"/>
      <c r="O1102" s="142"/>
      <c r="P1102" s="11"/>
      <c r="R1102" s="1">
        <v>1</v>
      </c>
    </row>
    <row r="1103" spans="1:19">
      <c r="A1103" s="83"/>
      <c r="B1103" s="105" t="s">
        <v>263</v>
      </c>
      <c r="C1103" s="59">
        <v>1</v>
      </c>
      <c r="D1103" s="59"/>
      <c r="E1103" s="59"/>
      <c r="F1103" s="59"/>
      <c r="G1103" s="59"/>
      <c r="H1103" s="59"/>
      <c r="I1103" s="59"/>
      <c r="J1103" s="59"/>
      <c r="K1103" s="59"/>
      <c r="L1103" s="59">
        <v>596</v>
      </c>
      <c r="M1103" s="104"/>
      <c r="N1103" s="9"/>
      <c r="O1103" s="142"/>
      <c r="P1103" s="11"/>
      <c r="R1103" s="1">
        <v>1</v>
      </c>
    </row>
    <row r="1104" spans="1:19">
      <c r="A1104" s="83"/>
      <c r="B1104" s="105" t="s">
        <v>263</v>
      </c>
      <c r="C1104" s="59">
        <v>1</v>
      </c>
      <c r="D1104" s="59"/>
      <c r="E1104" s="59"/>
      <c r="F1104" s="59"/>
      <c r="G1104" s="59"/>
      <c r="H1104" s="59"/>
      <c r="I1104" s="59"/>
      <c r="J1104" s="59"/>
      <c r="K1104" s="59"/>
      <c r="L1104" s="59">
        <v>597</v>
      </c>
      <c r="M1104" s="104"/>
      <c r="N1104" s="9"/>
      <c r="O1104" s="142"/>
      <c r="P1104" s="11"/>
      <c r="R1104" s="1">
        <v>1</v>
      </c>
    </row>
    <row r="1105" spans="1:18">
      <c r="A1105" s="83"/>
      <c r="B1105" s="105" t="s">
        <v>263</v>
      </c>
      <c r="C1105" s="59">
        <v>1</v>
      </c>
      <c r="D1105" s="59"/>
      <c r="E1105" s="59"/>
      <c r="F1105" s="59"/>
      <c r="G1105" s="59"/>
      <c r="H1105" s="59"/>
      <c r="I1105" s="59"/>
      <c r="J1105" s="59"/>
      <c r="K1105" s="59"/>
      <c r="L1105" s="59">
        <v>598</v>
      </c>
      <c r="M1105" s="104"/>
      <c r="N1105" s="9"/>
      <c r="O1105" s="142"/>
      <c r="P1105" s="11"/>
      <c r="R1105" s="1">
        <v>1</v>
      </c>
    </row>
    <row r="1106" spans="1:18">
      <c r="A1106" s="83"/>
      <c r="B1106" s="105" t="s">
        <v>263</v>
      </c>
      <c r="C1106" s="59">
        <v>1</v>
      </c>
      <c r="D1106" s="59"/>
      <c r="E1106" s="59"/>
      <c r="F1106" s="59"/>
      <c r="G1106" s="59"/>
      <c r="H1106" s="59"/>
      <c r="I1106" s="59"/>
      <c r="J1106" s="59"/>
      <c r="K1106" s="59"/>
      <c r="L1106" s="59">
        <v>599</v>
      </c>
      <c r="M1106" s="104"/>
      <c r="N1106" s="9"/>
      <c r="O1106" s="142"/>
      <c r="P1106" s="11"/>
      <c r="R1106" s="1">
        <v>1</v>
      </c>
    </row>
    <row r="1107" spans="1:18">
      <c r="A1107" s="83"/>
      <c r="B1107" s="105" t="s">
        <v>263</v>
      </c>
      <c r="C1107" s="59">
        <v>1</v>
      </c>
      <c r="D1107" s="59"/>
      <c r="E1107" s="59"/>
      <c r="F1107" s="59"/>
      <c r="G1107" s="59"/>
      <c r="H1107" s="59"/>
      <c r="I1107" s="59"/>
      <c r="J1107" s="59"/>
      <c r="K1107" s="59"/>
      <c r="L1107" s="59">
        <v>600</v>
      </c>
      <c r="M1107" s="104"/>
      <c r="N1107" s="9"/>
      <c r="O1107" s="142"/>
      <c r="P1107" s="11"/>
      <c r="R1107" s="1">
        <v>1</v>
      </c>
    </row>
    <row r="1108" spans="1:18">
      <c r="A1108" s="83"/>
      <c r="B1108" s="105" t="s">
        <v>263</v>
      </c>
      <c r="C1108" s="59">
        <v>1</v>
      </c>
      <c r="D1108" s="59"/>
      <c r="E1108" s="59"/>
      <c r="F1108" s="59"/>
      <c r="G1108" s="59"/>
      <c r="H1108" s="59"/>
      <c r="I1108" s="59"/>
      <c r="J1108" s="59"/>
      <c r="K1108" s="59"/>
      <c r="L1108" s="59">
        <v>601</v>
      </c>
      <c r="M1108" s="104"/>
      <c r="N1108" s="9"/>
      <c r="O1108" s="142"/>
      <c r="P1108" s="11"/>
      <c r="R1108" s="1">
        <v>1</v>
      </c>
    </row>
    <row r="1109" spans="1:18">
      <c r="A1109" s="83"/>
      <c r="B1109" s="105" t="s">
        <v>263</v>
      </c>
      <c r="C1109" s="59">
        <v>1</v>
      </c>
      <c r="D1109" s="59"/>
      <c r="E1109" s="59"/>
      <c r="F1109" s="59"/>
      <c r="G1109" s="59"/>
      <c r="H1109" s="59"/>
      <c r="I1109" s="59"/>
      <c r="J1109" s="59"/>
      <c r="K1109" s="59"/>
      <c r="L1109" s="59">
        <v>602</v>
      </c>
      <c r="M1109" s="104"/>
      <c r="N1109" s="9"/>
      <c r="O1109" s="142"/>
      <c r="P1109" s="11"/>
      <c r="R1109" s="1">
        <v>1</v>
      </c>
    </row>
    <row r="1110" spans="1:18">
      <c r="A1110" s="83"/>
      <c r="B1110" s="105" t="s">
        <v>263</v>
      </c>
      <c r="C1110" s="59">
        <v>1</v>
      </c>
      <c r="D1110" s="59"/>
      <c r="E1110" s="59"/>
      <c r="F1110" s="59"/>
      <c r="G1110" s="59"/>
      <c r="H1110" s="59"/>
      <c r="I1110" s="59"/>
      <c r="J1110" s="59"/>
      <c r="K1110" s="59"/>
      <c r="L1110" s="59">
        <v>603</v>
      </c>
      <c r="M1110" s="104"/>
      <c r="N1110" s="9"/>
      <c r="O1110" s="142"/>
      <c r="P1110" s="11"/>
      <c r="R1110" s="1">
        <v>1</v>
      </c>
    </row>
    <row r="1111" spans="1:18">
      <c r="A1111" s="83"/>
      <c r="B1111" s="105" t="s">
        <v>263</v>
      </c>
      <c r="C1111" s="59">
        <v>1</v>
      </c>
      <c r="D1111" s="59"/>
      <c r="E1111" s="59"/>
      <c r="F1111" s="59"/>
      <c r="G1111" s="59"/>
      <c r="H1111" s="59"/>
      <c r="I1111" s="59"/>
      <c r="J1111" s="59"/>
      <c r="K1111" s="59"/>
      <c r="L1111" s="59">
        <v>604</v>
      </c>
      <c r="M1111" s="104"/>
      <c r="N1111" s="9"/>
      <c r="O1111" s="142"/>
      <c r="P1111" s="11"/>
      <c r="R1111" s="1">
        <v>1</v>
      </c>
    </row>
    <row r="1112" spans="1:18">
      <c r="A1112" s="83"/>
      <c r="B1112" s="105" t="s">
        <v>263</v>
      </c>
      <c r="C1112" s="59">
        <v>1</v>
      </c>
      <c r="D1112" s="59"/>
      <c r="E1112" s="59"/>
      <c r="F1112" s="59"/>
      <c r="G1112" s="59"/>
      <c r="H1112" s="59"/>
      <c r="I1112" s="59"/>
      <c r="J1112" s="59"/>
      <c r="K1112" s="59"/>
      <c r="L1112" s="59">
        <v>605</v>
      </c>
      <c r="M1112" s="104"/>
      <c r="N1112" s="9"/>
      <c r="O1112" s="142"/>
      <c r="P1112" s="11"/>
      <c r="R1112" s="1">
        <v>1</v>
      </c>
    </row>
    <row r="1113" spans="1:18">
      <c r="A1113" s="83"/>
      <c r="B1113" s="105" t="s">
        <v>263</v>
      </c>
      <c r="C1113" s="59">
        <v>1</v>
      </c>
      <c r="D1113" s="59"/>
      <c r="E1113" s="59"/>
      <c r="F1113" s="59"/>
      <c r="G1113" s="59"/>
      <c r="H1113" s="59"/>
      <c r="I1113" s="59"/>
      <c r="J1113" s="59"/>
      <c r="K1113" s="59"/>
      <c r="L1113" s="59">
        <v>606</v>
      </c>
      <c r="M1113" s="104"/>
      <c r="N1113" s="9"/>
      <c r="O1113" s="142"/>
      <c r="P1113" s="11"/>
      <c r="R1113" s="1">
        <v>1</v>
      </c>
    </row>
    <row r="1114" spans="1:18">
      <c r="A1114" s="83"/>
      <c r="B1114" s="105" t="s">
        <v>263</v>
      </c>
      <c r="C1114" s="59">
        <v>1</v>
      </c>
      <c r="D1114" s="59"/>
      <c r="E1114" s="59"/>
      <c r="F1114" s="59"/>
      <c r="G1114" s="59"/>
      <c r="H1114" s="59"/>
      <c r="I1114" s="59"/>
      <c r="J1114" s="59"/>
      <c r="K1114" s="59"/>
      <c r="L1114" s="59">
        <v>607</v>
      </c>
      <c r="M1114" s="104"/>
      <c r="N1114" s="9"/>
      <c r="O1114" s="142"/>
      <c r="P1114" s="11"/>
      <c r="R1114" s="1">
        <v>1</v>
      </c>
    </row>
    <row r="1115" spans="1:18">
      <c r="A1115" s="83"/>
      <c r="B1115" s="105" t="s">
        <v>263</v>
      </c>
      <c r="C1115" s="59">
        <v>1</v>
      </c>
      <c r="D1115" s="59"/>
      <c r="E1115" s="59"/>
      <c r="F1115" s="59"/>
      <c r="G1115" s="59"/>
      <c r="H1115" s="59"/>
      <c r="I1115" s="59"/>
      <c r="J1115" s="59"/>
      <c r="K1115" s="59"/>
      <c r="L1115" s="59">
        <v>608</v>
      </c>
      <c r="M1115" s="104"/>
      <c r="N1115" s="9"/>
      <c r="O1115" s="142"/>
      <c r="P1115" s="11"/>
      <c r="R1115" s="1">
        <v>1</v>
      </c>
    </row>
    <row r="1116" spans="1:18">
      <c r="A1116" s="83"/>
      <c r="B1116" s="105" t="s">
        <v>263</v>
      </c>
      <c r="C1116" s="59">
        <v>1</v>
      </c>
      <c r="D1116" s="59"/>
      <c r="E1116" s="59"/>
      <c r="F1116" s="59"/>
      <c r="G1116" s="59"/>
      <c r="H1116" s="59"/>
      <c r="I1116" s="59"/>
      <c r="J1116" s="59"/>
      <c r="K1116" s="59"/>
      <c r="L1116" s="59">
        <v>609</v>
      </c>
      <c r="M1116" s="104"/>
      <c r="N1116" s="9"/>
      <c r="O1116" s="142"/>
      <c r="P1116" s="11"/>
      <c r="R1116" s="1">
        <v>1</v>
      </c>
    </row>
    <row r="1117" spans="1:18">
      <c r="A1117" s="83"/>
      <c r="B1117" s="105" t="s">
        <v>263</v>
      </c>
      <c r="C1117" s="59">
        <v>1</v>
      </c>
      <c r="D1117" s="59"/>
      <c r="E1117" s="59"/>
      <c r="F1117" s="59"/>
      <c r="G1117" s="59"/>
      <c r="H1117" s="59"/>
      <c r="I1117" s="59"/>
      <c r="J1117" s="59"/>
      <c r="K1117" s="59"/>
      <c r="L1117" s="59">
        <v>610</v>
      </c>
      <c r="M1117" s="104"/>
      <c r="N1117" s="9"/>
      <c r="O1117" s="142"/>
      <c r="P1117" s="11"/>
      <c r="R1117" s="1">
        <v>1</v>
      </c>
    </row>
    <row r="1118" spans="1:18">
      <c r="A1118" s="83"/>
      <c r="B1118" s="105" t="s">
        <v>263</v>
      </c>
      <c r="C1118" s="59">
        <v>1</v>
      </c>
      <c r="D1118" s="59"/>
      <c r="E1118" s="59"/>
      <c r="F1118" s="59"/>
      <c r="G1118" s="59"/>
      <c r="H1118" s="59"/>
      <c r="I1118" s="59"/>
      <c r="J1118" s="59"/>
      <c r="K1118" s="59"/>
      <c r="L1118" s="59">
        <v>611</v>
      </c>
      <c r="M1118" s="104"/>
      <c r="N1118" s="9"/>
      <c r="O1118" s="142"/>
      <c r="P1118" s="11"/>
      <c r="R1118" s="1">
        <v>1</v>
      </c>
    </row>
    <row r="1119" spans="1:18">
      <c r="A1119" s="83"/>
      <c r="B1119" s="105" t="s">
        <v>263</v>
      </c>
      <c r="C1119" s="59">
        <v>1</v>
      </c>
      <c r="D1119" s="59"/>
      <c r="E1119" s="59"/>
      <c r="F1119" s="59"/>
      <c r="G1119" s="59"/>
      <c r="H1119" s="59"/>
      <c r="I1119" s="59"/>
      <c r="J1119" s="59"/>
      <c r="K1119" s="59"/>
      <c r="L1119" s="59">
        <v>612</v>
      </c>
      <c r="M1119" s="104"/>
      <c r="N1119" s="9"/>
      <c r="O1119" s="142"/>
      <c r="P1119" s="11"/>
      <c r="R1119" s="1">
        <v>1</v>
      </c>
    </row>
    <row r="1120" spans="1:18">
      <c r="A1120" s="83"/>
      <c r="B1120" s="105" t="s">
        <v>263</v>
      </c>
      <c r="C1120" s="59">
        <v>1</v>
      </c>
      <c r="D1120" s="59"/>
      <c r="E1120" s="59"/>
      <c r="F1120" s="59"/>
      <c r="G1120" s="59"/>
      <c r="H1120" s="59"/>
      <c r="I1120" s="59"/>
      <c r="J1120" s="59"/>
      <c r="K1120" s="59"/>
      <c r="L1120" s="59">
        <v>613</v>
      </c>
      <c r="M1120" s="104"/>
      <c r="N1120" s="9"/>
      <c r="O1120" s="142"/>
      <c r="P1120" s="11"/>
      <c r="R1120" s="1">
        <v>1</v>
      </c>
    </row>
    <row r="1121" spans="1:19">
      <c r="A1121" s="83"/>
      <c r="B1121" s="105" t="s">
        <v>263</v>
      </c>
      <c r="C1121" s="59">
        <v>1</v>
      </c>
      <c r="D1121" s="59"/>
      <c r="E1121" s="59"/>
      <c r="F1121" s="59"/>
      <c r="G1121" s="59"/>
      <c r="H1121" s="59"/>
      <c r="I1121" s="59"/>
      <c r="J1121" s="59"/>
      <c r="K1121" s="59"/>
      <c r="L1121" s="59">
        <v>614</v>
      </c>
      <c r="M1121" s="104"/>
      <c r="N1121" s="9"/>
      <c r="O1121" s="142"/>
      <c r="P1121" s="11"/>
      <c r="R1121" s="1">
        <v>1</v>
      </c>
    </row>
    <row r="1122" spans="1:19">
      <c r="A1122" s="83"/>
      <c r="B1122" s="105" t="s">
        <v>252</v>
      </c>
      <c r="C1122" s="59">
        <v>1</v>
      </c>
      <c r="D1122" s="59">
        <v>1</v>
      </c>
      <c r="E1122" s="59"/>
      <c r="F1122" s="59"/>
      <c r="G1122" s="59">
        <v>2</v>
      </c>
      <c r="H1122" s="59"/>
      <c r="I1122" s="59"/>
      <c r="J1122" s="59"/>
      <c r="K1122" s="59">
        <f>SUM(E1122:J1122)</f>
        <v>2</v>
      </c>
      <c r="L1122" s="59">
        <v>927</v>
      </c>
      <c r="M1122" s="64" t="s">
        <v>439</v>
      </c>
      <c r="N1122" s="11" t="s">
        <v>407</v>
      </c>
      <c r="O1122" s="142"/>
      <c r="P1122" s="11">
        <v>1</v>
      </c>
      <c r="S1122" s="1">
        <v>1</v>
      </c>
    </row>
    <row r="1123" spans="1:19">
      <c r="A1123" s="83"/>
      <c r="B1123" s="105" t="s">
        <v>152</v>
      </c>
      <c r="C1123" s="59">
        <v>1</v>
      </c>
      <c r="D1123" s="59"/>
      <c r="E1123" s="59"/>
      <c r="F1123" s="59"/>
      <c r="G1123" s="59"/>
      <c r="H1123" s="59"/>
      <c r="I1123" s="59"/>
      <c r="J1123" s="59"/>
      <c r="K1123" s="59"/>
      <c r="L1123" s="59">
        <v>928</v>
      </c>
      <c r="M1123" s="104"/>
      <c r="N1123" s="9"/>
      <c r="O1123" s="142"/>
      <c r="P1123" s="11"/>
      <c r="S1123" s="1">
        <v>1</v>
      </c>
    </row>
    <row r="1124" spans="1:19">
      <c r="A1124" s="83"/>
      <c r="B1124" s="105" t="s">
        <v>254</v>
      </c>
      <c r="C1124" s="59">
        <v>1</v>
      </c>
      <c r="D1124" s="59"/>
      <c r="E1124" s="59"/>
      <c r="F1124" s="59"/>
      <c r="G1124" s="59"/>
      <c r="H1124" s="59"/>
      <c r="I1124" s="59"/>
      <c r="J1124" s="59"/>
      <c r="K1124" s="59"/>
      <c r="L1124" s="59">
        <v>933</v>
      </c>
      <c r="M1124" s="64" t="s">
        <v>440</v>
      </c>
      <c r="N1124" s="11" t="s">
        <v>407</v>
      </c>
      <c r="O1124" s="142"/>
      <c r="P1124" s="11">
        <v>1</v>
      </c>
      <c r="S1124" s="1">
        <v>1</v>
      </c>
    </row>
    <row r="1125" spans="1:19">
      <c r="A1125" s="83"/>
      <c r="B1125" s="105" t="s">
        <v>65</v>
      </c>
      <c r="C1125" s="59">
        <v>1</v>
      </c>
      <c r="D1125" s="59"/>
      <c r="E1125" s="59"/>
      <c r="F1125" s="59"/>
      <c r="G1125" s="59"/>
      <c r="H1125" s="59"/>
      <c r="I1125" s="59"/>
      <c r="J1125" s="59"/>
      <c r="K1125" s="59"/>
      <c r="L1125" s="59">
        <v>934</v>
      </c>
      <c r="M1125" s="64" t="s">
        <v>441</v>
      </c>
      <c r="N1125" s="11" t="s">
        <v>407</v>
      </c>
      <c r="O1125" s="142"/>
      <c r="P1125" s="11">
        <v>1</v>
      </c>
      <c r="S1125" s="1">
        <v>1</v>
      </c>
    </row>
    <row r="1126" spans="1:19">
      <c r="A1126" s="83"/>
      <c r="B1126" s="105" t="s">
        <v>65</v>
      </c>
      <c r="C1126" s="59">
        <v>1</v>
      </c>
      <c r="D1126" s="59"/>
      <c r="E1126" s="59"/>
      <c r="F1126" s="59"/>
      <c r="G1126" s="59"/>
      <c r="H1126" s="59"/>
      <c r="I1126" s="59"/>
      <c r="J1126" s="59"/>
      <c r="K1126" s="59"/>
      <c r="L1126" s="59">
        <v>935</v>
      </c>
      <c r="M1126" s="104"/>
      <c r="N1126" s="9"/>
      <c r="O1126" s="142"/>
      <c r="P1126" s="11"/>
      <c r="S1126" s="1">
        <v>1</v>
      </c>
    </row>
    <row r="1127" spans="1:19">
      <c r="A1127" s="83"/>
      <c r="B1127" s="105" t="s">
        <v>65</v>
      </c>
      <c r="C1127" s="59">
        <v>1</v>
      </c>
      <c r="D1127" s="59"/>
      <c r="E1127" s="59"/>
      <c r="F1127" s="59"/>
      <c r="G1127" s="59"/>
      <c r="H1127" s="59"/>
      <c r="I1127" s="59"/>
      <c r="J1127" s="59"/>
      <c r="K1127" s="59"/>
      <c r="L1127" s="59">
        <v>936</v>
      </c>
      <c r="M1127" s="104"/>
      <c r="N1127" s="9"/>
      <c r="O1127" s="142"/>
      <c r="P1127" s="11"/>
      <c r="S1127" s="1">
        <v>1</v>
      </c>
    </row>
    <row r="1128" spans="1:19">
      <c r="A1128" s="83"/>
      <c r="B1128" s="105" t="s">
        <v>65</v>
      </c>
      <c r="C1128" s="59">
        <v>1</v>
      </c>
      <c r="D1128" s="59"/>
      <c r="E1128" s="59"/>
      <c r="F1128" s="59"/>
      <c r="G1128" s="59"/>
      <c r="H1128" s="59"/>
      <c r="I1128" s="59"/>
      <c r="J1128" s="59"/>
      <c r="K1128" s="59"/>
      <c r="L1128" s="59">
        <v>937</v>
      </c>
      <c r="M1128" s="104"/>
      <c r="N1128" s="9"/>
      <c r="O1128" s="142"/>
      <c r="P1128" s="11"/>
      <c r="S1128" s="1">
        <v>1</v>
      </c>
    </row>
    <row r="1129" spans="1:19">
      <c r="A1129" s="83"/>
      <c r="B1129" s="105" t="s">
        <v>65</v>
      </c>
      <c r="C1129" s="59">
        <v>1</v>
      </c>
      <c r="D1129" s="59"/>
      <c r="E1129" s="59"/>
      <c r="F1129" s="59"/>
      <c r="G1129" s="59"/>
      <c r="H1129" s="59"/>
      <c r="I1129" s="59"/>
      <c r="J1129" s="59"/>
      <c r="K1129" s="59"/>
      <c r="L1129" s="59">
        <v>938</v>
      </c>
      <c r="M1129" s="104"/>
      <c r="N1129" s="9"/>
      <c r="O1129" s="142"/>
      <c r="P1129" s="11"/>
      <c r="S1129" s="1">
        <v>1</v>
      </c>
    </row>
    <row r="1130" spans="1:19">
      <c r="A1130" s="83"/>
      <c r="B1130" s="105" t="s">
        <v>65</v>
      </c>
      <c r="C1130" s="59">
        <v>1</v>
      </c>
      <c r="D1130" s="59"/>
      <c r="E1130" s="59"/>
      <c r="F1130" s="59"/>
      <c r="G1130" s="59"/>
      <c r="H1130" s="59"/>
      <c r="I1130" s="59"/>
      <c r="J1130" s="59"/>
      <c r="K1130" s="59"/>
      <c r="L1130" s="59">
        <v>952</v>
      </c>
      <c r="M1130" s="104"/>
      <c r="N1130" s="9"/>
      <c r="O1130" s="142"/>
      <c r="P1130" s="11"/>
      <c r="S1130" s="1">
        <v>1</v>
      </c>
    </row>
    <row r="1131" spans="1:19">
      <c r="A1131" s="83"/>
      <c r="B1131" s="105" t="s">
        <v>65</v>
      </c>
      <c r="C1131" s="59">
        <v>1</v>
      </c>
      <c r="D1131" s="59"/>
      <c r="E1131" s="59"/>
      <c r="F1131" s="59"/>
      <c r="G1131" s="59"/>
      <c r="H1131" s="59"/>
      <c r="I1131" s="59"/>
      <c r="J1131" s="59"/>
      <c r="K1131" s="59"/>
      <c r="L1131" s="59">
        <v>953</v>
      </c>
      <c r="M1131" s="104"/>
      <c r="N1131" s="9"/>
      <c r="O1131" s="142"/>
      <c r="P1131" s="11"/>
      <c r="S1131" s="1">
        <v>1</v>
      </c>
    </row>
    <row r="1132" spans="1:19">
      <c r="A1132" s="83"/>
      <c r="B1132" s="105" t="s">
        <v>65</v>
      </c>
      <c r="C1132" s="59">
        <v>1</v>
      </c>
      <c r="D1132" s="59"/>
      <c r="E1132" s="59"/>
      <c r="F1132" s="59"/>
      <c r="G1132" s="59"/>
      <c r="H1132" s="59"/>
      <c r="I1132" s="59"/>
      <c r="J1132" s="59"/>
      <c r="K1132" s="59"/>
      <c r="L1132" s="59">
        <v>954</v>
      </c>
      <c r="M1132" s="104"/>
      <c r="N1132" s="9"/>
      <c r="O1132" s="142"/>
      <c r="P1132" s="11"/>
      <c r="S1132" s="1">
        <v>1</v>
      </c>
    </row>
    <row r="1133" spans="1:19">
      <c r="A1133" s="83"/>
      <c r="B1133" s="105" t="s">
        <v>65</v>
      </c>
      <c r="C1133" s="59">
        <v>1</v>
      </c>
      <c r="D1133" s="59"/>
      <c r="E1133" s="59"/>
      <c r="F1133" s="59"/>
      <c r="G1133" s="59"/>
      <c r="H1133" s="59"/>
      <c r="I1133" s="59"/>
      <c r="J1133" s="59"/>
      <c r="K1133" s="59"/>
      <c r="L1133" s="59">
        <v>955</v>
      </c>
      <c r="M1133" s="104"/>
      <c r="N1133" s="9"/>
      <c r="O1133" s="142"/>
      <c r="P1133" s="11"/>
      <c r="S1133" s="1">
        <v>1</v>
      </c>
    </row>
    <row r="1134" spans="1:19">
      <c r="A1134" s="83"/>
      <c r="B1134" s="105" t="s">
        <v>65</v>
      </c>
      <c r="C1134" s="59">
        <v>1</v>
      </c>
      <c r="D1134" s="59"/>
      <c r="E1134" s="59"/>
      <c r="F1134" s="59"/>
      <c r="G1134" s="59"/>
      <c r="H1134" s="59"/>
      <c r="I1134" s="59"/>
      <c r="J1134" s="59"/>
      <c r="K1134" s="59"/>
      <c r="L1134" s="59">
        <v>956</v>
      </c>
      <c r="M1134" s="104"/>
      <c r="N1134" s="9"/>
      <c r="O1134" s="142"/>
      <c r="P1134" s="11"/>
      <c r="S1134" s="1">
        <v>1</v>
      </c>
    </row>
    <row r="1135" spans="1:19">
      <c r="A1135" s="83"/>
      <c r="B1135" s="105" t="s">
        <v>65</v>
      </c>
      <c r="C1135" s="59">
        <v>1</v>
      </c>
      <c r="D1135" s="59"/>
      <c r="E1135" s="59"/>
      <c r="F1135" s="59"/>
      <c r="G1135" s="59"/>
      <c r="H1135" s="59"/>
      <c r="I1135" s="59"/>
      <c r="J1135" s="59"/>
      <c r="K1135" s="59"/>
      <c r="L1135" s="59">
        <v>957</v>
      </c>
      <c r="M1135" s="104"/>
      <c r="N1135" s="9"/>
      <c r="O1135" s="142"/>
      <c r="P1135" s="11"/>
      <c r="S1135" s="1">
        <v>1</v>
      </c>
    </row>
    <row r="1136" spans="1:19">
      <c r="A1136" s="83"/>
      <c r="B1136" s="105" t="s">
        <v>65</v>
      </c>
      <c r="C1136" s="59">
        <v>1</v>
      </c>
      <c r="D1136" s="59"/>
      <c r="E1136" s="59"/>
      <c r="F1136" s="59"/>
      <c r="G1136" s="59"/>
      <c r="H1136" s="59"/>
      <c r="I1136" s="59"/>
      <c r="J1136" s="59"/>
      <c r="K1136" s="59"/>
      <c r="L1136" s="59">
        <v>958</v>
      </c>
      <c r="M1136" s="104"/>
      <c r="N1136" s="9"/>
      <c r="O1136" s="142"/>
      <c r="P1136" s="11"/>
      <c r="S1136" s="1">
        <v>1</v>
      </c>
    </row>
    <row r="1137" spans="1:19">
      <c r="A1137" s="83"/>
      <c r="B1137" s="105" t="s">
        <v>65</v>
      </c>
      <c r="C1137" s="59">
        <v>1</v>
      </c>
      <c r="D1137" s="59"/>
      <c r="E1137" s="59"/>
      <c r="F1137" s="59"/>
      <c r="G1137" s="59"/>
      <c r="H1137" s="59"/>
      <c r="I1137" s="59"/>
      <c r="J1137" s="59"/>
      <c r="K1137" s="59"/>
      <c r="L1137" s="59">
        <v>959</v>
      </c>
      <c r="M1137" s="104"/>
      <c r="N1137" s="9"/>
      <c r="O1137" s="142"/>
      <c r="P1137" s="11"/>
      <c r="S1137" s="1">
        <v>1</v>
      </c>
    </row>
    <row r="1138" spans="1:19">
      <c r="A1138" s="83"/>
      <c r="B1138" s="105" t="s">
        <v>65</v>
      </c>
      <c r="C1138" s="59">
        <v>1</v>
      </c>
      <c r="D1138" s="59"/>
      <c r="E1138" s="59"/>
      <c r="F1138" s="59"/>
      <c r="G1138" s="59"/>
      <c r="H1138" s="59"/>
      <c r="I1138" s="59"/>
      <c r="J1138" s="59"/>
      <c r="K1138" s="59"/>
      <c r="L1138" s="59">
        <v>960</v>
      </c>
      <c r="M1138" s="104"/>
      <c r="N1138" s="9"/>
      <c r="O1138" s="142"/>
      <c r="P1138" s="11"/>
      <c r="S1138" s="1">
        <v>1</v>
      </c>
    </row>
    <row r="1139" spans="1:19">
      <c r="A1139" s="83"/>
      <c r="B1139" s="105" t="s">
        <v>65</v>
      </c>
      <c r="C1139" s="59">
        <v>1</v>
      </c>
      <c r="D1139" s="59"/>
      <c r="E1139" s="59"/>
      <c r="F1139" s="59"/>
      <c r="G1139" s="59"/>
      <c r="H1139" s="59"/>
      <c r="I1139" s="59"/>
      <c r="J1139" s="59"/>
      <c r="K1139" s="59"/>
      <c r="L1139" s="59">
        <v>961</v>
      </c>
      <c r="M1139" s="104"/>
      <c r="N1139" s="9"/>
      <c r="O1139" s="142"/>
      <c r="P1139" s="11"/>
      <c r="S1139" s="1">
        <v>1</v>
      </c>
    </row>
    <row r="1140" spans="1:19">
      <c r="A1140" s="83"/>
      <c r="B1140" s="105" t="s">
        <v>65</v>
      </c>
      <c r="C1140" s="59">
        <v>1</v>
      </c>
      <c r="D1140" s="59"/>
      <c r="E1140" s="59"/>
      <c r="F1140" s="59"/>
      <c r="G1140" s="59"/>
      <c r="H1140" s="59"/>
      <c r="I1140" s="59"/>
      <c r="J1140" s="59"/>
      <c r="K1140" s="59"/>
      <c r="L1140" s="59">
        <v>962</v>
      </c>
      <c r="M1140" s="104"/>
      <c r="N1140" s="9"/>
      <c r="O1140" s="142"/>
      <c r="P1140" s="11"/>
      <c r="S1140" s="1">
        <v>1</v>
      </c>
    </row>
    <row r="1141" spans="1:19">
      <c r="A1141" s="83"/>
      <c r="B1141" s="105" t="s">
        <v>257</v>
      </c>
      <c r="C1141" s="59">
        <v>1</v>
      </c>
      <c r="D1141" s="59"/>
      <c r="E1141" s="59"/>
      <c r="F1141" s="59"/>
      <c r="G1141" s="59"/>
      <c r="H1141" s="59"/>
      <c r="I1141" s="59"/>
      <c r="J1141" s="59"/>
      <c r="K1141" s="59"/>
      <c r="L1141" s="59">
        <v>939</v>
      </c>
      <c r="M1141" s="115"/>
      <c r="N1141" s="114" t="s">
        <v>407</v>
      </c>
      <c r="O1141" s="156" t="s">
        <v>442</v>
      </c>
      <c r="P1141" s="11"/>
      <c r="S1141" s="1">
        <v>1</v>
      </c>
    </row>
    <row r="1142" spans="1:19">
      <c r="A1142" s="83"/>
      <c r="B1142" s="105" t="s">
        <v>259</v>
      </c>
      <c r="C1142" s="59">
        <v>1</v>
      </c>
      <c r="D1142" s="59"/>
      <c r="E1142" s="59"/>
      <c r="F1142" s="59"/>
      <c r="G1142" s="59"/>
      <c r="H1142" s="59"/>
      <c r="I1142" s="59"/>
      <c r="J1142" s="59"/>
      <c r="K1142" s="59"/>
      <c r="L1142" s="59">
        <v>940</v>
      </c>
      <c r="M1142" s="104"/>
      <c r="N1142" s="9"/>
      <c r="O1142" s="142"/>
      <c r="P1142" s="11"/>
      <c r="S1142" s="1">
        <v>1</v>
      </c>
    </row>
    <row r="1143" spans="1:19">
      <c r="A1143" s="83"/>
      <c r="B1143" s="105" t="s">
        <v>259</v>
      </c>
      <c r="C1143" s="59">
        <v>1</v>
      </c>
      <c r="D1143" s="59"/>
      <c r="E1143" s="59"/>
      <c r="F1143" s="59"/>
      <c r="G1143" s="59"/>
      <c r="H1143" s="59"/>
      <c r="I1143" s="59"/>
      <c r="J1143" s="59"/>
      <c r="K1143" s="59"/>
      <c r="L1143" s="59">
        <v>941</v>
      </c>
      <c r="M1143" s="104"/>
      <c r="N1143" s="9"/>
      <c r="O1143" s="142"/>
      <c r="P1143" s="11"/>
      <c r="S1143" s="1">
        <v>1</v>
      </c>
    </row>
    <row r="1144" spans="1:19">
      <c r="A1144" s="83"/>
      <c r="B1144" s="105" t="s">
        <v>259</v>
      </c>
      <c r="C1144" s="59">
        <v>1</v>
      </c>
      <c r="D1144" s="59"/>
      <c r="E1144" s="59"/>
      <c r="F1144" s="59"/>
      <c r="G1144" s="59"/>
      <c r="H1144" s="59"/>
      <c r="I1144" s="59"/>
      <c r="J1144" s="59"/>
      <c r="K1144" s="59"/>
      <c r="L1144" s="59">
        <v>942</v>
      </c>
      <c r="M1144" s="104"/>
      <c r="N1144" s="9"/>
      <c r="O1144" s="142"/>
      <c r="P1144" s="11"/>
      <c r="S1144" s="1">
        <v>1</v>
      </c>
    </row>
    <row r="1145" spans="1:19">
      <c r="A1145" s="83"/>
      <c r="B1145" s="105" t="s">
        <v>259</v>
      </c>
      <c r="C1145" s="59">
        <v>1</v>
      </c>
      <c r="D1145" s="59"/>
      <c r="E1145" s="59"/>
      <c r="F1145" s="59"/>
      <c r="G1145" s="59"/>
      <c r="H1145" s="59"/>
      <c r="I1145" s="59"/>
      <c r="J1145" s="59"/>
      <c r="K1145" s="59"/>
      <c r="L1145" s="59">
        <v>943</v>
      </c>
      <c r="M1145" s="104"/>
      <c r="N1145" s="9"/>
      <c r="O1145" s="142"/>
      <c r="P1145" s="11"/>
      <c r="S1145" s="1">
        <v>1</v>
      </c>
    </row>
    <row r="1146" spans="1:19">
      <c r="A1146" s="83"/>
      <c r="B1146" s="105" t="s">
        <v>259</v>
      </c>
      <c r="C1146" s="59">
        <v>1</v>
      </c>
      <c r="D1146" s="59"/>
      <c r="E1146" s="59"/>
      <c r="F1146" s="59"/>
      <c r="G1146" s="59"/>
      <c r="H1146" s="59"/>
      <c r="I1146" s="59"/>
      <c r="J1146" s="59"/>
      <c r="K1146" s="59"/>
      <c r="L1146" s="59">
        <v>944</v>
      </c>
      <c r="M1146" s="104"/>
      <c r="N1146" s="9"/>
      <c r="O1146" s="142"/>
      <c r="P1146" s="11"/>
      <c r="S1146" s="1">
        <v>1</v>
      </c>
    </row>
    <row r="1147" spans="1:19">
      <c r="A1147" s="83"/>
      <c r="B1147" s="105" t="s">
        <v>259</v>
      </c>
      <c r="C1147" s="59">
        <v>1</v>
      </c>
      <c r="D1147" s="59"/>
      <c r="E1147" s="59"/>
      <c r="F1147" s="59"/>
      <c r="G1147" s="59"/>
      <c r="H1147" s="59"/>
      <c r="I1147" s="59"/>
      <c r="J1147" s="59"/>
      <c r="K1147" s="59"/>
      <c r="L1147" s="59">
        <v>945</v>
      </c>
      <c r="M1147" s="104"/>
      <c r="N1147" s="9"/>
      <c r="O1147" s="142"/>
      <c r="P1147" s="11"/>
      <c r="S1147" s="1">
        <v>1</v>
      </c>
    </row>
    <row r="1148" spans="1:19">
      <c r="A1148" s="83"/>
      <c r="B1148" s="105" t="s">
        <v>259</v>
      </c>
      <c r="C1148" s="59">
        <v>1</v>
      </c>
      <c r="D1148" s="59"/>
      <c r="E1148" s="59"/>
      <c r="F1148" s="59"/>
      <c r="G1148" s="59"/>
      <c r="H1148" s="59"/>
      <c r="I1148" s="59"/>
      <c r="J1148" s="59"/>
      <c r="K1148" s="59"/>
      <c r="L1148" s="59">
        <v>946</v>
      </c>
      <c r="M1148" s="104"/>
      <c r="N1148" s="9"/>
      <c r="O1148" s="142"/>
      <c r="P1148" s="11"/>
      <c r="S1148" s="1">
        <v>1</v>
      </c>
    </row>
    <row r="1149" spans="1:19">
      <c r="A1149" s="83"/>
      <c r="B1149" s="105" t="s">
        <v>261</v>
      </c>
      <c r="C1149" s="59">
        <v>1</v>
      </c>
      <c r="D1149" s="59"/>
      <c r="E1149" s="59"/>
      <c r="F1149" s="59"/>
      <c r="G1149" s="59"/>
      <c r="H1149" s="59"/>
      <c r="I1149" s="59"/>
      <c r="J1149" s="59"/>
      <c r="K1149" s="59"/>
      <c r="L1149" s="59">
        <v>947</v>
      </c>
      <c r="M1149" s="64" t="s">
        <v>443</v>
      </c>
      <c r="N1149" s="11" t="s">
        <v>407</v>
      </c>
      <c r="O1149" s="142"/>
      <c r="P1149" s="11">
        <v>1</v>
      </c>
      <c r="R1149" s="1">
        <v>1</v>
      </c>
    </row>
    <row r="1150" spans="1:19">
      <c r="A1150" s="83"/>
      <c r="B1150" s="105" t="s">
        <v>263</v>
      </c>
      <c r="C1150" s="59">
        <v>1</v>
      </c>
      <c r="D1150" s="59"/>
      <c r="E1150" s="59"/>
      <c r="F1150" s="59"/>
      <c r="G1150" s="59"/>
      <c r="H1150" s="59"/>
      <c r="I1150" s="59"/>
      <c r="J1150" s="59"/>
      <c r="K1150" s="59"/>
      <c r="L1150" s="59">
        <v>948</v>
      </c>
      <c r="M1150" s="64" t="s">
        <v>444</v>
      </c>
      <c r="N1150" s="11" t="s">
        <v>407</v>
      </c>
      <c r="O1150" s="142"/>
      <c r="P1150" s="11">
        <v>1</v>
      </c>
      <c r="R1150" s="1">
        <v>1</v>
      </c>
    </row>
    <row r="1151" spans="1:19">
      <c r="A1151" s="83"/>
      <c r="B1151" s="105" t="s">
        <v>263</v>
      </c>
      <c r="C1151" s="59">
        <v>1</v>
      </c>
      <c r="D1151" s="59"/>
      <c r="E1151" s="59"/>
      <c r="F1151" s="59"/>
      <c r="G1151" s="59"/>
      <c r="H1151" s="59"/>
      <c r="I1151" s="59"/>
      <c r="J1151" s="59"/>
      <c r="K1151" s="59"/>
      <c r="L1151" s="59">
        <v>949</v>
      </c>
      <c r="M1151" s="68" t="s">
        <v>1109</v>
      </c>
      <c r="N1151" s="68"/>
      <c r="O1151" s="433"/>
      <c r="P1151" s="98">
        <v>1</v>
      </c>
      <c r="R1151" s="1">
        <v>1</v>
      </c>
    </row>
    <row r="1152" spans="1:19">
      <c r="A1152" s="83"/>
      <c r="B1152" s="105" t="s">
        <v>263</v>
      </c>
      <c r="C1152" s="59">
        <v>1</v>
      </c>
      <c r="D1152" s="59"/>
      <c r="E1152" s="59"/>
      <c r="F1152" s="59"/>
      <c r="G1152" s="59"/>
      <c r="H1152" s="59"/>
      <c r="I1152" s="59"/>
      <c r="J1152" s="59"/>
      <c r="K1152" s="59"/>
      <c r="L1152" s="59">
        <v>950</v>
      </c>
      <c r="M1152" s="68" t="s">
        <v>1110</v>
      </c>
      <c r="N1152" s="68"/>
      <c r="O1152" s="433"/>
      <c r="P1152" s="98">
        <v>1</v>
      </c>
      <c r="R1152" s="1">
        <v>1</v>
      </c>
    </row>
    <row r="1153" spans="1:18">
      <c r="A1153" s="83"/>
      <c r="B1153" s="105" t="s">
        <v>263</v>
      </c>
      <c r="C1153" s="59">
        <v>1</v>
      </c>
      <c r="D1153" s="59"/>
      <c r="E1153" s="59"/>
      <c r="F1153" s="59"/>
      <c r="G1153" s="59"/>
      <c r="H1153" s="59"/>
      <c r="I1153" s="59"/>
      <c r="J1153" s="59"/>
      <c r="K1153" s="59"/>
      <c r="L1153" s="21">
        <v>951</v>
      </c>
      <c r="M1153" s="104" t="s">
        <v>1108</v>
      </c>
      <c r="N1153" s="9"/>
      <c r="O1153" s="142"/>
      <c r="P1153" s="11">
        <v>1</v>
      </c>
      <c r="R1153" s="1">
        <v>1</v>
      </c>
    </row>
    <row r="1154" spans="1:18">
      <c r="A1154" s="83"/>
      <c r="B1154" s="105" t="s">
        <v>263</v>
      </c>
      <c r="C1154" s="59">
        <v>1</v>
      </c>
      <c r="D1154" s="59"/>
      <c r="E1154" s="59"/>
      <c r="F1154" s="59"/>
      <c r="G1154" s="59"/>
      <c r="H1154" s="59"/>
      <c r="I1154" s="59"/>
      <c r="J1154" s="59"/>
      <c r="K1154" s="59"/>
      <c r="L1154" s="59">
        <v>963</v>
      </c>
      <c r="M1154" s="104"/>
      <c r="N1154" s="9"/>
      <c r="O1154" s="142"/>
      <c r="P1154" s="11"/>
      <c r="R1154" s="1">
        <v>1</v>
      </c>
    </row>
    <row r="1155" spans="1:18">
      <c r="A1155" s="83"/>
      <c r="B1155" s="105" t="s">
        <v>263</v>
      </c>
      <c r="C1155" s="59">
        <v>1</v>
      </c>
      <c r="D1155" s="59"/>
      <c r="E1155" s="59"/>
      <c r="F1155" s="59"/>
      <c r="G1155" s="59"/>
      <c r="H1155" s="59"/>
      <c r="I1155" s="59"/>
      <c r="J1155" s="59"/>
      <c r="K1155" s="59"/>
      <c r="L1155" s="59">
        <v>964</v>
      </c>
      <c r="M1155" s="104"/>
      <c r="N1155" s="9"/>
      <c r="O1155" s="142"/>
      <c r="P1155" s="11"/>
      <c r="R1155" s="1">
        <v>1</v>
      </c>
    </row>
    <row r="1156" spans="1:18">
      <c r="A1156" s="83"/>
      <c r="B1156" s="105" t="s">
        <v>263</v>
      </c>
      <c r="C1156" s="59">
        <v>1</v>
      </c>
      <c r="D1156" s="59"/>
      <c r="E1156" s="59"/>
      <c r="F1156" s="59"/>
      <c r="G1156" s="59"/>
      <c r="H1156" s="59"/>
      <c r="I1156" s="59"/>
      <c r="J1156" s="59"/>
      <c r="K1156" s="59"/>
      <c r="L1156" s="59">
        <v>965</v>
      </c>
      <c r="M1156" s="104"/>
      <c r="N1156" s="9"/>
      <c r="O1156" s="142"/>
      <c r="P1156" s="11"/>
      <c r="R1156" s="1">
        <v>1</v>
      </c>
    </row>
    <row r="1157" spans="1:18">
      <c r="A1157" s="83"/>
      <c r="B1157" s="105" t="s">
        <v>263</v>
      </c>
      <c r="C1157" s="59">
        <v>1</v>
      </c>
      <c r="D1157" s="59"/>
      <c r="E1157" s="59"/>
      <c r="F1157" s="59"/>
      <c r="G1157" s="59"/>
      <c r="H1157" s="59"/>
      <c r="I1157" s="59"/>
      <c r="J1157" s="59"/>
      <c r="K1157" s="59"/>
      <c r="L1157" s="59">
        <v>966</v>
      </c>
      <c r="M1157" s="104"/>
      <c r="N1157" s="9"/>
      <c r="O1157" s="142"/>
      <c r="P1157" s="11"/>
      <c r="R1157" s="1">
        <v>1</v>
      </c>
    </row>
    <row r="1158" spans="1:18">
      <c r="A1158" s="83"/>
      <c r="B1158" s="105" t="s">
        <v>263</v>
      </c>
      <c r="C1158" s="59">
        <v>1</v>
      </c>
      <c r="D1158" s="59"/>
      <c r="E1158" s="59"/>
      <c r="F1158" s="59"/>
      <c r="G1158" s="59"/>
      <c r="H1158" s="59"/>
      <c r="I1158" s="59"/>
      <c r="J1158" s="59"/>
      <c r="K1158" s="59"/>
      <c r="L1158" s="59">
        <v>967</v>
      </c>
      <c r="M1158" s="104"/>
      <c r="N1158" s="9"/>
      <c r="O1158" s="142"/>
      <c r="P1158" s="11"/>
      <c r="R1158" s="1">
        <v>1</v>
      </c>
    </row>
    <row r="1159" spans="1:18">
      <c r="A1159" s="83"/>
      <c r="B1159" s="105" t="s">
        <v>263</v>
      </c>
      <c r="C1159" s="59">
        <v>1</v>
      </c>
      <c r="D1159" s="59"/>
      <c r="E1159" s="59"/>
      <c r="F1159" s="59"/>
      <c r="G1159" s="59"/>
      <c r="H1159" s="59"/>
      <c r="I1159" s="59"/>
      <c r="J1159" s="59"/>
      <c r="K1159" s="59"/>
      <c r="L1159" s="59">
        <v>968</v>
      </c>
      <c r="M1159" s="104"/>
      <c r="N1159" s="9"/>
      <c r="O1159" s="142"/>
      <c r="P1159" s="11"/>
      <c r="R1159" s="1">
        <v>1</v>
      </c>
    </row>
    <row r="1160" spans="1:18">
      <c r="A1160" s="83"/>
      <c r="B1160" s="105" t="s">
        <v>263</v>
      </c>
      <c r="C1160" s="59">
        <v>1</v>
      </c>
      <c r="D1160" s="59"/>
      <c r="E1160" s="59"/>
      <c r="F1160" s="59"/>
      <c r="G1160" s="59"/>
      <c r="H1160" s="59"/>
      <c r="I1160" s="59"/>
      <c r="J1160" s="59"/>
      <c r="K1160" s="59"/>
      <c r="L1160" s="59">
        <v>969</v>
      </c>
      <c r="M1160" s="104"/>
      <c r="N1160" s="9"/>
      <c r="O1160" s="142"/>
      <c r="P1160" s="11"/>
      <c r="R1160" s="1">
        <v>1</v>
      </c>
    </row>
    <row r="1161" spans="1:18">
      <c r="A1161" s="83"/>
      <c r="B1161" s="105" t="s">
        <v>263</v>
      </c>
      <c r="C1161" s="59">
        <v>1</v>
      </c>
      <c r="D1161" s="59"/>
      <c r="E1161" s="59"/>
      <c r="F1161" s="59"/>
      <c r="G1161" s="59"/>
      <c r="H1161" s="59"/>
      <c r="I1161" s="59"/>
      <c r="J1161" s="59"/>
      <c r="K1161" s="59"/>
      <c r="L1161" s="59">
        <v>970</v>
      </c>
      <c r="M1161" s="104"/>
      <c r="N1161" s="9"/>
      <c r="O1161" s="142"/>
      <c r="P1161" s="11"/>
      <c r="R1161" s="1">
        <v>1</v>
      </c>
    </row>
    <row r="1162" spans="1:18">
      <c r="A1162" s="83"/>
      <c r="B1162" s="105" t="s">
        <v>263</v>
      </c>
      <c r="C1162" s="59">
        <v>1</v>
      </c>
      <c r="D1162" s="59"/>
      <c r="E1162" s="59"/>
      <c r="F1162" s="59"/>
      <c r="G1162" s="59"/>
      <c r="H1162" s="59"/>
      <c r="I1162" s="59"/>
      <c r="J1162" s="59"/>
      <c r="K1162" s="59"/>
      <c r="L1162" s="59">
        <v>971</v>
      </c>
      <c r="M1162" s="104"/>
      <c r="N1162" s="9"/>
      <c r="O1162" s="142"/>
      <c r="P1162" s="11"/>
      <c r="R1162" s="1">
        <v>1</v>
      </c>
    </row>
    <row r="1163" spans="1:18">
      <c r="A1163" s="83"/>
      <c r="B1163" s="105" t="s">
        <v>263</v>
      </c>
      <c r="C1163" s="59">
        <v>1</v>
      </c>
      <c r="D1163" s="59"/>
      <c r="E1163" s="59"/>
      <c r="F1163" s="59"/>
      <c r="G1163" s="59"/>
      <c r="H1163" s="59"/>
      <c r="I1163" s="59"/>
      <c r="J1163" s="59"/>
      <c r="K1163" s="59"/>
      <c r="L1163" s="59">
        <v>972</v>
      </c>
      <c r="M1163" s="104"/>
      <c r="N1163" s="9"/>
      <c r="O1163" s="142"/>
      <c r="P1163" s="11"/>
      <c r="R1163" s="1">
        <v>1</v>
      </c>
    </row>
    <row r="1164" spans="1:18">
      <c r="A1164" s="83"/>
      <c r="B1164" s="105" t="s">
        <v>263</v>
      </c>
      <c r="C1164" s="59">
        <v>1</v>
      </c>
      <c r="D1164" s="59"/>
      <c r="E1164" s="59"/>
      <c r="F1164" s="59"/>
      <c r="G1164" s="59"/>
      <c r="H1164" s="59"/>
      <c r="I1164" s="59"/>
      <c r="J1164" s="59"/>
      <c r="K1164" s="59"/>
      <c r="L1164" s="59">
        <v>973</v>
      </c>
      <c r="M1164" s="104"/>
      <c r="N1164" s="9"/>
      <c r="O1164" s="142"/>
      <c r="P1164" s="11"/>
      <c r="R1164" s="1">
        <v>1</v>
      </c>
    </row>
    <row r="1165" spans="1:18">
      <c r="A1165" s="83"/>
      <c r="B1165" s="105" t="s">
        <v>263</v>
      </c>
      <c r="C1165" s="59">
        <v>1</v>
      </c>
      <c r="D1165" s="59"/>
      <c r="E1165" s="59"/>
      <c r="F1165" s="59"/>
      <c r="G1165" s="59"/>
      <c r="H1165" s="59"/>
      <c r="I1165" s="59"/>
      <c r="J1165" s="59"/>
      <c r="K1165" s="59"/>
      <c r="L1165" s="59">
        <v>974</v>
      </c>
      <c r="M1165" s="104"/>
      <c r="N1165" s="9"/>
      <c r="O1165" s="142"/>
      <c r="P1165" s="11"/>
      <c r="R1165" s="1">
        <v>1</v>
      </c>
    </row>
    <row r="1166" spans="1:18">
      <c r="A1166" s="83"/>
      <c r="B1166" s="105" t="s">
        <v>263</v>
      </c>
      <c r="C1166" s="59">
        <v>1</v>
      </c>
      <c r="D1166" s="59"/>
      <c r="E1166" s="59"/>
      <c r="F1166" s="59"/>
      <c r="G1166" s="59"/>
      <c r="H1166" s="59"/>
      <c r="I1166" s="59"/>
      <c r="J1166" s="59"/>
      <c r="K1166" s="59"/>
      <c r="L1166" s="59">
        <v>975</v>
      </c>
      <c r="M1166" s="104"/>
      <c r="N1166" s="9"/>
      <c r="O1166" s="142"/>
      <c r="P1166" s="11"/>
      <c r="R1166" s="1">
        <v>1</v>
      </c>
    </row>
    <row r="1167" spans="1:18">
      <c r="A1167" s="83"/>
      <c r="B1167" s="105" t="s">
        <v>263</v>
      </c>
      <c r="C1167" s="59">
        <v>1</v>
      </c>
      <c r="D1167" s="59"/>
      <c r="E1167" s="59"/>
      <c r="F1167" s="59"/>
      <c r="G1167" s="59"/>
      <c r="H1167" s="59"/>
      <c r="I1167" s="59"/>
      <c r="J1167" s="59"/>
      <c r="K1167" s="59"/>
      <c r="L1167" s="59">
        <v>976</v>
      </c>
      <c r="M1167" s="104"/>
      <c r="N1167" s="9"/>
      <c r="O1167" s="142"/>
      <c r="P1167" s="11"/>
      <c r="R1167" s="1">
        <v>1</v>
      </c>
    </row>
    <row r="1168" spans="1:18">
      <c r="A1168" s="83"/>
      <c r="B1168" s="105" t="s">
        <v>263</v>
      </c>
      <c r="C1168" s="59">
        <v>1</v>
      </c>
      <c r="D1168" s="59"/>
      <c r="E1168" s="59"/>
      <c r="F1168" s="59"/>
      <c r="G1168" s="59"/>
      <c r="H1168" s="59"/>
      <c r="I1168" s="59"/>
      <c r="J1168" s="59"/>
      <c r="K1168" s="59"/>
      <c r="L1168" s="59">
        <v>977</v>
      </c>
      <c r="M1168" s="104"/>
      <c r="N1168" s="9"/>
      <c r="O1168" s="142"/>
      <c r="P1168" s="11"/>
      <c r="R1168" s="1">
        <v>1</v>
      </c>
    </row>
    <row r="1169" spans="1:19">
      <c r="A1169" s="83"/>
      <c r="B1169" s="105" t="s">
        <v>263</v>
      </c>
      <c r="C1169" s="59">
        <v>1</v>
      </c>
      <c r="D1169" s="59"/>
      <c r="E1169" s="59"/>
      <c r="F1169" s="59"/>
      <c r="G1169" s="59"/>
      <c r="H1169" s="59"/>
      <c r="I1169" s="59"/>
      <c r="J1169" s="59"/>
      <c r="K1169" s="59"/>
      <c r="L1169" s="59">
        <v>978</v>
      </c>
      <c r="M1169" s="104"/>
      <c r="N1169" s="9"/>
      <c r="O1169" s="142"/>
      <c r="P1169" s="11"/>
      <c r="R1169" s="1">
        <v>1</v>
      </c>
    </row>
    <row r="1170" spans="1:19">
      <c r="A1170" s="83"/>
      <c r="B1170" s="105" t="s">
        <v>263</v>
      </c>
      <c r="C1170" s="59">
        <v>1</v>
      </c>
      <c r="D1170" s="59"/>
      <c r="E1170" s="59"/>
      <c r="F1170" s="59"/>
      <c r="G1170" s="59"/>
      <c r="H1170" s="59"/>
      <c r="I1170" s="59"/>
      <c r="J1170" s="59"/>
      <c r="K1170" s="59"/>
      <c r="L1170" s="59">
        <v>979</v>
      </c>
      <c r="M1170" s="104"/>
      <c r="N1170" s="9"/>
      <c r="O1170" s="142"/>
      <c r="P1170" s="11"/>
      <c r="R1170" s="1">
        <v>1</v>
      </c>
    </row>
    <row r="1171" spans="1:19">
      <c r="A1171" s="83"/>
      <c r="B1171" s="105" t="s">
        <v>263</v>
      </c>
      <c r="C1171" s="59">
        <v>1</v>
      </c>
      <c r="D1171" s="59"/>
      <c r="E1171" s="59"/>
      <c r="F1171" s="59"/>
      <c r="G1171" s="59"/>
      <c r="H1171" s="59"/>
      <c r="I1171" s="59"/>
      <c r="J1171" s="59"/>
      <c r="K1171" s="59"/>
      <c r="L1171" s="59">
        <v>980</v>
      </c>
      <c r="M1171" s="104"/>
      <c r="N1171" s="9"/>
      <c r="O1171" s="142"/>
      <c r="P1171" s="11"/>
      <c r="R1171" s="1">
        <v>1</v>
      </c>
    </row>
    <row r="1172" spans="1:19">
      <c r="A1172" s="83"/>
      <c r="B1172" s="105" t="s">
        <v>263</v>
      </c>
      <c r="C1172" s="59">
        <v>1</v>
      </c>
      <c r="D1172" s="59"/>
      <c r="E1172" s="59"/>
      <c r="F1172" s="59"/>
      <c r="G1172" s="59"/>
      <c r="H1172" s="59"/>
      <c r="I1172" s="59"/>
      <c r="J1172" s="59"/>
      <c r="K1172" s="59"/>
      <c r="L1172" s="59">
        <v>981</v>
      </c>
      <c r="M1172" s="104"/>
      <c r="N1172" s="9"/>
      <c r="O1172" s="142"/>
      <c r="P1172" s="11"/>
      <c r="R1172" s="1">
        <v>1</v>
      </c>
    </row>
    <row r="1173" spans="1:19">
      <c r="A1173" s="83"/>
      <c r="B1173" s="105" t="s">
        <v>263</v>
      </c>
      <c r="C1173" s="59">
        <v>1</v>
      </c>
      <c r="D1173" s="59"/>
      <c r="E1173" s="59"/>
      <c r="F1173" s="59"/>
      <c r="G1173" s="59"/>
      <c r="H1173" s="59"/>
      <c r="I1173" s="59"/>
      <c r="J1173" s="59"/>
      <c r="K1173" s="59"/>
      <c r="L1173" s="59">
        <v>982</v>
      </c>
      <c r="M1173" s="104"/>
      <c r="N1173" s="9"/>
      <c r="O1173" s="142"/>
      <c r="P1173" s="11"/>
      <c r="R1173" s="1">
        <v>1</v>
      </c>
    </row>
    <row r="1174" spans="1:19">
      <c r="A1174" s="83"/>
      <c r="B1174" s="105" t="s">
        <v>263</v>
      </c>
      <c r="C1174" s="59">
        <v>1</v>
      </c>
      <c r="D1174" s="59"/>
      <c r="E1174" s="59"/>
      <c r="F1174" s="59"/>
      <c r="G1174" s="59"/>
      <c r="H1174" s="59"/>
      <c r="I1174" s="59"/>
      <c r="J1174" s="59"/>
      <c r="K1174" s="59"/>
      <c r="L1174" s="59">
        <v>983</v>
      </c>
      <c r="M1174" s="104"/>
      <c r="N1174" s="9"/>
      <c r="O1174" s="142"/>
      <c r="P1174" s="11"/>
      <c r="R1174" s="1">
        <v>1</v>
      </c>
    </row>
    <row r="1175" spans="1:19">
      <c r="A1175" s="83"/>
      <c r="B1175" s="105" t="s">
        <v>263</v>
      </c>
      <c r="C1175" s="59">
        <v>1</v>
      </c>
      <c r="D1175" s="59"/>
      <c r="E1175" s="59"/>
      <c r="F1175" s="59"/>
      <c r="G1175" s="59"/>
      <c r="H1175" s="59"/>
      <c r="I1175" s="59"/>
      <c r="J1175" s="59"/>
      <c r="K1175" s="59"/>
      <c r="L1175" s="59">
        <v>984</v>
      </c>
      <c r="M1175" s="104"/>
      <c r="N1175" s="9"/>
      <c r="O1175" s="142"/>
      <c r="P1175" s="11"/>
      <c r="R1175" s="1">
        <v>1</v>
      </c>
    </row>
    <row r="1176" spans="1:19">
      <c r="A1176" s="83"/>
      <c r="B1176" s="105" t="s">
        <v>263</v>
      </c>
      <c r="C1176" s="59">
        <v>1</v>
      </c>
      <c r="D1176" s="59"/>
      <c r="E1176" s="59"/>
      <c r="F1176" s="59"/>
      <c r="G1176" s="59"/>
      <c r="H1176" s="59"/>
      <c r="I1176" s="59"/>
      <c r="J1176" s="59"/>
      <c r="K1176" s="59"/>
      <c r="L1176" s="59">
        <v>985</v>
      </c>
      <c r="M1176" s="104"/>
      <c r="N1176" s="9"/>
      <c r="O1176" s="142"/>
      <c r="P1176" s="11"/>
      <c r="R1176" s="1">
        <v>1</v>
      </c>
    </row>
    <row r="1177" spans="1:19">
      <c r="A1177" s="83"/>
      <c r="B1177" s="105" t="s">
        <v>263</v>
      </c>
      <c r="C1177" s="59">
        <v>1</v>
      </c>
      <c r="D1177" s="59"/>
      <c r="E1177" s="59"/>
      <c r="F1177" s="59"/>
      <c r="G1177" s="59"/>
      <c r="H1177" s="59"/>
      <c r="I1177" s="59"/>
      <c r="J1177" s="59"/>
      <c r="K1177" s="59"/>
      <c r="L1177" s="59">
        <v>986</v>
      </c>
      <c r="M1177" s="104"/>
      <c r="N1177" s="9"/>
      <c r="O1177" s="142"/>
      <c r="P1177" s="11"/>
      <c r="R1177" s="1">
        <v>1</v>
      </c>
    </row>
    <row r="1178" spans="1:19">
      <c r="B1178" s="108"/>
      <c r="C1178" s="69"/>
      <c r="D1178" s="69"/>
      <c r="E1178" s="69">
        <f t="shared" ref="E1178:K1178" si="15">SUM(E1022:E1177)</f>
        <v>7</v>
      </c>
      <c r="F1178" s="69">
        <f t="shared" si="15"/>
        <v>24</v>
      </c>
      <c r="G1178" s="69">
        <f t="shared" si="15"/>
        <v>9</v>
      </c>
      <c r="H1178" s="69">
        <f t="shared" si="15"/>
        <v>0</v>
      </c>
      <c r="I1178" s="69">
        <f t="shared" si="15"/>
        <v>0</v>
      </c>
      <c r="J1178" s="69">
        <f t="shared" si="15"/>
        <v>0</v>
      </c>
      <c r="K1178" s="69">
        <f t="shared" si="15"/>
        <v>40</v>
      </c>
      <c r="L1178" s="69"/>
      <c r="M1178" s="9"/>
      <c r="N1178" s="9"/>
      <c r="O1178" s="149"/>
      <c r="P1178" s="163"/>
      <c r="S1178" s="1">
        <f>SUBTOTAL(9,S5:S1177)</f>
        <v>520</v>
      </c>
    </row>
    <row r="1179" spans="1:19">
      <c r="A1179" s="6" t="s">
        <v>1036</v>
      </c>
      <c r="B1179" s="1" t="s">
        <v>1037</v>
      </c>
      <c r="P1179" s="36">
        <f>SUM(P2:P1178)</f>
        <v>311</v>
      </c>
    </row>
    <row r="1180" spans="1:19">
      <c r="R1180" s="1">
        <f>R13+R25+R26+R27+R28+R31+R32+R65+R79+R80+R93+R100+R115+R116+R117+R118+R163+R164+R219+R243+R244</f>
        <v>20</v>
      </c>
    </row>
    <row r="1181" spans="1:19">
      <c r="C1181" s="1">
        <f>SUBTOTAL(9,C36:C1180)</f>
        <v>1142</v>
      </c>
      <c r="P1181" s="36">
        <f>SUBTOTAL(9,P2:P1180)</f>
        <v>622</v>
      </c>
    </row>
    <row r="1182" spans="1:19">
      <c r="L1182" s="1"/>
    </row>
    <row r="1183" spans="1:19">
      <c r="L1183" s="1"/>
    </row>
    <row r="1184" spans="1:19">
      <c r="L1184" s="1"/>
    </row>
    <row r="1185" spans="12:12">
      <c r="L1185" s="1"/>
    </row>
    <row r="1186" spans="12:12">
      <c r="L1186" s="1"/>
    </row>
    <row r="1187" spans="12:12">
      <c r="L1187" s="1"/>
    </row>
    <row r="1188" spans="12:12">
      <c r="L1188" s="1"/>
    </row>
    <row r="1189" spans="12:12">
      <c r="L1189" s="1"/>
    </row>
    <row r="1190" spans="12:12">
      <c r="L1190" s="1"/>
    </row>
    <row r="1191" spans="12:12">
      <c r="L1191" s="1"/>
    </row>
    <row r="1192" spans="12:12">
      <c r="L1192" s="1"/>
    </row>
    <row r="1193" spans="12:12">
      <c r="L1193" s="1"/>
    </row>
    <row r="1194" spans="12:12">
      <c r="L1194" s="1"/>
    </row>
    <row r="1195" spans="12:12">
      <c r="L1195" s="1"/>
    </row>
    <row r="1196" spans="12:12">
      <c r="L1196" s="1"/>
    </row>
    <row r="1197" spans="12:12">
      <c r="L1197" s="1"/>
    </row>
    <row r="1198" spans="12:12">
      <c r="L1198" s="1"/>
    </row>
    <row r="1199" spans="12:12">
      <c r="L1199" s="1"/>
    </row>
    <row r="1200" spans="12:12">
      <c r="L1200" s="1"/>
    </row>
    <row r="1201" spans="12:12">
      <c r="L1201" s="1"/>
    </row>
    <row r="1202" spans="12:12">
      <c r="L1202" s="1"/>
    </row>
    <row r="1203" spans="12:12">
      <c r="L1203" s="1"/>
    </row>
    <row r="1204" spans="12:12">
      <c r="L1204" s="1"/>
    </row>
    <row r="1205" spans="12:12">
      <c r="L1205" s="1"/>
    </row>
    <row r="1206" spans="12:12">
      <c r="L1206" s="1"/>
    </row>
    <row r="1207" spans="12:12">
      <c r="L1207" s="1"/>
    </row>
    <row r="1208" spans="12:12">
      <c r="L1208" s="1"/>
    </row>
    <row r="1209" spans="12:12">
      <c r="L1209" s="1"/>
    </row>
    <row r="1210" spans="12:12">
      <c r="L1210" s="1"/>
    </row>
    <row r="1211" spans="12:12">
      <c r="L1211" s="1"/>
    </row>
    <row r="1212" spans="12:12">
      <c r="L1212" s="1"/>
    </row>
    <row r="1213" spans="12:12">
      <c r="L1213" s="1"/>
    </row>
    <row r="1214" spans="12:12">
      <c r="L1214" s="1"/>
    </row>
    <row r="1215" spans="12:12">
      <c r="L1215" s="1"/>
    </row>
    <row r="1216" spans="12:12">
      <c r="L1216" s="1"/>
    </row>
    <row r="1217" spans="12:12">
      <c r="L1217" s="1"/>
    </row>
    <row r="1218" spans="12:12">
      <c r="L1218" s="1"/>
    </row>
    <row r="1219" spans="12:12">
      <c r="L1219" s="1"/>
    </row>
    <row r="1220" spans="12:12">
      <c r="L1220" s="1"/>
    </row>
    <row r="1221" spans="12:12">
      <c r="L1221" s="1"/>
    </row>
    <row r="1222" spans="12:12">
      <c r="L1222" s="1"/>
    </row>
    <row r="1223" spans="12:12">
      <c r="L1223" s="1"/>
    </row>
    <row r="1224" spans="12:12">
      <c r="L1224" s="1"/>
    </row>
    <row r="1225" spans="12:12">
      <c r="L1225" s="1"/>
    </row>
    <row r="1226" spans="12:12">
      <c r="L1226" s="1"/>
    </row>
    <row r="1227" spans="12:12">
      <c r="L1227" s="1"/>
    </row>
    <row r="1228" spans="12:12">
      <c r="L1228" s="1"/>
    </row>
    <row r="1229" spans="12:12">
      <c r="L1229" s="1"/>
    </row>
    <row r="1230" spans="12:12">
      <c r="L1230" s="1"/>
    </row>
    <row r="1231" spans="12:12">
      <c r="L1231" s="1"/>
    </row>
    <row r="1232" spans="12:12">
      <c r="L1232" s="1"/>
    </row>
    <row r="1233" spans="12:12">
      <c r="L1233" s="1"/>
    </row>
    <row r="1234" spans="12:12">
      <c r="L1234" s="1"/>
    </row>
    <row r="1235" spans="12:12">
      <c r="L1235" s="1"/>
    </row>
    <row r="1236" spans="12:12">
      <c r="L1236" s="1"/>
    </row>
    <row r="1237" spans="12:12">
      <c r="L1237" s="1"/>
    </row>
    <row r="1238" spans="12:12">
      <c r="L1238" s="1"/>
    </row>
    <row r="1239" spans="12:12">
      <c r="L1239" s="1"/>
    </row>
    <row r="1240" spans="12:12">
      <c r="L1240" s="1"/>
    </row>
    <row r="1241" spans="12:12">
      <c r="L1241" s="1"/>
    </row>
    <row r="1242" spans="12:12">
      <c r="L1242" s="1"/>
    </row>
    <row r="1243" spans="12:12">
      <c r="L1243" s="1"/>
    </row>
    <row r="1244" spans="12:12">
      <c r="L1244" s="1"/>
    </row>
    <row r="1245" spans="12:12">
      <c r="L1245" s="1"/>
    </row>
    <row r="1246" spans="12:12">
      <c r="L1246" s="1"/>
    </row>
    <row r="1247" spans="12:12">
      <c r="L1247" s="1"/>
    </row>
    <row r="1248" spans="12:12">
      <c r="L1248" s="1"/>
    </row>
    <row r="1249" spans="12:12">
      <c r="L1249" s="1"/>
    </row>
    <row r="1250" spans="12:12">
      <c r="L1250" s="1"/>
    </row>
    <row r="1251" spans="12:12">
      <c r="L1251" s="1"/>
    </row>
    <row r="1252" spans="12:12">
      <c r="L1252" s="1"/>
    </row>
    <row r="1253" spans="12:12">
      <c r="L1253" s="1"/>
    </row>
    <row r="1254" spans="12:12">
      <c r="L1254" s="1"/>
    </row>
    <row r="1255" spans="12:12">
      <c r="L1255" s="1"/>
    </row>
    <row r="1256" spans="12:12">
      <c r="L1256" s="1"/>
    </row>
    <row r="1257" spans="12:12">
      <c r="L1257" s="1"/>
    </row>
    <row r="1258" spans="12:12">
      <c r="L1258" s="1"/>
    </row>
    <row r="1259" spans="12:12">
      <c r="L1259" s="1"/>
    </row>
    <row r="1260" spans="12:12">
      <c r="L1260" s="1"/>
    </row>
    <row r="1261" spans="12:12">
      <c r="L1261" s="1"/>
    </row>
    <row r="1262" spans="12:12">
      <c r="L1262" s="1"/>
    </row>
    <row r="1263" spans="12:12">
      <c r="L1263" s="1"/>
    </row>
    <row r="1264" spans="12:12">
      <c r="L1264" s="1"/>
    </row>
    <row r="1265" spans="12:12">
      <c r="L1265" s="1"/>
    </row>
    <row r="1266" spans="12:12">
      <c r="L1266" s="1"/>
    </row>
    <row r="1267" spans="12:12">
      <c r="L1267" s="1"/>
    </row>
    <row r="1268" spans="12:12">
      <c r="L1268" s="1"/>
    </row>
    <row r="1269" spans="12:12">
      <c r="L1269" s="1"/>
    </row>
    <row r="1270" spans="12:12">
      <c r="L1270" s="1"/>
    </row>
    <row r="1271" spans="12:12">
      <c r="L1271" s="1"/>
    </row>
    <row r="1272" spans="12:12">
      <c r="L1272" s="1"/>
    </row>
    <row r="1273" spans="12:12">
      <c r="L1273" s="1"/>
    </row>
    <row r="1274" spans="12:12">
      <c r="L1274" s="1"/>
    </row>
    <row r="1275" spans="12:12">
      <c r="L1275" s="1"/>
    </row>
    <row r="1276" spans="12:12">
      <c r="L1276" s="1"/>
    </row>
    <row r="1277" spans="12:12">
      <c r="L1277" s="1"/>
    </row>
    <row r="1278" spans="12:12">
      <c r="L1278" s="1"/>
    </row>
    <row r="1279" spans="12:12">
      <c r="L1279" s="1"/>
    </row>
    <row r="1280" spans="12:12">
      <c r="L1280" s="1"/>
    </row>
    <row r="1281" spans="12:12">
      <c r="L1281" s="1"/>
    </row>
    <row r="1282" spans="12:12">
      <c r="L1282" s="1"/>
    </row>
    <row r="1283" spans="12:12">
      <c r="L1283" s="1"/>
    </row>
    <row r="1284" spans="12:12">
      <c r="L1284" s="1"/>
    </row>
    <row r="1285" spans="12:12">
      <c r="L1285" s="1"/>
    </row>
    <row r="1286" spans="12:12">
      <c r="L1286" s="1"/>
    </row>
    <row r="1287" spans="12:12">
      <c r="L1287" s="1"/>
    </row>
    <row r="1288" spans="12:12">
      <c r="L1288" s="1"/>
    </row>
    <row r="1289" spans="12:12">
      <c r="L1289" s="1"/>
    </row>
    <row r="1290" spans="12:12">
      <c r="L1290" s="1"/>
    </row>
    <row r="1291" spans="12:12">
      <c r="L1291" s="1"/>
    </row>
    <row r="1292" spans="12:12">
      <c r="L1292" s="1"/>
    </row>
    <row r="1293" spans="12:12">
      <c r="L1293" s="1"/>
    </row>
    <row r="1294" spans="12:12">
      <c r="L1294" s="1"/>
    </row>
    <row r="1295" spans="12:12">
      <c r="L1295" s="1"/>
    </row>
    <row r="1296" spans="12:12">
      <c r="L1296" s="1"/>
    </row>
    <row r="1297" spans="12:12">
      <c r="L1297" s="1"/>
    </row>
    <row r="1298" spans="12:12">
      <c r="L1298" s="1"/>
    </row>
    <row r="1299" spans="12:12">
      <c r="L1299" s="1"/>
    </row>
    <row r="1300" spans="12:12">
      <c r="L1300" s="1"/>
    </row>
    <row r="1301" spans="12:12">
      <c r="L1301" s="1"/>
    </row>
    <row r="1302" spans="12:12">
      <c r="L1302" s="1"/>
    </row>
    <row r="1303" spans="12:12">
      <c r="L1303" s="1"/>
    </row>
    <row r="1304" spans="12:12">
      <c r="L1304" s="1"/>
    </row>
    <row r="1305" spans="12:12">
      <c r="L1305" s="1"/>
    </row>
    <row r="1306" spans="12:12">
      <c r="L1306" s="1"/>
    </row>
    <row r="1307" spans="12:12">
      <c r="L1307" s="1"/>
    </row>
    <row r="1308" spans="12:12">
      <c r="L1308" s="1"/>
    </row>
    <row r="1309" spans="12:12">
      <c r="L1309" s="1"/>
    </row>
    <row r="1310" spans="12:12">
      <c r="L1310" s="1"/>
    </row>
    <row r="1311" spans="12:12">
      <c r="L1311" s="1"/>
    </row>
    <row r="1312" spans="12:12">
      <c r="L1312" s="1"/>
    </row>
    <row r="1313" spans="12:12">
      <c r="L1313" s="1"/>
    </row>
    <row r="1314" spans="12:12">
      <c r="L1314" s="1"/>
    </row>
    <row r="1315" spans="12:12">
      <c r="L1315" s="1"/>
    </row>
    <row r="1316" spans="12:12">
      <c r="L1316" s="1"/>
    </row>
    <row r="1317" spans="12:12">
      <c r="L1317" s="1"/>
    </row>
    <row r="1318" spans="12:12">
      <c r="L1318" s="1"/>
    </row>
    <row r="1319" spans="12:12">
      <c r="L1319" s="1"/>
    </row>
    <row r="1320" spans="12:12">
      <c r="L1320" s="1"/>
    </row>
    <row r="1321" spans="12:12">
      <c r="L1321" s="1"/>
    </row>
    <row r="1322" spans="12:12">
      <c r="L1322" s="1"/>
    </row>
    <row r="1323" spans="12:12">
      <c r="L1323" s="1"/>
    </row>
    <row r="1324" spans="12:12">
      <c r="L1324" s="1"/>
    </row>
    <row r="1325" spans="12:12">
      <c r="L1325" s="1"/>
    </row>
    <row r="1326" spans="12:12">
      <c r="L1326" s="1"/>
    </row>
    <row r="1327" spans="12:12">
      <c r="L1327" s="1"/>
    </row>
    <row r="1328" spans="12:12">
      <c r="L1328" s="1"/>
    </row>
    <row r="1329" spans="12:12">
      <c r="L1329" s="1"/>
    </row>
    <row r="1330" spans="12:12">
      <c r="L1330" s="1"/>
    </row>
    <row r="1331" spans="12:12">
      <c r="L1331" s="1"/>
    </row>
    <row r="1332" spans="12:12">
      <c r="L1332" s="1"/>
    </row>
    <row r="1333" spans="12:12">
      <c r="L1333" s="1"/>
    </row>
    <row r="1334" spans="12:12">
      <c r="L1334" s="1"/>
    </row>
    <row r="1335" spans="12:12">
      <c r="L1335" s="1"/>
    </row>
    <row r="1336" spans="12:12">
      <c r="L1336" s="1"/>
    </row>
    <row r="1337" spans="12:12">
      <c r="L1337" s="1"/>
    </row>
    <row r="1338" spans="12:12">
      <c r="L1338" s="1"/>
    </row>
    <row r="1339" spans="12:12">
      <c r="L1339" s="1"/>
    </row>
    <row r="1340" spans="12:12">
      <c r="L1340" s="1"/>
    </row>
    <row r="1341" spans="12:12">
      <c r="L1341" s="1"/>
    </row>
    <row r="1342" spans="12:12">
      <c r="L1342" s="1"/>
    </row>
    <row r="1343" spans="12:12">
      <c r="L1343" s="1"/>
    </row>
    <row r="1344" spans="12:12">
      <c r="L1344" s="1"/>
    </row>
    <row r="1345" spans="12:12">
      <c r="L1345" s="1"/>
    </row>
    <row r="1346" spans="12:12">
      <c r="L1346" s="1"/>
    </row>
    <row r="1347" spans="12:12">
      <c r="L1347" s="1"/>
    </row>
    <row r="1348" spans="12:12">
      <c r="L1348" s="1"/>
    </row>
    <row r="1349" spans="12:12">
      <c r="L1349" s="1"/>
    </row>
    <row r="1350" spans="12:12">
      <c r="L1350" s="1"/>
    </row>
    <row r="1351" spans="12:12">
      <c r="L1351" s="1"/>
    </row>
    <row r="1352" spans="12:12">
      <c r="L1352" s="1"/>
    </row>
    <row r="1353" spans="12:12">
      <c r="L1353" s="1"/>
    </row>
    <row r="1354" spans="12:12">
      <c r="L1354" s="1"/>
    </row>
    <row r="1355" spans="12:12">
      <c r="L1355" s="1"/>
    </row>
    <row r="1356" spans="12:12">
      <c r="L1356" s="1"/>
    </row>
    <row r="1357" spans="12:12">
      <c r="L1357" s="1"/>
    </row>
    <row r="1358" spans="12:12">
      <c r="L1358" s="1"/>
    </row>
    <row r="1359" spans="12:12">
      <c r="L1359" s="1"/>
    </row>
    <row r="1360" spans="12:12">
      <c r="L1360" s="1"/>
    </row>
    <row r="1361" spans="12:12">
      <c r="L1361" s="1"/>
    </row>
    <row r="1362" spans="12:12">
      <c r="L1362" s="1"/>
    </row>
    <row r="1363" spans="12:12">
      <c r="L1363" s="1"/>
    </row>
    <row r="1364" spans="12:12">
      <c r="L1364" s="1"/>
    </row>
    <row r="1365" spans="12:12">
      <c r="L1365" s="1"/>
    </row>
    <row r="1366" spans="12:12">
      <c r="L1366" s="1"/>
    </row>
    <row r="1367" spans="12:12">
      <c r="L1367" s="1"/>
    </row>
    <row r="1368" spans="12:12">
      <c r="L1368" s="1"/>
    </row>
    <row r="1369" spans="12:12">
      <c r="L1369" s="1"/>
    </row>
    <row r="1370" spans="12:12">
      <c r="L1370" s="1"/>
    </row>
    <row r="1371" spans="12:12">
      <c r="L1371" s="1"/>
    </row>
    <row r="1372" spans="12:12">
      <c r="L1372" s="1"/>
    </row>
    <row r="1373" spans="12:12">
      <c r="L1373" s="1"/>
    </row>
    <row r="1374" spans="12:12">
      <c r="L1374" s="1"/>
    </row>
    <row r="1375" spans="12:12">
      <c r="L1375" s="1"/>
    </row>
    <row r="1376" spans="12:12">
      <c r="L1376" s="1"/>
    </row>
    <row r="1377" spans="12:12">
      <c r="L1377" s="1"/>
    </row>
    <row r="1378" spans="12:12">
      <c r="L1378" s="1"/>
    </row>
    <row r="1379" spans="12:12">
      <c r="L1379" s="1"/>
    </row>
    <row r="1380" spans="12:12">
      <c r="L1380" s="1"/>
    </row>
    <row r="1381" spans="12:12">
      <c r="L1381" s="1"/>
    </row>
    <row r="1382" spans="12:12">
      <c r="L1382" s="1"/>
    </row>
    <row r="1383" spans="12:12">
      <c r="L1383" s="1"/>
    </row>
    <row r="1384" spans="12:12">
      <c r="L1384" s="1"/>
    </row>
    <row r="1385" spans="12:12">
      <c r="L1385" s="1"/>
    </row>
    <row r="1386" spans="12:12">
      <c r="L1386" s="1"/>
    </row>
    <row r="1387" spans="12:12">
      <c r="L1387" s="1"/>
    </row>
    <row r="1388" spans="12:12">
      <c r="L1388" s="1"/>
    </row>
    <row r="1389" spans="12:12">
      <c r="L1389" s="1"/>
    </row>
    <row r="1390" spans="12:12">
      <c r="L1390" s="1"/>
    </row>
    <row r="1391" spans="12:12">
      <c r="L1391" s="1"/>
    </row>
    <row r="1392" spans="12:12">
      <c r="L1392" s="1"/>
    </row>
    <row r="1393" spans="12:12">
      <c r="L1393" s="1"/>
    </row>
    <row r="1394" spans="12:12">
      <c r="L1394" s="1"/>
    </row>
    <row r="1395" spans="12:12">
      <c r="L1395" s="1"/>
    </row>
    <row r="1396" spans="12:12">
      <c r="L1396" s="1"/>
    </row>
    <row r="1397" spans="12:12">
      <c r="L1397" s="1"/>
    </row>
    <row r="1398" spans="12:12">
      <c r="L1398" s="1"/>
    </row>
    <row r="1399" spans="12:12">
      <c r="L1399" s="1"/>
    </row>
    <row r="1400" spans="12:12">
      <c r="L1400" s="1"/>
    </row>
    <row r="1401" spans="12:12">
      <c r="L1401" s="1"/>
    </row>
    <row r="1402" spans="12:12">
      <c r="L1402" s="1"/>
    </row>
    <row r="1403" spans="12:12">
      <c r="L1403" s="1"/>
    </row>
    <row r="1404" spans="12:12">
      <c r="L1404" s="1"/>
    </row>
    <row r="1405" spans="12:12">
      <c r="L1405" s="1"/>
    </row>
    <row r="1406" spans="12:12">
      <c r="L1406" s="1"/>
    </row>
    <row r="1407" spans="12:12">
      <c r="L1407" s="1"/>
    </row>
    <row r="1408" spans="12:12">
      <c r="L1408" s="1"/>
    </row>
    <row r="1409" spans="12:12">
      <c r="L1409" s="1"/>
    </row>
    <row r="1410" spans="12:12">
      <c r="L1410" s="1"/>
    </row>
    <row r="1411" spans="12:12">
      <c r="L1411" s="1"/>
    </row>
    <row r="1412" spans="12:12">
      <c r="L1412" s="1"/>
    </row>
    <row r="1413" spans="12:12">
      <c r="L1413" s="1"/>
    </row>
    <row r="1414" spans="12:12">
      <c r="L1414" s="1"/>
    </row>
    <row r="1415" spans="12:12">
      <c r="L1415" s="1"/>
    </row>
    <row r="1416" spans="12:12">
      <c r="L1416" s="1"/>
    </row>
    <row r="1417" spans="12:12">
      <c r="L1417" s="1"/>
    </row>
    <row r="1418" spans="12:12">
      <c r="L1418" s="1"/>
    </row>
    <row r="1419" spans="12:12">
      <c r="L1419" s="1"/>
    </row>
    <row r="1420" spans="12:12">
      <c r="L1420" s="1"/>
    </row>
    <row r="1421" spans="12:12">
      <c r="L1421" s="1"/>
    </row>
    <row r="1422" spans="12:12">
      <c r="L1422" s="1"/>
    </row>
    <row r="1423" spans="12:12">
      <c r="L1423" s="1"/>
    </row>
    <row r="1424" spans="12:12">
      <c r="L1424" s="1"/>
    </row>
    <row r="1425" spans="12:12">
      <c r="L1425" s="1"/>
    </row>
    <row r="1426" spans="12:12">
      <c r="L1426" s="1"/>
    </row>
    <row r="1427" spans="12:12">
      <c r="L1427" s="1"/>
    </row>
    <row r="1428" spans="12:12">
      <c r="L1428" s="1"/>
    </row>
    <row r="1429" spans="12:12">
      <c r="L1429" s="1"/>
    </row>
    <row r="1430" spans="12:12">
      <c r="L1430" s="1"/>
    </row>
    <row r="1431" spans="12:12">
      <c r="L1431" s="1"/>
    </row>
    <row r="1432" spans="12:12">
      <c r="L1432" s="1"/>
    </row>
    <row r="1433" spans="12:12">
      <c r="L1433" s="1"/>
    </row>
    <row r="1434" spans="12:12">
      <c r="L1434" s="1"/>
    </row>
    <row r="1435" spans="12:12">
      <c r="L1435" s="1"/>
    </row>
    <row r="1436" spans="12:12">
      <c r="L1436" s="1"/>
    </row>
    <row r="1437" spans="12:12">
      <c r="L1437" s="1"/>
    </row>
    <row r="1438" spans="12:12">
      <c r="L1438" s="1"/>
    </row>
    <row r="1439" spans="12:12">
      <c r="L1439" s="1"/>
    </row>
    <row r="1440" spans="12:12">
      <c r="L1440" s="1"/>
    </row>
    <row r="1441" spans="12:12">
      <c r="L1441" s="1"/>
    </row>
    <row r="1442" spans="12:12">
      <c r="L1442" s="1"/>
    </row>
    <row r="1443" spans="12:12">
      <c r="L1443" s="1"/>
    </row>
    <row r="1444" spans="12:12">
      <c r="L1444" s="1"/>
    </row>
    <row r="1445" spans="12:12">
      <c r="L1445" s="1"/>
    </row>
    <row r="1446" spans="12:12">
      <c r="L1446" s="1"/>
    </row>
    <row r="1447" spans="12:12">
      <c r="L1447" s="1"/>
    </row>
    <row r="1448" spans="12:12">
      <c r="L1448" s="1"/>
    </row>
    <row r="1449" spans="12:12">
      <c r="L1449" s="1"/>
    </row>
    <row r="1450" spans="12:12">
      <c r="L1450" s="1"/>
    </row>
    <row r="1451" spans="12:12">
      <c r="L1451" s="1"/>
    </row>
    <row r="1452" spans="12:12">
      <c r="L1452" s="1"/>
    </row>
    <row r="1453" spans="12:12">
      <c r="L1453" s="1"/>
    </row>
    <row r="1454" spans="12:12">
      <c r="L1454" s="1"/>
    </row>
    <row r="1455" spans="12:12">
      <c r="L1455" s="1"/>
    </row>
    <row r="1456" spans="12:12">
      <c r="L1456" s="1"/>
    </row>
    <row r="1457" spans="12:12">
      <c r="L1457" s="1"/>
    </row>
    <row r="1458" spans="12:12">
      <c r="L1458" s="1"/>
    </row>
    <row r="1459" spans="12:12">
      <c r="L1459" s="1"/>
    </row>
    <row r="1460" spans="12:12">
      <c r="L1460" s="1"/>
    </row>
    <row r="1461" spans="12:12">
      <c r="L1461" s="1"/>
    </row>
    <row r="1462" spans="12:12">
      <c r="L1462" s="1"/>
    </row>
    <row r="1463" spans="12:12">
      <c r="L1463" s="1"/>
    </row>
    <row r="1464" spans="12:12">
      <c r="L1464" s="1"/>
    </row>
    <row r="1465" spans="12:12">
      <c r="L1465" s="1"/>
    </row>
    <row r="1466" spans="12:12">
      <c r="L1466" s="1"/>
    </row>
    <row r="1467" spans="12:12">
      <c r="L1467" s="1"/>
    </row>
    <row r="1468" spans="12:12">
      <c r="L1468" s="1"/>
    </row>
    <row r="1469" spans="12:12">
      <c r="L1469" s="1"/>
    </row>
    <row r="1470" spans="12:12">
      <c r="L1470" s="1"/>
    </row>
    <row r="1471" spans="12:12">
      <c r="L1471" s="1"/>
    </row>
    <row r="1472" spans="12:12">
      <c r="L1472" s="1"/>
    </row>
    <row r="1473" spans="12:12">
      <c r="L1473" s="1"/>
    </row>
    <row r="1474" spans="12:12">
      <c r="L1474" s="1"/>
    </row>
    <row r="1475" spans="12:12">
      <c r="L1475" s="1"/>
    </row>
    <row r="1476" spans="12:12">
      <c r="L1476" s="1"/>
    </row>
    <row r="1477" spans="12:12">
      <c r="L1477" s="1"/>
    </row>
    <row r="1478" spans="12:12">
      <c r="L1478" s="1"/>
    </row>
    <row r="1479" spans="12:12">
      <c r="L1479" s="1"/>
    </row>
    <row r="1480" spans="12:12">
      <c r="L1480" s="1"/>
    </row>
    <row r="1481" spans="12:12">
      <c r="L1481" s="1"/>
    </row>
    <row r="1482" spans="12:12">
      <c r="L1482" s="1"/>
    </row>
    <row r="1483" spans="12:12">
      <c r="L1483" s="1"/>
    </row>
    <row r="1484" spans="12:12">
      <c r="L1484" s="1"/>
    </row>
    <row r="1485" spans="12:12">
      <c r="L1485" s="1"/>
    </row>
    <row r="1486" spans="12:12">
      <c r="L1486" s="1"/>
    </row>
    <row r="1487" spans="12:12">
      <c r="L1487" s="1"/>
    </row>
    <row r="1488" spans="12:12">
      <c r="L1488" s="1"/>
    </row>
    <row r="1489" spans="12:12">
      <c r="L1489" s="1"/>
    </row>
    <row r="1490" spans="12:12">
      <c r="L1490" s="1"/>
    </row>
    <row r="1491" spans="12:12">
      <c r="L1491" s="1"/>
    </row>
    <row r="1492" spans="12:12">
      <c r="L1492" s="1"/>
    </row>
    <row r="1493" spans="12:12">
      <c r="L1493" s="1"/>
    </row>
    <row r="1494" spans="12:12">
      <c r="L1494" s="1"/>
    </row>
    <row r="1495" spans="12:12">
      <c r="L1495" s="1"/>
    </row>
    <row r="1496" spans="12:12">
      <c r="L1496" s="1"/>
    </row>
    <row r="1497" spans="12:12">
      <c r="L1497" s="1"/>
    </row>
    <row r="1498" spans="12:12">
      <c r="L1498" s="1"/>
    </row>
    <row r="1499" spans="12:12">
      <c r="L1499" s="1"/>
    </row>
    <row r="1500" spans="12:12">
      <c r="L1500" s="1"/>
    </row>
    <row r="1501" spans="12:12">
      <c r="L1501" s="1"/>
    </row>
    <row r="1502" spans="12:12">
      <c r="L1502" s="1"/>
    </row>
    <row r="1503" spans="12:12">
      <c r="L1503" s="1"/>
    </row>
    <row r="1504" spans="12:12">
      <c r="L1504" s="1"/>
    </row>
    <row r="1505" spans="12:12">
      <c r="L1505" s="1"/>
    </row>
    <row r="1506" spans="12:12">
      <c r="L1506" s="1"/>
    </row>
    <row r="1507" spans="12:12">
      <c r="L1507" s="1"/>
    </row>
    <row r="1508" spans="12:12">
      <c r="L1508" s="1"/>
    </row>
    <row r="1509" spans="12:12">
      <c r="L1509" s="1"/>
    </row>
    <row r="1510" spans="12:12">
      <c r="L1510" s="1"/>
    </row>
    <row r="1511" spans="12:12">
      <c r="L1511" s="1"/>
    </row>
    <row r="1512" spans="12:12">
      <c r="L1512" s="1"/>
    </row>
    <row r="1513" spans="12:12">
      <c r="L1513" s="1"/>
    </row>
    <row r="1514" spans="12:12">
      <c r="L1514" s="1"/>
    </row>
    <row r="1515" spans="12:12">
      <c r="L1515" s="1"/>
    </row>
    <row r="1516" spans="12:12">
      <c r="L1516" s="1"/>
    </row>
    <row r="1517" spans="12:12">
      <c r="L1517" s="1"/>
    </row>
    <row r="1518" spans="12:12">
      <c r="L1518" s="1"/>
    </row>
    <row r="1519" spans="12:12">
      <c r="L1519" s="1"/>
    </row>
    <row r="1520" spans="12:12">
      <c r="L1520" s="1"/>
    </row>
    <row r="1521" spans="12:12">
      <c r="L1521" s="1"/>
    </row>
    <row r="1522" spans="12:12">
      <c r="L1522" s="1"/>
    </row>
    <row r="1523" spans="12:12">
      <c r="L1523" s="1"/>
    </row>
    <row r="1524" spans="12:12">
      <c r="L1524" s="1"/>
    </row>
    <row r="1525" spans="12:12">
      <c r="L1525" s="1"/>
    </row>
    <row r="1526" spans="12:12">
      <c r="L1526" s="1"/>
    </row>
    <row r="1527" spans="12:12">
      <c r="L1527" s="1"/>
    </row>
    <row r="1528" spans="12:12">
      <c r="L1528" s="1"/>
    </row>
    <row r="1529" spans="12:12">
      <c r="L1529" s="1"/>
    </row>
    <row r="1530" spans="12:12">
      <c r="L1530" s="1"/>
    </row>
    <row r="1531" spans="12:12">
      <c r="L1531" s="1"/>
    </row>
    <row r="1532" spans="12:12">
      <c r="L1532" s="1"/>
    </row>
    <row r="1533" spans="12:12">
      <c r="L1533" s="1"/>
    </row>
    <row r="1534" spans="12:12">
      <c r="L1534" s="1"/>
    </row>
    <row r="1535" spans="12:12">
      <c r="L1535" s="1"/>
    </row>
    <row r="1536" spans="12:12">
      <c r="L1536" s="1"/>
    </row>
    <row r="1537" spans="12:12">
      <c r="L1537" s="1"/>
    </row>
    <row r="1538" spans="12:12">
      <c r="L1538" s="1"/>
    </row>
    <row r="1539" spans="12:12">
      <c r="L1539" s="1"/>
    </row>
    <row r="1540" spans="12:12">
      <c r="L1540" s="1"/>
    </row>
    <row r="1541" spans="12:12">
      <c r="L1541" s="1"/>
    </row>
    <row r="1542" spans="12:12">
      <c r="L1542" s="1"/>
    </row>
    <row r="1543" spans="12:12">
      <c r="L1543" s="1"/>
    </row>
    <row r="1544" spans="12:12">
      <c r="L1544" s="1"/>
    </row>
    <row r="1545" spans="12:12">
      <c r="L1545" s="1"/>
    </row>
    <row r="1546" spans="12:12">
      <c r="L1546" s="1"/>
    </row>
    <row r="1547" spans="12:12">
      <c r="L1547" s="1"/>
    </row>
    <row r="1548" spans="12:12">
      <c r="L1548" s="1"/>
    </row>
    <row r="1549" spans="12:12">
      <c r="L1549" s="1"/>
    </row>
    <row r="1550" spans="12:12">
      <c r="L1550" s="1"/>
    </row>
    <row r="1551" spans="12:12">
      <c r="L1551" s="1"/>
    </row>
    <row r="1552" spans="12:12">
      <c r="L1552" s="1"/>
    </row>
    <row r="1553" spans="12:12">
      <c r="L1553" s="1"/>
    </row>
    <row r="1554" spans="12:12">
      <c r="L1554" s="1"/>
    </row>
    <row r="1555" spans="12:12">
      <c r="L1555" s="1"/>
    </row>
    <row r="1556" spans="12:12">
      <c r="L1556" s="1"/>
    </row>
    <row r="1557" spans="12:12">
      <c r="L1557" s="1"/>
    </row>
    <row r="1558" spans="12:12">
      <c r="L1558" s="1"/>
    </row>
    <row r="1559" spans="12:12">
      <c r="L1559" s="1"/>
    </row>
    <row r="1560" spans="12:12">
      <c r="L1560" s="1"/>
    </row>
    <row r="1561" spans="12:12">
      <c r="L1561" s="1"/>
    </row>
    <row r="1562" spans="12:12">
      <c r="L1562" s="1"/>
    </row>
    <row r="1563" spans="12:12">
      <c r="L1563" s="1"/>
    </row>
    <row r="1564" spans="12:12">
      <c r="L1564" s="1"/>
    </row>
    <row r="1565" spans="12:12">
      <c r="L1565" s="1"/>
    </row>
    <row r="1566" spans="12:12">
      <c r="L1566" s="1"/>
    </row>
    <row r="1567" spans="12:12">
      <c r="L1567" s="1"/>
    </row>
    <row r="1568" spans="12:12">
      <c r="L1568" s="1"/>
    </row>
    <row r="1569" spans="12:12">
      <c r="L1569" s="1"/>
    </row>
    <row r="1570" spans="12:12">
      <c r="L1570" s="1"/>
    </row>
    <row r="1571" spans="12:12">
      <c r="L1571" s="1"/>
    </row>
    <row r="1572" spans="12:12">
      <c r="L1572" s="1"/>
    </row>
    <row r="1573" spans="12:12">
      <c r="L1573" s="1"/>
    </row>
    <row r="1574" spans="12:12">
      <c r="L1574" s="1"/>
    </row>
    <row r="1575" spans="12:12">
      <c r="L1575" s="1"/>
    </row>
    <row r="1576" spans="12:12">
      <c r="L1576" s="1"/>
    </row>
    <row r="1577" spans="12:12">
      <c r="L1577" s="1"/>
    </row>
    <row r="1578" spans="12:12">
      <c r="L1578" s="1"/>
    </row>
    <row r="1579" spans="12:12">
      <c r="L1579" s="1"/>
    </row>
    <row r="1580" spans="12:12">
      <c r="L1580" s="1"/>
    </row>
    <row r="1581" spans="12:12">
      <c r="L1581" s="1"/>
    </row>
    <row r="1582" spans="12:12">
      <c r="L1582" s="1"/>
    </row>
    <row r="1583" spans="12:12">
      <c r="L1583" s="1"/>
    </row>
    <row r="1584" spans="12:12">
      <c r="L1584" s="1"/>
    </row>
    <row r="1585" spans="12:12">
      <c r="L1585" s="1"/>
    </row>
    <row r="1586" spans="12:12">
      <c r="L1586" s="1"/>
    </row>
    <row r="1587" spans="12:12">
      <c r="L1587" s="1"/>
    </row>
    <row r="1588" spans="12:12">
      <c r="L1588" s="1"/>
    </row>
  </sheetData>
  <autoFilter ref="A1:S1180">
    <sortState ref="A103:S204">
      <sortCondition ref="B1:B1180"/>
    </sortState>
  </autoFilter>
  <pageMargins left="0.7" right="0.7" top="0.75" bottom="0.75" header="0.3" footer="0.3"/>
  <pageSetup paperSize="9" scale="75" orientation="portrait" horizontalDpi="4294967293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703"/>
  <sheetViews>
    <sheetView topLeftCell="A984" zoomScale="110" zoomScaleNormal="110" workbookViewId="0">
      <selection activeCell="R987" sqref="R987"/>
    </sheetView>
  </sheetViews>
  <sheetFormatPr defaultRowHeight="21.75"/>
  <cols>
    <col min="1" max="1" width="7.875" style="1" customWidth="1"/>
    <col min="2" max="2" width="38.375" style="1" customWidth="1"/>
    <col min="3" max="3" width="7.375" style="1" customWidth="1"/>
    <col min="4" max="11" width="7.375" style="1" hidden="1" customWidth="1"/>
    <col min="12" max="12" width="11.25" style="120" customWidth="1"/>
    <col min="13" max="13" width="28.375" style="1" customWidth="1"/>
    <col min="14" max="14" width="16.375" style="1" customWidth="1"/>
    <col min="15" max="15" width="20.25" style="4" customWidth="1"/>
    <col min="16" max="16" width="9" style="36"/>
    <col min="17" max="16384" width="9" style="1"/>
  </cols>
  <sheetData>
    <row r="1" spans="1:16" ht="24" customHeight="1">
      <c r="G1" s="2"/>
      <c r="H1" s="2"/>
      <c r="I1" s="2"/>
      <c r="J1" s="630" t="s">
        <v>0</v>
      </c>
      <c r="K1" s="630"/>
      <c r="L1" s="3"/>
    </row>
    <row r="2" spans="1:16" s="6" customFormat="1" ht="24" customHeight="1">
      <c r="A2" s="631" t="s">
        <v>1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5"/>
      <c r="P2" s="159"/>
    </row>
    <row r="3" spans="1:16" s="6" customFormat="1" ht="24" customHeight="1">
      <c r="A3" s="632" t="s">
        <v>2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5"/>
      <c r="P3" s="159"/>
    </row>
    <row r="4" spans="1:16" ht="60.75" customHeight="1">
      <c r="A4" s="633" t="s">
        <v>3</v>
      </c>
      <c r="B4" s="635" t="s">
        <v>4</v>
      </c>
      <c r="C4" s="636"/>
      <c r="D4" s="7" t="s">
        <v>5</v>
      </c>
      <c r="E4" s="637" t="s">
        <v>6</v>
      </c>
      <c r="F4" s="637"/>
      <c r="G4" s="637"/>
      <c r="H4" s="637"/>
      <c r="I4" s="637"/>
      <c r="J4" s="637"/>
      <c r="K4" s="637"/>
      <c r="L4" s="633" t="s">
        <v>7</v>
      </c>
      <c r="M4" s="638" t="s">
        <v>8</v>
      </c>
      <c r="N4" s="638" t="s">
        <v>9</v>
      </c>
      <c r="O4" s="628" t="s">
        <v>10</v>
      </c>
      <c r="P4" s="140" t="s">
        <v>481</v>
      </c>
    </row>
    <row r="5" spans="1:16" ht="65.25">
      <c r="A5" s="634"/>
      <c r="B5" s="7" t="s">
        <v>11</v>
      </c>
      <c r="C5" s="7" t="s">
        <v>12</v>
      </c>
      <c r="D5" s="7"/>
      <c r="E5" s="7" t="s">
        <v>13</v>
      </c>
      <c r="F5" s="7" t="s">
        <v>14</v>
      </c>
      <c r="G5" s="7" t="s">
        <v>15</v>
      </c>
      <c r="H5" s="7" t="s">
        <v>16</v>
      </c>
      <c r="I5" s="7" t="s">
        <v>17</v>
      </c>
      <c r="J5" s="7" t="s">
        <v>18</v>
      </c>
      <c r="K5" s="7" t="s">
        <v>19</v>
      </c>
      <c r="L5" s="634"/>
      <c r="M5" s="639"/>
      <c r="N5" s="639"/>
      <c r="O5" s="629"/>
      <c r="P5" s="141" t="s">
        <v>482</v>
      </c>
    </row>
    <row r="6" spans="1:16">
      <c r="A6" s="8" t="s">
        <v>20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9"/>
      <c r="N6" s="9"/>
      <c r="O6" s="142"/>
      <c r="P6" s="160"/>
    </row>
    <row r="7" spans="1:16">
      <c r="A7" s="11">
        <v>1</v>
      </c>
      <c r="B7" s="12" t="s">
        <v>21</v>
      </c>
      <c r="C7" s="13">
        <v>1</v>
      </c>
      <c r="D7" s="13">
        <v>1</v>
      </c>
      <c r="E7" s="13"/>
      <c r="F7" s="13"/>
      <c r="G7" s="13"/>
      <c r="H7" s="13"/>
      <c r="I7" s="13"/>
      <c r="J7" s="13">
        <f>C7</f>
        <v>1</v>
      </c>
      <c r="K7" s="13">
        <f t="shared" ref="K7:K16" si="0">SUM(E7:J7)</f>
        <v>1</v>
      </c>
      <c r="L7" s="14">
        <v>1</v>
      </c>
      <c r="M7" s="9"/>
      <c r="N7" s="9"/>
      <c r="O7" s="142"/>
      <c r="P7" s="11"/>
    </row>
    <row r="8" spans="1:16">
      <c r="A8" s="11">
        <v>2</v>
      </c>
      <c r="B8" s="12" t="s">
        <v>22</v>
      </c>
      <c r="C8" s="13">
        <v>1</v>
      </c>
      <c r="D8" s="13">
        <v>2</v>
      </c>
      <c r="E8" s="13"/>
      <c r="F8" s="13"/>
      <c r="G8" s="13"/>
      <c r="H8" s="13"/>
      <c r="I8" s="13"/>
      <c r="J8" s="13">
        <f>C8</f>
        <v>1</v>
      </c>
      <c r="K8" s="13">
        <f t="shared" si="0"/>
        <v>1</v>
      </c>
      <c r="L8" s="14">
        <v>2</v>
      </c>
      <c r="M8" s="9"/>
      <c r="N8" s="9"/>
      <c r="O8" s="142"/>
      <c r="P8" s="11"/>
    </row>
    <row r="9" spans="1:16">
      <c r="A9" s="11">
        <v>3</v>
      </c>
      <c r="B9" s="12" t="s">
        <v>23</v>
      </c>
      <c r="C9" s="13">
        <v>1</v>
      </c>
      <c r="D9" s="13">
        <v>3</v>
      </c>
      <c r="E9" s="13"/>
      <c r="F9" s="13"/>
      <c r="G9" s="13"/>
      <c r="H9" s="13"/>
      <c r="I9" s="13"/>
      <c r="J9" s="13">
        <f>C9</f>
        <v>1</v>
      </c>
      <c r="K9" s="13">
        <f t="shared" si="0"/>
        <v>1</v>
      </c>
      <c r="L9" s="14">
        <v>3</v>
      </c>
      <c r="M9" s="9"/>
      <c r="N9" s="9"/>
      <c r="O9" s="142"/>
      <c r="P9" s="11"/>
    </row>
    <row r="10" spans="1:16">
      <c r="A10" s="11">
        <v>4</v>
      </c>
      <c r="B10" s="12" t="s">
        <v>24</v>
      </c>
      <c r="C10" s="13">
        <v>1</v>
      </c>
      <c r="D10" s="13">
        <v>6</v>
      </c>
      <c r="E10" s="13"/>
      <c r="F10" s="13"/>
      <c r="G10" s="13">
        <v>1</v>
      </c>
      <c r="H10" s="9"/>
      <c r="I10" s="13"/>
      <c r="J10" s="13"/>
      <c r="K10" s="13">
        <f t="shared" si="0"/>
        <v>1</v>
      </c>
      <c r="L10" s="14">
        <v>6</v>
      </c>
      <c r="M10" s="9"/>
      <c r="N10" s="9"/>
      <c r="O10" s="142"/>
      <c r="P10" s="11"/>
    </row>
    <row r="11" spans="1:16">
      <c r="A11" s="11">
        <v>5</v>
      </c>
      <c r="B11" s="12" t="s">
        <v>24</v>
      </c>
      <c r="C11" s="13">
        <v>1</v>
      </c>
      <c r="D11" s="13">
        <v>7</v>
      </c>
      <c r="E11" s="13"/>
      <c r="F11" s="13"/>
      <c r="G11" s="13">
        <v>1</v>
      </c>
      <c r="H11" s="9"/>
      <c r="I11" s="13"/>
      <c r="J11" s="13"/>
      <c r="K11" s="13">
        <f t="shared" si="0"/>
        <v>1</v>
      </c>
      <c r="L11" s="14">
        <v>7</v>
      </c>
      <c r="M11" s="9"/>
      <c r="N11" s="9"/>
      <c r="O11" s="142"/>
      <c r="P11" s="11"/>
    </row>
    <row r="12" spans="1:16">
      <c r="A12" s="11">
        <v>6</v>
      </c>
      <c r="B12" s="12" t="s">
        <v>25</v>
      </c>
      <c r="C12" s="13">
        <v>1</v>
      </c>
      <c r="D12" s="13">
        <v>8</v>
      </c>
      <c r="E12" s="13">
        <v>1</v>
      </c>
      <c r="F12" s="13"/>
      <c r="G12" s="13"/>
      <c r="H12" s="13"/>
      <c r="I12" s="13"/>
      <c r="J12" s="13"/>
      <c r="K12" s="13">
        <f t="shared" si="0"/>
        <v>1</v>
      </c>
      <c r="L12" s="14">
        <v>11</v>
      </c>
      <c r="M12" s="9"/>
      <c r="N12" s="9"/>
      <c r="O12" s="142"/>
      <c r="P12" s="11"/>
    </row>
    <row r="13" spans="1:16">
      <c r="A13" s="11">
        <v>7</v>
      </c>
      <c r="B13" s="12" t="s">
        <v>25</v>
      </c>
      <c r="C13" s="13">
        <v>1</v>
      </c>
      <c r="D13" s="13">
        <v>9</v>
      </c>
      <c r="E13" s="13">
        <v>1</v>
      </c>
      <c r="F13" s="13"/>
      <c r="G13" s="13"/>
      <c r="H13" s="13"/>
      <c r="I13" s="13"/>
      <c r="J13" s="13"/>
      <c r="K13" s="13">
        <f t="shared" si="0"/>
        <v>1</v>
      </c>
      <c r="L13" s="14">
        <v>12</v>
      </c>
      <c r="M13" s="9"/>
      <c r="N13" s="9"/>
      <c r="O13" s="142"/>
      <c r="P13" s="11"/>
    </row>
    <row r="14" spans="1:16">
      <c r="A14" s="11">
        <v>8</v>
      </c>
      <c r="B14" s="12" t="s">
        <v>26</v>
      </c>
      <c r="C14" s="13">
        <v>1</v>
      </c>
      <c r="D14" s="13">
        <v>10</v>
      </c>
      <c r="E14" s="13"/>
      <c r="F14" s="13"/>
      <c r="G14" s="13">
        <v>1</v>
      </c>
      <c r="H14" s="9"/>
      <c r="I14" s="13"/>
      <c r="J14" s="13"/>
      <c r="K14" s="13">
        <f t="shared" si="0"/>
        <v>1</v>
      </c>
      <c r="L14" s="14">
        <v>8</v>
      </c>
      <c r="M14" s="9" t="s">
        <v>27</v>
      </c>
      <c r="N14" s="9"/>
      <c r="O14" s="142"/>
      <c r="P14" s="11"/>
    </row>
    <row r="15" spans="1:16">
      <c r="A15" s="11">
        <v>9</v>
      </c>
      <c r="B15" s="12" t="s">
        <v>26</v>
      </c>
      <c r="C15" s="13">
        <v>1</v>
      </c>
      <c r="D15" s="13">
        <v>11</v>
      </c>
      <c r="E15" s="13"/>
      <c r="F15" s="13"/>
      <c r="G15" s="13">
        <v>1</v>
      </c>
      <c r="H15" s="9"/>
      <c r="I15" s="13"/>
      <c r="J15" s="13"/>
      <c r="K15" s="13">
        <f t="shared" si="0"/>
        <v>1</v>
      </c>
      <c r="L15" s="14">
        <v>9</v>
      </c>
      <c r="M15" s="9" t="s">
        <v>27</v>
      </c>
      <c r="N15" s="9"/>
      <c r="O15" s="142"/>
      <c r="P15" s="11"/>
    </row>
    <row r="16" spans="1:16">
      <c r="A16" s="11">
        <v>10</v>
      </c>
      <c r="B16" s="12" t="s">
        <v>26</v>
      </c>
      <c r="C16" s="13">
        <v>1</v>
      </c>
      <c r="D16" s="13">
        <v>12</v>
      </c>
      <c r="E16" s="13"/>
      <c r="F16" s="13"/>
      <c r="G16" s="13">
        <v>1</v>
      </c>
      <c r="H16" s="9"/>
      <c r="I16" s="13"/>
      <c r="J16" s="13"/>
      <c r="K16" s="13">
        <f t="shared" si="0"/>
        <v>1</v>
      </c>
      <c r="L16" s="14">
        <v>10</v>
      </c>
      <c r="M16" s="9" t="s">
        <v>27</v>
      </c>
      <c r="N16" s="9"/>
      <c r="O16" s="142"/>
      <c r="P16" s="11"/>
    </row>
    <row r="17" spans="1:16" s="6" customFormat="1">
      <c r="A17" s="15" t="s">
        <v>28</v>
      </c>
      <c r="B17" s="16"/>
      <c r="C17" s="15">
        <f>SUM(C7:C16)</f>
        <v>10</v>
      </c>
      <c r="D17" s="15"/>
      <c r="E17" s="15">
        <f t="shared" ref="E17:K17" si="1">SUM(E7:E16)</f>
        <v>2</v>
      </c>
      <c r="F17" s="15">
        <f t="shared" si="1"/>
        <v>0</v>
      </c>
      <c r="G17" s="15">
        <f t="shared" si="1"/>
        <v>5</v>
      </c>
      <c r="H17" s="15">
        <f t="shared" si="1"/>
        <v>0</v>
      </c>
      <c r="I17" s="15">
        <f t="shared" si="1"/>
        <v>0</v>
      </c>
      <c r="J17" s="15">
        <f t="shared" si="1"/>
        <v>3</v>
      </c>
      <c r="K17" s="15">
        <f t="shared" si="1"/>
        <v>10</v>
      </c>
      <c r="L17" s="15"/>
      <c r="M17" s="17"/>
      <c r="N17" s="17"/>
      <c r="O17" s="143"/>
      <c r="P17" s="161"/>
    </row>
    <row r="18" spans="1:16">
      <c r="A18" s="8" t="s">
        <v>29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9"/>
      <c r="N18" s="9"/>
      <c r="O18" s="142"/>
      <c r="P18" s="11"/>
    </row>
    <row r="19" spans="1:16">
      <c r="A19" s="11">
        <v>1</v>
      </c>
      <c r="B19" s="12" t="s">
        <v>26</v>
      </c>
      <c r="C19" s="13">
        <v>1</v>
      </c>
      <c r="D19" s="13">
        <v>1</v>
      </c>
      <c r="E19" s="13"/>
      <c r="F19" s="13"/>
      <c r="G19" s="13">
        <v>1</v>
      </c>
      <c r="H19" s="13"/>
      <c r="I19" s="13"/>
      <c r="J19" s="13"/>
      <c r="K19" s="13">
        <f>SUM(E19:J19)</f>
        <v>1</v>
      </c>
      <c r="L19" s="14">
        <v>1086</v>
      </c>
      <c r="M19" s="18" t="s">
        <v>30</v>
      </c>
      <c r="N19" s="9"/>
      <c r="O19" s="142"/>
      <c r="P19" s="11">
        <v>1</v>
      </c>
    </row>
    <row r="20" spans="1:16">
      <c r="A20" s="11">
        <v>2</v>
      </c>
      <c r="B20" s="12" t="s">
        <v>26</v>
      </c>
      <c r="C20" s="13">
        <v>1</v>
      </c>
      <c r="D20" s="13">
        <v>2</v>
      </c>
      <c r="E20" s="13"/>
      <c r="F20" s="13"/>
      <c r="G20" s="13">
        <v>1</v>
      </c>
      <c r="H20" s="13"/>
      <c r="I20" s="13"/>
      <c r="J20" s="13"/>
      <c r="K20" s="13"/>
      <c r="L20" s="14">
        <v>1087</v>
      </c>
      <c r="M20" s="18" t="s">
        <v>31</v>
      </c>
      <c r="N20" s="9"/>
      <c r="O20" s="142"/>
      <c r="P20" s="11">
        <v>1</v>
      </c>
    </row>
    <row r="21" spans="1:16">
      <c r="A21" s="11">
        <v>3</v>
      </c>
      <c r="B21" s="12" t="s">
        <v>25</v>
      </c>
      <c r="C21" s="13">
        <v>1</v>
      </c>
      <c r="D21" s="13">
        <v>3</v>
      </c>
      <c r="E21" s="13">
        <v>1</v>
      </c>
      <c r="F21" s="13"/>
      <c r="G21" s="13"/>
      <c r="H21" s="13"/>
      <c r="I21" s="13"/>
      <c r="J21" s="13"/>
      <c r="K21" s="13"/>
      <c r="L21" s="14">
        <v>1088</v>
      </c>
      <c r="M21" s="18" t="s">
        <v>32</v>
      </c>
      <c r="N21" s="9"/>
      <c r="O21" s="142"/>
      <c r="P21" s="11">
        <v>1</v>
      </c>
    </row>
    <row r="22" spans="1:16">
      <c r="A22" s="11">
        <v>4</v>
      </c>
      <c r="B22" s="12" t="s">
        <v>25</v>
      </c>
      <c r="C22" s="13">
        <v>1</v>
      </c>
      <c r="D22" s="13">
        <v>4</v>
      </c>
      <c r="E22" s="13">
        <v>1</v>
      </c>
      <c r="F22" s="13"/>
      <c r="G22" s="13"/>
      <c r="H22" s="13"/>
      <c r="I22" s="13"/>
      <c r="J22" s="13"/>
      <c r="K22" s="13">
        <f>SUM(E22:J22)</f>
        <v>1</v>
      </c>
      <c r="L22" s="19">
        <v>1085</v>
      </c>
      <c r="M22" s="18" t="s">
        <v>33</v>
      </c>
      <c r="N22" s="18"/>
      <c r="O22" s="142"/>
      <c r="P22" s="11">
        <v>1</v>
      </c>
    </row>
    <row r="23" spans="1:16">
      <c r="A23" s="20" t="s">
        <v>28</v>
      </c>
      <c r="B23" s="12"/>
      <c r="C23" s="13">
        <f>SUM(C19:C22)</f>
        <v>4</v>
      </c>
      <c r="D23" s="13"/>
      <c r="E23" s="13">
        <f>SUM(E19:E22)</f>
        <v>2</v>
      </c>
      <c r="F23" s="13"/>
      <c r="G23" s="13">
        <f>SUM(G19:G22)</f>
        <v>2</v>
      </c>
      <c r="H23" s="13"/>
      <c r="I23" s="13"/>
      <c r="J23" s="13"/>
      <c r="K23" s="13">
        <f>SUM(E23:J23)</f>
        <v>4</v>
      </c>
      <c r="L23" s="21"/>
      <c r="M23" s="9"/>
      <c r="N23" s="9"/>
      <c r="O23" s="142"/>
      <c r="P23" s="11"/>
    </row>
    <row r="24" spans="1:16">
      <c r="A24" s="8" t="s">
        <v>34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9"/>
      <c r="N24" s="9"/>
      <c r="O24" s="142"/>
      <c r="P24" s="11"/>
    </row>
    <row r="25" spans="1:16">
      <c r="A25" s="11">
        <v>1</v>
      </c>
      <c r="B25" s="12" t="s">
        <v>35</v>
      </c>
      <c r="C25" s="13">
        <v>1</v>
      </c>
      <c r="D25" s="13">
        <v>1</v>
      </c>
      <c r="E25" s="13"/>
      <c r="F25" s="13"/>
      <c r="G25" s="13">
        <v>1</v>
      </c>
      <c r="H25" s="13"/>
      <c r="I25" s="13"/>
      <c r="J25" s="13"/>
      <c r="K25" s="13">
        <f>SUM(E25:J25)</f>
        <v>1</v>
      </c>
      <c r="L25" s="14">
        <v>1082</v>
      </c>
      <c r="M25" s="18" t="s">
        <v>36</v>
      </c>
      <c r="N25" s="9"/>
      <c r="O25" s="142"/>
      <c r="P25" s="11">
        <v>1</v>
      </c>
    </row>
    <row r="26" spans="1:16">
      <c r="A26" s="11">
        <v>2</v>
      </c>
      <c r="B26" s="12" t="s">
        <v>35</v>
      </c>
      <c r="C26" s="13">
        <v>1</v>
      </c>
      <c r="D26" s="13">
        <v>2</v>
      </c>
      <c r="E26" s="13"/>
      <c r="F26" s="13"/>
      <c r="G26" s="13">
        <v>1</v>
      </c>
      <c r="H26" s="13"/>
      <c r="I26" s="13"/>
      <c r="J26" s="13"/>
      <c r="K26" s="13">
        <f>SUM(E26:J26)</f>
        <v>1</v>
      </c>
      <c r="L26" s="14">
        <v>1083</v>
      </c>
      <c r="M26" s="18" t="s">
        <v>37</v>
      </c>
      <c r="N26" s="9"/>
      <c r="O26" s="142"/>
      <c r="P26" s="11">
        <v>1</v>
      </c>
    </row>
    <row r="27" spans="1:16">
      <c r="A27" s="11">
        <v>3</v>
      </c>
      <c r="B27" s="12" t="s">
        <v>25</v>
      </c>
      <c r="C27" s="13">
        <v>1</v>
      </c>
      <c r="D27" s="13">
        <v>3</v>
      </c>
      <c r="E27" s="13">
        <v>1</v>
      </c>
      <c r="F27" s="13"/>
      <c r="G27" s="13"/>
      <c r="H27" s="13"/>
      <c r="I27" s="13"/>
      <c r="J27" s="13"/>
      <c r="K27" s="13">
        <f>SUM(E27:J27)</f>
        <v>1</v>
      </c>
      <c r="L27" s="14">
        <v>1172</v>
      </c>
      <c r="M27" s="18" t="s">
        <v>38</v>
      </c>
      <c r="N27" s="9"/>
      <c r="O27" s="142"/>
      <c r="P27" s="11">
        <v>1</v>
      </c>
    </row>
    <row r="28" spans="1:16">
      <c r="A28" s="11">
        <v>4</v>
      </c>
      <c r="B28" s="22" t="s">
        <v>39</v>
      </c>
      <c r="C28" s="13">
        <v>1</v>
      </c>
      <c r="D28" s="13">
        <v>4</v>
      </c>
      <c r="E28" s="13">
        <v>1</v>
      </c>
      <c r="F28" s="13"/>
      <c r="G28" s="13"/>
      <c r="H28" s="13"/>
      <c r="I28" s="13"/>
      <c r="J28" s="13"/>
      <c r="K28" s="13">
        <f>SUM(E28:J28)</f>
        <v>1</v>
      </c>
      <c r="L28" s="19">
        <v>59</v>
      </c>
      <c r="M28" s="18" t="s">
        <v>40</v>
      </c>
      <c r="N28" s="18"/>
      <c r="O28" s="142"/>
      <c r="P28" s="11">
        <v>1</v>
      </c>
    </row>
    <row r="29" spans="1:16">
      <c r="A29" s="20" t="s">
        <v>28</v>
      </c>
      <c r="B29" s="12"/>
      <c r="C29" s="13">
        <f>SUM(C25:C28)</f>
        <v>4</v>
      </c>
      <c r="D29" s="13"/>
      <c r="E29" s="13">
        <f t="shared" ref="E29:K29" si="2">SUM(E25:E28)</f>
        <v>2</v>
      </c>
      <c r="F29" s="13">
        <f t="shared" si="2"/>
        <v>0</v>
      </c>
      <c r="G29" s="13">
        <f t="shared" si="2"/>
        <v>2</v>
      </c>
      <c r="H29" s="13">
        <f t="shared" si="2"/>
        <v>0</v>
      </c>
      <c r="I29" s="13">
        <f t="shared" si="2"/>
        <v>0</v>
      </c>
      <c r="J29" s="13">
        <f t="shared" si="2"/>
        <v>0</v>
      </c>
      <c r="K29" s="13">
        <f t="shared" si="2"/>
        <v>4</v>
      </c>
      <c r="L29" s="21"/>
      <c r="M29" s="9"/>
      <c r="N29" s="9"/>
      <c r="O29" s="142"/>
      <c r="P29" s="11"/>
    </row>
    <row r="30" spans="1:16">
      <c r="A30" s="8" t="s">
        <v>41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9"/>
      <c r="N30" s="9"/>
      <c r="O30" s="142"/>
      <c r="P30" s="11"/>
    </row>
    <row r="31" spans="1:16">
      <c r="A31" s="11">
        <v>1</v>
      </c>
      <c r="B31" s="12" t="s">
        <v>42</v>
      </c>
      <c r="C31" s="13">
        <v>1</v>
      </c>
      <c r="D31" s="13">
        <v>1</v>
      </c>
      <c r="E31" s="13"/>
      <c r="F31" s="13"/>
      <c r="G31" s="13">
        <v>1</v>
      </c>
      <c r="H31" s="9"/>
      <c r="I31" s="13"/>
      <c r="J31" s="13"/>
      <c r="K31" s="13">
        <f>SUM(E31:J31)</f>
        <v>1</v>
      </c>
      <c r="L31" s="14">
        <v>1049</v>
      </c>
      <c r="M31" s="18" t="s">
        <v>43</v>
      </c>
      <c r="N31" s="9"/>
      <c r="O31" s="142"/>
      <c r="P31" s="11">
        <v>1</v>
      </c>
    </row>
    <row r="32" spans="1:16">
      <c r="A32" s="11">
        <v>2</v>
      </c>
      <c r="B32" s="12" t="s">
        <v>42</v>
      </c>
      <c r="C32" s="13">
        <v>1</v>
      </c>
      <c r="D32" s="13">
        <v>2</v>
      </c>
      <c r="E32" s="13"/>
      <c r="F32" s="13"/>
      <c r="G32" s="13">
        <v>1</v>
      </c>
      <c r="H32" s="9"/>
      <c r="I32" s="13"/>
      <c r="J32" s="13"/>
      <c r="K32" s="13">
        <f t="shared" ref="K32:K37" si="3">SUM(E32:J32)</f>
        <v>1</v>
      </c>
      <c r="L32" s="373">
        <v>1050</v>
      </c>
      <c r="M32" s="374" t="s">
        <v>1025</v>
      </c>
      <c r="N32" s="372"/>
      <c r="O32" s="144" t="s">
        <v>44</v>
      </c>
      <c r="P32" s="375">
        <v>1</v>
      </c>
    </row>
    <row r="33" spans="1:16">
      <c r="A33" s="11">
        <v>3</v>
      </c>
      <c r="B33" s="12" t="s">
        <v>42</v>
      </c>
      <c r="C33" s="13">
        <v>1</v>
      </c>
      <c r="D33" s="13">
        <v>3</v>
      </c>
      <c r="E33" s="13"/>
      <c r="F33" s="13"/>
      <c r="G33" s="13">
        <v>1</v>
      </c>
      <c r="H33" s="9"/>
      <c r="I33" s="13"/>
      <c r="J33" s="13"/>
      <c r="K33" s="13">
        <f t="shared" si="3"/>
        <v>1</v>
      </c>
      <c r="L33" s="14">
        <v>1051</v>
      </c>
      <c r="M33" s="18" t="s">
        <v>45</v>
      </c>
      <c r="N33" s="9"/>
      <c r="O33" s="142"/>
      <c r="P33" s="11">
        <v>1</v>
      </c>
    </row>
    <row r="34" spans="1:16">
      <c r="A34" s="11">
        <v>4</v>
      </c>
      <c r="B34" s="12" t="s">
        <v>42</v>
      </c>
      <c r="C34" s="13">
        <v>1</v>
      </c>
      <c r="D34" s="13">
        <v>4</v>
      </c>
      <c r="E34" s="13"/>
      <c r="F34" s="13"/>
      <c r="G34" s="13">
        <v>1</v>
      </c>
      <c r="H34" s="9"/>
      <c r="I34" s="13"/>
      <c r="J34" s="13"/>
      <c r="K34" s="13">
        <f t="shared" si="3"/>
        <v>1</v>
      </c>
      <c r="L34" s="14">
        <v>1052</v>
      </c>
      <c r="M34" s="18" t="s">
        <v>27</v>
      </c>
      <c r="N34" s="9"/>
      <c r="O34" s="142"/>
      <c r="P34" s="11"/>
    </row>
    <row r="35" spans="1:16">
      <c r="A35" s="11">
        <v>5</v>
      </c>
      <c r="B35" s="12" t="s">
        <v>25</v>
      </c>
      <c r="C35" s="13">
        <v>1</v>
      </c>
      <c r="D35" s="13">
        <v>5</v>
      </c>
      <c r="E35" s="13">
        <v>1</v>
      </c>
      <c r="F35" s="13"/>
      <c r="G35" s="13"/>
      <c r="H35" s="13"/>
      <c r="I35" s="13"/>
      <c r="J35" s="13"/>
      <c r="K35" s="13">
        <f t="shared" si="3"/>
        <v>1</v>
      </c>
      <c r="L35" s="14">
        <v>1053</v>
      </c>
      <c r="M35" s="18" t="s">
        <v>46</v>
      </c>
      <c r="N35" s="9"/>
      <c r="O35" s="142"/>
      <c r="P35" s="11">
        <v>1</v>
      </c>
    </row>
    <row r="36" spans="1:16">
      <c r="A36" s="11">
        <v>6</v>
      </c>
      <c r="B36" s="12" t="s">
        <v>25</v>
      </c>
      <c r="C36" s="13">
        <v>1</v>
      </c>
      <c r="D36" s="13">
        <v>6</v>
      </c>
      <c r="E36" s="13">
        <v>1</v>
      </c>
      <c r="F36" s="13"/>
      <c r="G36" s="13"/>
      <c r="H36" s="13"/>
      <c r="I36" s="13"/>
      <c r="J36" s="13"/>
      <c r="K36" s="13">
        <f t="shared" si="3"/>
        <v>1</v>
      </c>
      <c r="L36" s="14">
        <v>1054</v>
      </c>
      <c r="M36" s="18" t="s">
        <v>47</v>
      </c>
      <c r="N36" s="9"/>
      <c r="O36" s="142"/>
      <c r="P36" s="11">
        <v>1</v>
      </c>
    </row>
    <row r="37" spans="1:16">
      <c r="A37" s="11">
        <v>7</v>
      </c>
      <c r="B37" s="12" t="s">
        <v>25</v>
      </c>
      <c r="C37" s="13">
        <v>1</v>
      </c>
      <c r="D37" s="13">
        <v>7</v>
      </c>
      <c r="E37" s="13">
        <v>1</v>
      </c>
      <c r="F37" s="13"/>
      <c r="G37" s="13"/>
      <c r="H37" s="13"/>
      <c r="I37" s="13"/>
      <c r="J37" s="13"/>
      <c r="K37" s="13">
        <f t="shared" si="3"/>
        <v>1</v>
      </c>
      <c r="L37" s="14">
        <v>1055</v>
      </c>
      <c r="M37" s="9" t="s">
        <v>27</v>
      </c>
      <c r="N37" s="9"/>
      <c r="O37" s="142"/>
      <c r="P37" s="11"/>
    </row>
    <row r="38" spans="1:16">
      <c r="A38" s="20" t="s">
        <v>28</v>
      </c>
      <c r="B38" s="12"/>
      <c r="C38" s="13">
        <f>SUM(C31:C37)</f>
        <v>7</v>
      </c>
      <c r="D38" s="13"/>
      <c r="E38" s="13">
        <f t="shared" ref="E38:K38" si="4">SUM(E31:E37)</f>
        <v>3</v>
      </c>
      <c r="F38" s="13">
        <f t="shared" si="4"/>
        <v>0</v>
      </c>
      <c r="G38" s="13">
        <f>SUM(G31:G37)</f>
        <v>4</v>
      </c>
      <c r="H38" s="13">
        <f t="shared" si="4"/>
        <v>0</v>
      </c>
      <c r="I38" s="13">
        <f t="shared" si="4"/>
        <v>0</v>
      </c>
      <c r="J38" s="13">
        <f t="shared" si="4"/>
        <v>0</v>
      </c>
      <c r="K38" s="13">
        <f t="shared" si="4"/>
        <v>7</v>
      </c>
      <c r="L38" s="14"/>
      <c r="M38" s="9"/>
      <c r="N38" s="9"/>
      <c r="O38" s="142"/>
      <c r="P38" s="11"/>
    </row>
    <row r="39" spans="1:16">
      <c r="A39" s="8" t="s">
        <v>48</v>
      </c>
      <c r="B39" s="22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9"/>
      <c r="N39" s="9"/>
      <c r="O39" s="142"/>
      <c r="P39" s="11"/>
    </row>
    <row r="40" spans="1:16">
      <c r="A40" s="24"/>
      <c r="B40" s="25" t="s">
        <v>49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9"/>
      <c r="N40" s="9"/>
      <c r="O40" s="142"/>
      <c r="P40" s="11"/>
    </row>
    <row r="41" spans="1:16">
      <c r="A41" s="11">
        <v>1</v>
      </c>
      <c r="B41" s="26" t="s">
        <v>50</v>
      </c>
      <c r="C41" s="27">
        <v>1</v>
      </c>
      <c r="D41" s="27">
        <v>1</v>
      </c>
      <c r="E41" s="18"/>
      <c r="F41" s="18"/>
      <c r="G41" s="27">
        <v>1</v>
      </c>
      <c r="H41" s="19"/>
      <c r="I41" s="19"/>
      <c r="J41" s="19"/>
      <c r="K41" s="19">
        <f t="shared" ref="K41:K97" si="5">SUM(E41:J41)</f>
        <v>1</v>
      </c>
      <c r="L41" s="19">
        <v>1090</v>
      </c>
      <c r="M41" s="26" t="s">
        <v>51</v>
      </c>
      <c r="N41" s="27"/>
      <c r="O41" s="142"/>
      <c r="P41" s="11">
        <v>1</v>
      </c>
    </row>
    <row r="42" spans="1:16">
      <c r="A42" s="11">
        <v>2</v>
      </c>
      <c r="B42" s="26" t="s">
        <v>50</v>
      </c>
      <c r="C42" s="27">
        <v>1</v>
      </c>
      <c r="D42" s="27">
        <v>2</v>
      </c>
      <c r="E42" s="25"/>
      <c r="F42" s="18"/>
      <c r="G42" s="27">
        <v>1</v>
      </c>
      <c r="H42" s="19"/>
      <c r="I42" s="19"/>
      <c r="J42" s="19"/>
      <c r="K42" s="19">
        <f t="shared" si="5"/>
        <v>1</v>
      </c>
      <c r="L42" s="19">
        <v>1091</v>
      </c>
      <c r="M42" s="26" t="s">
        <v>52</v>
      </c>
      <c r="N42" s="27"/>
      <c r="O42" s="142"/>
      <c r="P42" s="11">
        <v>1</v>
      </c>
    </row>
    <row r="43" spans="1:16">
      <c r="A43" s="11">
        <v>3</v>
      </c>
      <c r="B43" s="26" t="s">
        <v>50</v>
      </c>
      <c r="C43" s="27">
        <v>1</v>
      </c>
      <c r="D43" s="27">
        <v>3</v>
      </c>
      <c r="E43" s="25"/>
      <c r="F43" s="18"/>
      <c r="G43" s="27">
        <v>1</v>
      </c>
      <c r="H43" s="19"/>
      <c r="I43" s="19"/>
      <c r="J43" s="19"/>
      <c r="K43" s="19">
        <f t="shared" si="5"/>
        <v>1</v>
      </c>
      <c r="L43" s="19">
        <v>1092</v>
      </c>
      <c r="M43" s="26" t="s">
        <v>53</v>
      </c>
      <c r="N43" s="27" t="s">
        <v>54</v>
      </c>
      <c r="O43" s="142"/>
      <c r="P43" s="11">
        <v>1</v>
      </c>
    </row>
    <row r="44" spans="1:16">
      <c r="A44" s="11">
        <v>4</v>
      </c>
      <c r="B44" s="26" t="s">
        <v>50</v>
      </c>
      <c r="C44" s="27">
        <v>1</v>
      </c>
      <c r="D44" s="27">
        <v>4</v>
      </c>
      <c r="E44" s="25"/>
      <c r="F44" s="18"/>
      <c r="G44" s="27">
        <v>1</v>
      </c>
      <c r="H44" s="19"/>
      <c r="I44" s="19"/>
      <c r="J44" s="19"/>
      <c r="K44" s="19">
        <f>SUM(E44:J44)</f>
        <v>1</v>
      </c>
      <c r="L44" s="19">
        <v>1103</v>
      </c>
      <c r="M44" s="26" t="s">
        <v>55</v>
      </c>
      <c r="N44" s="27" t="s">
        <v>56</v>
      </c>
      <c r="O44" s="142"/>
      <c r="P44" s="11">
        <v>1</v>
      </c>
    </row>
    <row r="45" spans="1:16">
      <c r="A45" s="11">
        <v>5</v>
      </c>
      <c r="B45" s="26" t="s">
        <v>25</v>
      </c>
      <c r="C45" s="27">
        <v>1</v>
      </c>
      <c r="D45" s="27">
        <v>5</v>
      </c>
      <c r="E45" s="27">
        <v>1</v>
      </c>
      <c r="F45" s="18"/>
      <c r="G45" s="19"/>
      <c r="H45" s="19"/>
      <c r="I45" s="19"/>
      <c r="J45" s="19"/>
      <c r="K45" s="19">
        <f t="shared" si="5"/>
        <v>1</v>
      </c>
      <c r="L45" s="19">
        <v>1093</v>
      </c>
      <c r="M45" s="28"/>
      <c r="N45" s="29"/>
      <c r="O45" s="145" t="s">
        <v>55</v>
      </c>
      <c r="P45" s="11"/>
    </row>
    <row r="46" spans="1:16">
      <c r="A46" s="11">
        <v>6</v>
      </c>
      <c r="B46" s="26" t="s">
        <v>25</v>
      </c>
      <c r="C46" s="27">
        <v>1</v>
      </c>
      <c r="D46" s="27">
        <v>6</v>
      </c>
      <c r="E46" s="27">
        <v>1</v>
      </c>
      <c r="F46" s="18"/>
      <c r="G46" s="19"/>
      <c r="H46" s="19"/>
      <c r="I46" s="19"/>
      <c r="J46" s="19"/>
      <c r="K46" s="19">
        <f t="shared" si="5"/>
        <v>1</v>
      </c>
      <c r="L46" s="19">
        <v>1094</v>
      </c>
      <c r="M46" s="26" t="s">
        <v>57</v>
      </c>
      <c r="N46" s="27"/>
      <c r="O46" s="142"/>
      <c r="P46" s="11">
        <v>1</v>
      </c>
    </row>
    <row r="47" spans="1:16">
      <c r="A47" s="11">
        <v>7</v>
      </c>
      <c r="B47" s="26" t="s">
        <v>50</v>
      </c>
      <c r="C47" s="27">
        <v>1</v>
      </c>
      <c r="D47" s="27">
        <v>7</v>
      </c>
      <c r="E47" s="25"/>
      <c r="F47" s="18"/>
      <c r="G47" s="27">
        <v>1</v>
      </c>
      <c r="H47" s="19"/>
      <c r="I47" s="19"/>
      <c r="J47" s="19"/>
      <c r="K47" s="19">
        <f t="shared" si="5"/>
        <v>1</v>
      </c>
      <c r="L47" s="19">
        <v>1104</v>
      </c>
      <c r="M47" s="26" t="s">
        <v>58</v>
      </c>
      <c r="N47" s="27" t="s">
        <v>59</v>
      </c>
      <c r="O47" s="142"/>
      <c r="P47" s="11">
        <v>1</v>
      </c>
    </row>
    <row r="48" spans="1:16">
      <c r="A48" s="11">
        <v>8</v>
      </c>
      <c r="B48" s="26" t="s">
        <v>50</v>
      </c>
      <c r="C48" s="27">
        <v>1</v>
      </c>
      <c r="D48" s="27">
        <v>8</v>
      </c>
      <c r="E48" s="25"/>
      <c r="F48" s="18"/>
      <c r="G48" s="27">
        <v>1</v>
      </c>
      <c r="H48" s="19"/>
      <c r="I48" s="19"/>
      <c r="J48" s="19"/>
      <c r="K48" s="19">
        <f t="shared" si="5"/>
        <v>1</v>
      </c>
      <c r="L48" s="19">
        <v>1117</v>
      </c>
      <c r="M48" s="26" t="s">
        <v>60</v>
      </c>
      <c r="N48" s="27" t="s">
        <v>61</v>
      </c>
      <c r="O48" s="142"/>
      <c r="P48" s="11">
        <v>1</v>
      </c>
    </row>
    <row r="49" spans="1:17">
      <c r="A49" s="11">
        <v>9</v>
      </c>
      <c r="B49" s="26" t="s">
        <v>25</v>
      </c>
      <c r="C49" s="27">
        <v>1</v>
      </c>
      <c r="D49" s="27">
        <v>9</v>
      </c>
      <c r="E49" s="27">
        <v>1</v>
      </c>
      <c r="F49" s="18"/>
      <c r="G49" s="19"/>
      <c r="H49" s="19"/>
      <c r="I49" s="19"/>
      <c r="J49" s="19"/>
      <c r="K49" s="19">
        <f t="shared" si="5"/>
        <v>1</v>
      </c>
      <c r="L49" s="19">
        <v>1106</v>
      </c>
      <c r="M49" s="26" t="s">
        <v>62</v>
      </c>
      <c r="N49" s="27" t="s">
        <v>59</v>
      </c>
      <c r="O49" s="142"/>
      <c r="P49" s="11">
        <v>1</v>
      </c>
    </row>
    <row r="50" spans="1:17">
      <c r="A50" s="11">
        <v>10</v>
      </c>
      <c r="B50" s="26" t="s">
        <v>25</v>
      </c>
      <c r="C50" s="27">
        <v>1</v>
      </c>
      <c r="D50" s="27">
        <v>10</v>
      </c>
      <c r="E50" s="27">
        <v>1</v>
      </c>
      <c r="F50" s="18"/>
      <c r="G50" s="19"/>
      <c r="H50" s="19"/>
      <c r="I50" s="19"/>
      <c r="J50" s="19"/>
      <c r="K50" s="19">
        <f t="shared" si="5"/>
        <v>1</v>
      </c>
      <c r="L50" s="19">
        <v>1107</v>
      </c>
      <c r="M50" s="30" t="s">
        <v>27</v>
      </c>
      <c r="N50" s="31"/>
      <c r="O50" s="142"/>
      <c r="P50" s="11"/>
    </row>
    <row r="51" spans="1:17">
      <c r="A51" s="11">
        <v>11</v>
      </c>
      <c r="B51" s="32" t="s">
        <v>63</v>
      </c>
      <c r="C51" s="33">
        <v>1</v>
      </c>
      <c r="D51" s="33">
        <v>11</v>
      </c>
      <c r="E51" s="33">
        <v>1</v>
      </c>
      <c r="F51" s="34"/>
      <c r="G51" s="35"/>
      <c r="H51" s="35"/>
      <c r="I51" s="35"/>
      <c r="J51" s="35"/>
      <c r="K51" s="35">
        <f t="shared" si="5"/>
        <v>1</v>
      </c>
      <c r="L51" s="36">
        <v>1173</v>
      </c>
      <c r="M51" s="37" t="s">
        <v>27</v>
      </c>
      <c r="N51" s="31"/>
      <c r="O51" s="142"/>
      <c r="P51" s="11"/>
    </row>
    <row r="52" spans="1:17">
      <c r="A52" s="38"/>
      <c r="B52" s="25" t="s">
        <v>64</v>
      </c>
      <c r="C52" s="39"/>
      <c r="D52" s="39"/>
      <c r="E52" s="40"/>
      <c r="F52" s="18"/>
      <c r="G52" s="39"/>
      <c r="H52" s="39"/>
      <c r="I52" s="39"/>
      <c r="J52" s="39"/>
      <c r="K52" s="39"/>
      <c r="L52" s="19"/>
      <c r="M52" s="13"/>
      <c r="N52" s="13"/>
      <c r="O52" s="142"/>
      <c r="P52" s="11"/>
    </row>
    <row r="53" spans="1:17">
      <c r="A53" s="11">
        <v>1</v>
      </c>
      <c r="B53" s="41" t="s">
        <v>65</v>
      </c>
      <c r="C53" s="42">
        <v>1</v>
      </c>
      <c r="D53" s="42">
        <v>5</v>
      </c>
      <c r="E53" s="43"/>
      <c r="F53" s="42">
        <v>1</v>
      </c>
      <c r="G53" s="39"/>
      <c r="H53" s="39"/>
      <c r="I53" s="39"/>
      <c r="J53" s="39"/>
      <c r="K53" s="39">
        <f>SUM(E53:J53)</f>
        <v>1</v>
      </c>
      <c r="L53" s="19">
        <v>226</v>
      </c>
      <c r="M53" s="10" t="s">
        <v>66</v>
      </c>
      <c r="N53" s="42"/>
      <c r="O53" s="142"/>
      <c r="P53" s="11">
        <v>1</v>
      </c>
    </row>
    <row r="54" spans="1:17">
      <c r="A54" s="11">
        <v>2</v>
      </c>
      <c r="B54" s="41" t="s">
        <v>65</v>
      </c>
      <c r="C54" s="42">
        <v>1</v>
      </c>
      <c r="D54" s="42">
        <v>6</v>
      </c>
      <c r="E54" s="43"/>
      <c r="F54" s="42">
        <v>1</v>
      </c>
      <c r="G54" s="39"/>
      <c r="H54" s="39"/>
      <c r="I54" s="39"/>
      <c r="J54" s="39"/>
      <c r="K54" s="39">
        <f>SUM(E54:J54)</f>
        <v>1</v>
      </c>
      <c r="L54" s="19">
        <v>766</v>
      </c>
      <c r="M54" s="41" t="s">
        <v>67</v>
      </c>
      <c r="N54" s="42" t="s">
        <v>68</v>
      </c>
      <c r="O54" s="142"/>
      <c r="P54" s="11">
        <v>1</v>
      </c>
    </row>
    <row r="55" spans="1:17">
      <c r="A55" s="11">
        <v>3</v>
      </c>
      <c r="B55" s="41" t="s">
        <v>25</v>
      </c>
      <c r="C55" s="42">
        <v>1</v>
      </c>
      <c r="D55" s="42">
        <v>1</v>
      </c>
      <c r="E55" s="44">
        <v>1</v>
      </c>
      <c r="F55" s="18"/>
      <c r="G55" s="39"/>
      <c r="H55" s="39"/>
      <c r="I55" s="39"/>
      <c r="J55" s="39"/>
      <c r="K55" s="39">
        <f t="shared" si="5"/>
        <v>1</v>
      </c>
      <c r="L55" s="19">
        <v>224</v>
      </c>
      <c r="M55" s="45" t="s">
        <v>27</v>
      </c>
      <c r="N55" s="42"/>
      <c r="O55" s="142"/>
      <c r="P55" s="11"/>
    </row>
    <row r="56" spans="1:17">
      <c r="A56" s="11">
        <v>4</v>
      </c>
      <c r="B56" s="41" t="s">
        <v>25</v>
      </c>
      <c r="C56" s="42">
        <v>1</v>
      </c>
      <c r="D56" s="42">
        <v>2</v>
      </c>
      <c r="E56" s="44">
        <v>1</v>
      </c>
      <c r="F56" s="18"/>
      <c r="G56" s="39"/>
      <c r="H56" s="39"/>
      <c r="I56" s="39"/>
      <c r="J56" s="39"/>
      <c r="K56" s="39">
        <f t="shared" si="5"/>
        <v>1</v>
      </c>
      <c r="L56" s="19">
        <v>1102</v>
      </c>
      <c r="M56" s="45" t="s">
        <v>27</v>
      </c>
      <c r="N56" s="46"/>
      <c r="O56" s="142"/>
      <c r="P56" s="11"/>
    </row>
    <row r="57" spans="1:17">
      <c r="A57" s="11">
        <v>5</v>
      </c>
      <c r="B57" s="41" t="s">
        <v>69</v>
      </c>
      <c r="C57" s="42">
        <v>1</v>
      </c>
      <c r="D57" s="42">
        <v>3</v>
      </c>
      <c r="E57" s="43"/>
      <c r="F57" s="18"/>
      <c r="G57" s="42">
        <v>1</v>
      </c>
      <c r="H57" s="39"/>
      <c r="I57" s="39"/>
      <c r="J57" s="39"/>
      <c r="K57" s="39">
        <f t="shared" si="5"/>
        <v>1</v>
      </c>
      <c r="L57" s="19">
        <v>1095</v>
      </c>
      <c r="M57" s="41" t="s">
        <v>70</v>
      </c>
      <c r="N57" s="46"/>
      <c r="O57" s="142"/>
      <c r="P57" s="11">
        <v>1</v>
      </c>
    </row>
    <row r="58" spans="1:17">
      <c r="A58" s="11">
        <v>6</v>
      </c>
      <c r="B58" s="41" t="s">
        <v>69</v>
      </c>
      <c r="C58" s="42">
        <v>1</v>
      </c>
      <c r="D58" s="42">
        <v>4</v>
      </c>
      <c r="E58" s="43"/>
      <c r="F58" s="18"/>
      <c r="G58" s="42">
        <v>1</v>
      </c>
      <c r="H58" s="39"/>
      <c r="I58" s="39"/>
      <c r="J58" s="39"/>
      <c r="K58" s="39">
        <f t="shared" si="5"/>
        <v>1</v>
      </c>
      <c r="L58" s="19">
        <v>1096</v>
      </c>
      <c r="M58" s="45" t="s">
        <v>27</v>
      </c>
      <c r="N58" s="46"/>
      <c r="O58" s="142"/>
      <c r="P58" s="11"/>
    </row>
    <row r="59" spans="1:17">
      <c r="A59" s="11">
        <v>7</v>
      </c>
      <c r="B59" s="26" t="s">
        <v>69</v>
      </c>
      <c r="C59" s="27">
        <v>1</v>
      </c>
      <c r="D59" s="27">
        <v>7</v>
      </c>
      <c r="E59" s="25"/>
      <c r="F59" s="18"/>
      <c r="G59" s="27">
        <v>1</v>
      </c>
      <c r="H59" s="19"/>
      <c r="I59" s="19"/>
      <c r="J59" s="19"/>
      <c r="K59" s="19">
        <f t="shared" si="5"/>
        <v>1</v>
      </c>
      <c r="L59" s="19">
        <v>1097</v>
      </c>
      <c r="M59" s="30" t="s">
        <v>27</v>
      </c>
      <c r="N59" s="31"/>
      <c r="O59" s="142"/>
      <c r="P59" s="11"/>
    </row>
    <row r="60" spans="1:17">
      <c r="A60" s="11">
        <v>8</v>
      </c>
      <c r="B60" s="26" t="s">
        <v>69</v>
      </c>
      <c r="C60" s="27">
        <v>1</v>
      </c>
      <c r="D60" s="27">
        <v>8</v>
      </c>
      <c r="E60" s="25"/>
      <c r="F60" s="18"/>
      <c r="G60" s="27">
        <v>1</v>
      </c>
      <c r="H60" s="19"/>
      <c r="I60" s="19"/>
      <c r="J60" s="19"/>
      <c r="K60" s="19">
        <f t="shared" si="5"/>
        <v>1</v>
      </c>
      <c r="L60" s="19">
        <v>1098</v>
      </c>
      <c r="M60" s="30" t="s">
        <v>27</v>
      </c>
      <c r="N60" s="31"/>
      <c r="O60" s="142"/>
      <c r="P60" s="11"/>
    </row>
    <row r="61" spans="1:17">
      <c r="A61" s="38"/>
      <c r="B61" s="25" t="s">
        <v>71</v>
      </c>
      <c r="C61" s="39"/>
      <c r="D61" s="39"/>
      <c r="E61" s="40"/>
      <c r="F61" s="18"/>
      <c r="G61" s="39"/>
      <c r="H61" s="39"/>
      <c r="I61" s="39"/>
      <c r="J61" s="39"/>
      <c r="K61" s="39"/>
      <c r="L61" s="19"/>
      <c r="M61" s="13"/>
      <c r="N61" s="13"/>
      <c r="O61" s="142"/>
      <c r="P61" s="11"/>
    </row>
    <row r="62" spans="1:17">
      <c r="A62" s="11">
        <v>1</v>
      </c>
      <c r="B62" s="41" t="s">
        <v>72</v>
      </c>
      <c r="C62" s="42">
        <v>1</v>
      </c>
      <c r="D62" s="42">
        <v>1</v>
      </c>
      <c r="E62" s="18"/>
      <c r="F62" s="18"/>
      <c r="G62" s="42">
        <v>1</v>
      </c>
      <c r="H62" s="39"/>
      <c r="I62" s="39"/>
      <c r="J62" s="39"/>
      <c r="K62" s="39">
        <f t="shared" si="5"/>
        <v>1</v>
      </c>
      <c r="L62" s="19">
        <v>1108</v>
      </c>
      <c r="M62" s="41" t="s">
        <v>73</v>
      </c>
      <c r="N62" s="46"/>
      <c r="O62" s="142"/>
      <c r="P62" s="11">
        <v>1</v>
      </c>
    </row>
    <row r="63" spans="1:17">
      <c r="A63" s="11">
        <v>2</v>
      </c>
      <c r="B63" s="41" t="s">
        <v>72</v>
      </c>
      <c r="C63" s="42">
        <v>1</v>
      </c>
      <c r="D63" s="42">
        <v>2</v>
      </c>
      <c r="E63" s="43"/>
      <c r="F63" s="18"/>
      <c r="G63" s="42">
        <v>1</v>
      </c>
      <c r="H63" s="39"/>
      <c r="I63" s="39"/>
      <c r="J63" s="39"/>
      <c r="K63" s="39">
        <f t="shared" si="5"/>
        <v>1</v>
      </c>
      <c r="L63" s="19">
        <v>1109</v>
      </c>
      <c r="M63" s="418" t="s">
        <v>1062</v>
      </c>
      <c r="N63" s="132"/>
      <c r="O63" s="146"/>
      <c r="P63" s="162">
        <v>1</v>
      </c>
      <c r="Q63" s="133" t="s">
        <v>74</v>
      </c>
    </row>
    <row r="64" spans="1:17">
      <c r="A64" s="11">
        <v>3</v>
      </c>
      <c r="B64" s="41" t="s">
        <v>72</v>
      </c>
      <c r="C64" s="42">
        <v>1</v>
      </c>
      <c r="D64" s="42">
        <v>3</v>
      </c>
      <c r="E64" s="43"/>
      <c r="F64" s="18"/>
      <c r="G64" s="42">
        <v>1</v>
      </c>
      <c r="H64" s="39"/>
      <c r="I64" s="39"/>
      <c r="J64" s="39"/>
      <c r="K64" s="39">
        <f t="shared" si="5"/>
        <v>1</v>
      </c>
      <c r="L64" s="19">
        <v>1110</v>
      </c>
      <c r="M64" s="26" t="s">
        <v>75</v>
      </c>
      <c r="N64" s="46"/>
      <c r="O64" s="142"/>
      <c r="P64" s="11">
        <v>1</v>
      </c>
    </row>
    <row r="65" spans="1:17">
      <c r="A65" s="11">
        <v>4</v>
      </c>
      <c r="B65" s="41" t="s">
        <v>72</v>
      </c>
      <c r="C65" s="42">
        <v>1</v>
      </c>
      <c r="D65" s="42">
        <v>4</v>
      </c>
      <c r="E65" s="43"/>
      <c r="F65" s="18"/>
      <c r="G65" s="42">
        <v>1</v>
      </c>
      <c r="H65" s="39"/>
      <c r="I65" s="39"/>
      <c r="J65" s="39"/>
      <c r="K65" s="39">
        <f t="shared" si="5"/>
        <v>1</v>
      </c>
      <c r="L65" s="19">
        <v>1111</v>
      </c>
      <c r="M65" s="26" t="s">
        <v>76</v>
      </c>
      <c r="N65" s="46"/>
      <c r="O65" s="142"/>
      <c r="P65" s="11">
        <v>1</v>
      </c>
    </row>
    <row r="66" spans="1:17">
      <c r="A66" s="11">
        <v>5</v>
      </c>
      <c r="B66" s="41" t="s">
        <v>72</v>
      </c>
      <c r="C66" s="42">
        <v>1</v>
      </c>
      <c r="D66" s="42">
        <v>5</v>
      </c>
      <c r="E66" s="43"/>
      <c r="F66" s="18"/>
      <c r="G66" s="42">
        <v>1</v>
      </c>
      <c r="H66" s="39"/>
      <c r="I66" s="39"/>
      <c r="J66" s="39"/>
      <c r="K66" s="39">
        <f t="shared" si="5"/>
        <v>1</v>
      </c>
      <c r="L66" s="19">
        <v>1112</v>
      </c>
      <c r="M66" s="418" t="s">
        <v>1063</v>
      </c>
      <c r="N66" s="132"/>
      <c r="O66" s="146"/>
      <c r="P66" s="369">
        <v>1</v>
      </c>
      <c r="Q66" s="370" t="s">
        <v>77</v>
      </c>
    </row>
    <row r="67" spans="1:17">
      <c r="A67" s="11">
        <v>6</v>
      </c>
      <c r="B67" s="41" t="s">
        <v>72</v>
      </c>
      <c r="C67" s="42">
        <v>1</v>
      </c>
      <c r="D67" s="42">
        <v>6</v>
      </c>
      <c r="E67" s="43"/>
      <c r="F67" s="18"/>
      <c r="G67" s="42">
        <v>1</v>
      </c>
      <c r="H67" s="39"/>
      <c r="I67" s="39"/>
      <c r="J67" s="39"/>
      <c r="K67" s="39">
        <f t="shared" si="5"/>
        <v>1</v>
      </c>
      <c r="L67" s="19">
        <v>1113</v>
      </c>
      <c r="M67" s="26" t="s">
        <v>27</v>
      </c>
      <c r="N67" s="46"/>
      <c r="O67" s="142"/>
      <c r="P67" s="11"/>
    </row>
    <row r="68" spans="1:17">
      <c r="A68" s="11">
        <v>7</v>
      </c>
      <c r="B68" s="41" t="s">
        <v>72</v>
      </c>
      <c r="C68" s="42">
        <v>1</v>
      </c>
      <c r="D68" s="42">
        <v>7</v>
      </c>
      <c r="E68" s="43"/>
      <c r="F68" s="18"/>
      <c r="G68" s="42">
        <v>1</v>
      </c>
      <c r="H68" s="39"/>
      <c r="I68" s="39"/>
      <c r="J68" s="39"/>
      <c r="K68" s="39">
        <f t="shared" si="5"/>
        <v>1</v>
      </c>
      <c r="L68" s="19">
        <v>1114</v>
      </c>
      <c r="M68" s="26" t="s">
        <v>78</v>
      </c>
      <c r="N68" s="46"/>
      <c r="O68" s="142"/>
      <c r="P68" s="11">
        <v>1</v>
      </c>
    </row>
    <row r="69" spans="1:17">
      <c r="A69" s="11">
        <v>8</v>
      </c>
      <c r="B69" s="41" t="s">
        <v>72</v>
      </c>
      <c r="C69" s="42">
        <v>1</v>
      </c>
      <c r="D69" s="42">
        <v>8</v>
      </c>
      <c r="E69" s="43"/>
      <c r="F69" s="18"/>
      <c r="G69" s="42">
        <v>1</v>
      </c>
      <c r="H69" s="39"/>
      <c r="I69" s="39"/>
      <c r="J69" s="39"/>
      <c r="K69" s="39">
        <f t="shared" si="5"/>
        <v>1</v>
      </c>
      <c r="L69" s="19">
        <v>1115</v>
      </c>
      <c r="M69" s="26" t="s">
        <v>79</v>
      </c>
      <c r="N69" s="46"/>
      <c r="O69" s="142"/>
      <c r="P69" s="11">
        <v>1</v>
      </c>
    </row>
    <row r="70" spans="1:17">
      <c r="A70" s="11">
        <v>9</v>
      </c>
      <c r="B70" s="41" t="s">
        <v>72</v>
      </c>
      <c r="C70" s="42">
        <v>1</v>
      </c>
      <c r="D70" s="42">
        <v>9</v>
      </c>
      <c r="E70" s="43"/>
      <c r="F70" s="18"/>
      <c r="G70" s="42">
        <v>1</v>
      </c>
      <c r="H70" s="39"/>
      <c r="I70" s="39"/>
      <c r="J70" s="39"/>
      <c r="K70" s="39">
        <f t="shared" si="5"/>
        <v>1</v>
      </c>
      <c r="L70" s="19">
        <v>1116</v>
      </c>
      <c r="M70" s="26" t="s">
        <v>80</v>
      </c>
      <c r="N70" s="46"/>
      <c r="O70" s="142"/>
      <c r="P70" s="11">
        <v>1</v>
      </c>
    </row>
    <row r="71" spans="1:17">
      <c r="A71" s="11">
        <v>10</v>
      </c>
      <c r="B71" s="26" t="s">
        <v>39</v>
      </c>
      <c r="C71" s="42">
        <v>1</v>
      </c>
      <c r="D71" s="47">
        <v>10</v>
      </c>
      <c r="E71" s="48">
        <v>1</v>
      </c>
      <c r="F71" s="49"/>
      <c r="G71" s="50"/>
      <c r="H71" s="50"/>
      <c r="I71" s="50"/>
      <c r="J71" s="50"/>
      <c r="K71" s="50">
        <f t="shared" si="5"/>
        <v>1</v>
      </c>
      <c r="L71" s="19">
        <v>1118</v>
      </c>
      <c r="M71" s="26" t="s">
        <v>81</v>
      </c>
      <c r="N71" s="41"/>
      <c r="O71" s="142"/>
      <c r="P71" s="11">
        <v>1</v>
      </c>
    </row>
    <row r="72" spans="1:17">
      <c r="A72" s="11">
        <v>11</v>
      </c>
      <c r="B72" s="41" t="s">
        <v>25</v>
      </c>
      <c r="C72" s="379">
        <v>1</v>
      </c>
      <c r="D72" s="379">
        <v>11</v>
      </c>
      <c r="E72" s="379">
        <v>1</v>
      </c>
      <c r="F72" s="380"/>
      <c r="G72" s="378"/>
      <c r="H72" s="378"/>
      <c r="I72" s="378"/>
      <c r="J72" s="378"/>
      <c r="K72" s="378">
        <f t="shared" si="5"/>
        <v>1</v>
      </c>
      <c r="L72" s="378">
        <v>1119</v>
      </c>
      <c r="M72" s="384" t="s">
        <v>1028</v>
      </c>
      <c r="N72" s="385" t="s">
        <v>1027</v>
      </c>
      <c r="O72" s="144" t="s">
        <v>82</v>
      </c>
      <c r="P72" s="11">
        <v>1</v>
      </c>
    </row>
    <row r="73" spans="1:17">
      <c r="A73" s="11">
        <v>12</v>
      </c>
      <c r="B73" s="41" t="s">
        <v>25</v>
      </c>
      <c r="C73" s="42">
        <v>1</v>
      </c>
      <c r="D73" s="42">
        <v>12</v>
      </c>
      <c r="E73" s="44">
        <v>1</v>
      </c>
      <c r="F73" s="18"/>
      <c r="G73" s="39"/>
      <c r="H73" s="39"/>
      <c r="I73" s="39"/>
      <c r="J73" s="39"/>
      <c r="K73" s="39">
        <f t="shared" si="5"/>
        <v>1</v>
      </c>
      <c r="L73" s="19">
        <v>1064</v>
      </c>
      <c r="M73" s="45" t="s">
        <v>27</v>
      </c>
      <c r="N73" s="45"/>
      <c r="O73" s="142"/>
      <c r="P73" s="11"/>
    </row>
    <row r="74" spans="1:17">
      <c r="A74" s="11">
        <v>13</v>
      </c>
      <c r="B74" s="41" t="s">
        <v>63</v>
      </c>
      <c r="C74" s="42">
        <v>1</v>
      </c>
      <c r="D74" s="42">
        <v>13</v>
      </c>
      <c r="E74" s="44">
        <v>1</v>
      </c>
      <c r="F74" s="18"/>
      <c r="G74" s="39"/>
      <c r="H74" s="39"/>
      <c r="I74" s="39"/>
      <c r="J74" s="39"/>
      <c r="K74" s="39">
        <f t="shared" si="5"/>
        <v>1</v>
      </c>
      <c r="L74" s="19">
        <v>1121</v>
      </c>
      <c r="M74" s="45" t="s">
        <v>27</v>
      </c>
      <c r="N74" s="45"/>
      <c r="O74" s="142"/>
      <c r="P74" s="11"/>
    </row>
    <row r="75" spans="1:17">
      <c r="A75" s="38"/>
      <c r="B75" s="25" t="s">
        <v>83</v>
      </c>
      <c r="C75" s="39"/>
      <c r="D75" s="39"/>
      <c r="E75" s="40"/>
      <c r="F75" s="18"/>
      <c r="G75" s="39"/>
      <c r="H75" s="39"/>
      <c r="I75" s="39"/>
      <c r="J75" s="39"/>
      <c r="K75" s="39"/>
      <c r="L75" s="52"/>
      <c r="M75" s="13"/>
      <c r="N75" s="13"/>
      <c r="O75" s="142"/>
      <c r="P75" s="11"/>
    </row>
    <row r="76" spans="1:17">
      <c r="A76" s="11">
        <v>1</v>
      </c>
      <c r="B76" s="41" t="s">
        <v>84</v>
      </c>
      <c r="C76" s="27">
        <v>1</v>
      </c>
      <c r="D76" s="27">
        <v>1</v>
      </c>
      <c r="E76" s="27">
        <v>1</v>
      </c>
      <c r="F76" s="18"/>
      <c r="G76" s="19"/>
      <c r="H76" s="19"/>
      <c r="I76" s="19"/>
      <c r="J76" s="19"/>
      <c r="K76" s="19">
        <f t="shared" si="5"/>
        <v>1</v>
      </c>
      <c r="L76" s="19">
        <v>38</v>
      </c>
      <c r="M76" s="41" t="s">
        <v>85</v>
      </c>
      <c r="N76" s="42" t="s">
        <v>68</v>
      </c>
      <c r="O76" s="142"/>
      <c r="P76" s="11">
        <v>1</v>
      </c>
    </row>
    <row r="77" spans="1:17">
      <c r="A77" s="11">
        <v>2</v>
      </c>
      <c r="B77" s="41" t="s">
        <v>84</v>
      </c>
      <c r="C77" s="27">
        <v>1</v>
      </c>
      <c r="D77" s="27">
        <v>2</v>
      </c>
      <c r="E77" s="27">
        <v>1</v>
      </c>
      <c r="F77" s="18"/>
      <c r="G77" s="19"/>
      <c r="H77" s="19"/>
      <c r="I77" s="19"/>
      <c r="J77" s="19"/>
      <c r="K77" s="19">
        <f t="shared" si="5"/>
        <v>1</v>
      </c>
      <c r="L77" s="19">
        <v>56</v>
      </c>
      <c r="N77" s="42"/>
      <c r="O77" s="142"/>
      <c r="P77" s="11"/>
      <c r="Q77" s="136" t="s">
        <v>474</v>
      </c>
    </row>
    <row r="78" spans="1:17">
      <c r="A78" s="11">
        <v>3</v>
      </c>
      <c r="B78" s="41" t="s">
        <v>84</v>
      </c>
      <c r="C78" s="27">
        <v>1</v>
      </c>
      <c r="D78" s="27">
        <v>3</v>
      </c>
      <c r="E78" s="27">
        <v>1</v>
      </c>
      <c r="F78" s="18"/>
      <c r="G78" s="19"/>
      <c r="H78" s="19"/>
      <c r="I78" s="19"/>
      <c r="J78" s="19"/>
      <c r="K78" s="19">
        <f t="shared" si="5"/>
        <v>1</v>
      </c>
      <c r="L78" s="19">
        <v>219</v>
      </c>
      <c r="M78" s="41" t="s">
        <v>87</v>
      </c>
      <c r="N78" s="42"/>
      <c r="O78" s="142"/>
      <c r="P78" s="11">
        <v>1</v>
      </c>
    </row>
    <row r="79" spans="1:17">
      <c r="A79" s="11">
        <v>4</v>
      </c>
      <c r="B79" s="41" t="s">
        <v>88</v>
      </c>
      <c r="C79" s="27">
        <v>1</v>
      </c>
      <c r="D79" s="27">
        <v>4</v>
      </c>
      <c r="E79" s="18"/>
      <c r="F79" s="18"/>
      <c r="G79" s="27">
        <v>1</v>
      </c>
      <c r="H79" s="19"/>
      <c r="I79" s="19"/>
      <c r="J79" s="19"/>
      <c r="K79" s="19">
        <f t="shared" si="5"/>
        <v>1</v>
      </c>
      <c r="L79" s="378">
        <v>1122</v>
      </c>
      <c r="M79" s="377" t="s">
        <v>1026</v>
      </c>
      <c r="N79" s="376"/>
      <c r="O79" s="147" t="s">
        <v>89</v>
      </c>
      <c r="P79" s="375">
        <v>1</v>
      </c>
    </row>
    <row r="80" spans="1:17">
      <c r="A80" s="11">
        <v>5</v>
      </c>
      <c r="B80" s="41" t="s">
        <v>88</v>
      </c>
      <c r="C80" s="27">
        <v>1</v>
      </c>
      <c r="D80" s="27">
        <v>5</v>
      </c>
      <c r="E80" s="25"/>
      <c r="F80" s="18"/>
      <c r="G80" s="27">
        <v>1</v>
      </c>
      <c r="H80" s="19"/>
      <c r="I80" s="19"/>
      <c r="J80" s="19"/>
      <c r="K80" s="19">
        <f t="shared" si="5"/>
        <v>1</v>
      </c>
      <c r="L80" s="19">
        <v>1123</v>
      </c>
      <c r="M80" s="41" t="s">
        <v>90</v>
      </c>
      <c r="N80" s="42"/>
      <c r="O80" s="142"/>
      <c r="P80" s="11">
        <v>1</v>
      </c>
    </row>
    <row r="81" spans="1:17">
      <c r="A81" s="11">
        <v>6</v>
      </c>
      <c r="B81" s="41" t="s">
        <v>88</v>
      </c>
      <c r="C81" s="27">
        <v>1</v>
      </c>
      <c r="D81" s="27">
        <v>6</v>
      </c>
      <c r="E81" s="25"/>
      <c r="F81" s="18"/>
      <c r="G81" s="27">
        <v>1</v>
      </c>
      <c r="H81" s="19"/>
      <c r="I81" s="19"/>
      <c r="J81" s="19"/>
      <c r="K81" s="19">
        <f t="shared" si="5"/>
        <v>1</v>
      </c>
      <c r="L81" s="19">
        <v>1124</v>
      </c>
      <c r="M81" s="41" t="s">
        <v>91</v>
      </c>
      <c r="N81" s="42"/>
      <c r="O81" s="142"/>
      <c r="P81" s="11">
        <v>1</v>
      </c>
    </row>
    <row r="82" spans="1:17">
      <c r="A82" s="11">
        <v>7</v>
      </c>
      <c r="B82" s="41" t="s">
        <v>88</v>
      </c>
      <c r="C82" s="27">
        <v>1</v>
      </c>
      <c r="D82" s="27">
        <v>7</v>
      </c>
      <c r="E82" s="25"/>
      <c r="F82" s="18"/>
      <c r="G82" s="27">
        <v>1</v>
      </c>
      <c r="H82" s="19"/>
      <c r="I82" s="19"/>
      <c r="J82" s="19"/>
      <c r="K82" s="19">
        <f t="shared" si="5"/>
        <v>1</v>
      </c>
      <c r="L82" s="19">
        <v>1125</v>
      </c>
      <c r="M82" s="41" t="s">
        <v>27</v>
      </c>
      <c r="N82" s="42"/>
      <c r="O82" s="142"/>
      <c r="P82" s="11"/>
    </row>
    <row r="83" spans="1:17">
      <c r="A83" s="11">
        <v>8</v>
      </c>
      <c r="B83" s="41" t="s">
        <v>84</v>
      </c>
      <c r="C83" s="27">
        <v>1</v>
      </c>
      <c r="D83" s="27">
        <v>8</v>
      </c>
      <c r="E83" s="27">
        <v>1</v>
      </c>
      <c r="F83" s="18"/>
      <c r="G83" s="19"/>
      <c r="H83" s="19"/>
      <c r="I83" s="19"/>
      <c r="J83" s="19"/>
      <c r="K83" s="19">
        <f t="shared" si="5"/>
        <v>1</v>
      </c>
      <c r="L83" s="19">
        <v>1129</v>
      </c>
      <c r="M83" s="41" t="s">
        <v>92</v>
      </c>
      <c r="N83" s="42"/>
      <c r="O83" s="142"/>
      <c r="P83" s="11">
        <v>1</v>
      </c>
    </row>
    <row r="84" spans="1:17">
      <c r="A84" s="11">
        <v>9</v>
      </c>
      <c r="B84" s="41" t="s">
        <v>84</v>
      </c>
      <c r="C84" s="27">
        <v>1</v>
      </c>
      <c r="D84" s="27">
        <v>9</v>
      </c>
      <c r="E84" s="27">
        <v>1</v>
      </c>
      <c r="F84" s="18"/>
      <c r="G84" s="19"/>
      <c r="H84" s="19"/>
      <c r="I84" s="19"/>
      <c r="J84" s="19"/>
      <c r="K84" s="19">
        <f t="shared" si="5"/>
        <v>1</v>
      </c>
      <c r="L84" s="19">
        <v>1130</v>
      </c>
      <c r="M84" s="41" t="s">
        <v>93</v>
      </c>
      <c r="N84" s="42"/>
      <c r="O84" s="142"/>
      <c r="P84" s="11">
        <v>1</v>
      </c>
    </row>
    <row r="85" spans="1:17">
      <c r="A85" s="11">
        <v>10</v>
      </c>
      <c r="B85" s="41" t="s">
        <v>25</v>
      </c>
      <c r="C85" s="27">
        <v>1</v>
      </c>
      <c r="D85" s="27">
        <v>10</v>
      </c>
      <c r="E85" s="27">
        <v>1</v>
      </c>
      <c r="F85" s="18"/>
      <c r="G85" s="19"/>
      <c r="H85" s="19"/>
      <c r="I85" s="19"/>
      <c r="J85" s="19"/>
      <c r="K85" s="19">
        <f t="shared" si="5"/>
        <v>1</v>
      </c>
      <c r="L85" s="19">
        <v>1135</v>
      </c>
      <c r="M85" s="41" t="s">
        <v>94</v>
      </c>
      <c r="N85" s="42" t="s">
        <v>68</v>
      </c>
      <c r="O85" s="142"/>
      <c r="P85" s="11">
        <v>1</v>
      </c>
    </row>
    <row r="86" spans="1:17">
      <c r="A86" s="11">
        <v>11</v>
      </c>
      <c r="B86" s="26" t="s">
        <v>39</v>
      </c>
      <c r="C86" s="27">
        <v>1</v>
      </c>
      <c r="D86" s="27">
        <v>11</v>
      </c>
      <c r="E86" s="27">
        <v>1</v>
      </c>
      <c r="F86" s="18"/>
      <c r="G86" s="19"/>
      <c r="H86" s="19"/>
      <c r="I86" s="19"/>
      <c r="J86" s="19"/>
      <c r="K86" s="19">
        <f t="shared" si="5"/>
        <v>1</v>
      </c>
      <c r="L86" s="19">
        <v>1171</v>
      </c>
      <c r="M86" s="26" t="s">
        <v>95</v>
      </c>
      <c r="N86" s="46"/>
      <c r="O86" s="142"/>
      <c r="P86" s="11">
        <v>1</v>
      </c>
    </row>
    <row r="87" spans="1:17">
      <c r="A87" s="38"/>
      <c r="B87" s="25" t="s">
        <v>96</v>
      </c>
      <c r="C87" s="19"/>
      <c r="D87" s="19"/>
      <c r="E87" s="53"/>
      <c r="F87" s="18"/>
      <c r="G87" s="19"/>
      <c r="H87" s="19"/>
      <c r="I87" s="19"/>
      <c r="J87" s="19"/>
      <c r="K87" s="19"/>
      <c r="L87" s="19"/>
      <c r="M87" s="19"/>
      <c r="N87" s="13"/>
      <c r="O87" s="142"/>
      <c r="P87" s="11"/>
    </row>
    <row r="88" spans="1:17">
      <c r="A88" s="11">
        <v>1</v>
      </c>
      <c r="B88" s="26" t="s">
        <v>39</v>
      </c>
      <c r="C88" s="27">
        <v>1</v>
      </c>
      <c r="D88" s="27">
        <v>1</v>
      </c>
      <c r="E88" s="27">
        <v>1</v>
      </c>
      <c r="F88" s="18"/>
      <c r="G88" s="19"/>
      <c r="H88" s="19"/>
      <c r="I88" s="19"/>
      <c r="J88" s="19"/>
      <c r="K88" s="19">
        <f t="shared" si="5"/>
        <v>1</v>
      </c>
      <c r="L88" s="19">
        <v>1134</v>
      </c>
      <c r="M88" s="26" t="s">
        <v>97</v>
      </c>
      <c r="N88" s="27" t="s">
        <v>59</v>
      </c>
      <c r="O88" s="142"/>
      <c r="P88" s="11">
        <v>1</v>
      </c>
    </row>
    <row r="89" spans="1:17">
      <c r="A89" s="11">
        <v>2</v>
      </c>
      <c r="B89" s="41" t="s">
        <v>98</v>
      </c>
      <c r="C89" s="27">
        <v>1</v>
      </c>
      <c r="D89" s="27">
        <v>2</v>
      </c>
      <c r="E89" s="18"/>
      <c r="F89" s="18"/>
      <c r="G89" s="27">
        <v>1</v>
      </c>
      <c r="H89" s="19"/>
      <c r="I89" s="19"/>
      <c r="J89" s="19"/>
      <c r="K89" s="19">
        <f t="shared" si="5"/>
        <v>1</v>
      </c>
      <c r="L89" s="19">
        <v>1126</v>
      </c>
      <c r="M89" s="26" t="s">
        <v>99</v>
      </c>
      <c r="N89" s="46"/>
      <c r="O89" s="142"/>
      <c r="P89" s="11">
        <v>1</v>
      </c>
    </row>
    <row r="90" spans="1:17">
      <c r="A90" s="11">
        <v>3</v>
      </c>
      <c r="B90" s="41" t="s">
        <v>98</v>
      </c>
      <c r="C90" s="27">
        <v>1</v>
      </c>
      <c r="D90" s="27">
        <v>3</v>
      </c>
      <c r="E90" s="25"/>
      <c r="F90" s="18"/>
      <c r="G90" s="27">
        <v>1</v>
      </c>
      <c r="H90" s="19"/>
      <c r="I90" s="19"/>
      <c r="J90" s="19"/>
      <c r="K90" s="19">
        <f t="shared" si="5"/>
        <v>1</v>
      </c>
      <c r="L90" s="19">
        <v>1127</v>
      </c>
      <c r="N90" s="46"/>
      <c r="O90" s="142"/>
      <c r="P90" s="11"/>
      <c r="Q90" s="133" t="s">
        <v>100</v>
      </c>
    </row>
    <row r="91" spans="1:17">
      <c r="A91" s="11">
        <v>4</v>
      </c>
      <c r="B91" s="41" t="s">
        <v>101</v>
      </c>
      <c r="C91" s="27">
        <v>1</v>
      </c>
      <c r="D91" s="27">
        <v>4</v>
      </c>
      <c r="E91" s="27">
        <v>1</v>
      </c>
      <c r="F91" s="18"/>
      <c r="G91" s="19"/>
      <c r="H91" s="19"/>
      <c r="I91" s="19"/>
      <c r="J91" s="19"/>
      <c r="K91" s="19">
        <f t="shared" si="5"/>
        <v>1</v>
      </c>
      <c r="L91" s="19">
        <v>374</v>
      </c>
      <c r="M91" s="41" t="s">
        <v>27</v>
      </c>
      <c r="N91" s="42"/>
      <c r="O91" s="142"/>
      <c r="P91" s="11"/>
    </row>
    <row r="92" spans="1:17">
      <c r="A92" s="11">
        <v>5</v>
      </c>
      <c r="B92" s="41" t="s">
        <v>101</v>
      </c>
      <c r="C92" s="27">
        <v>1</v>
      </c>
      <c r="D92" s="27">
        <v>5</v>
      </c>
      <c r="E92" s="27">
        <v>1</v>
      </c>
      <c r="F92" s="18"/>
      <c r="G92" s="19"/>
      <c r="H92" s="19"/>
      <c r="I92" s="19"/>
      <c r="J92" s="19"/>
      <c r="K92" s="19">
        <f t="shared" si="5"/>
        <v>1</v>
      </c>
      <c r="L92" s="19">
        <v>1137</v>
      </c>
      <c r="M92" s="41" t="s">
        <v>27</v>
      </c>
      <c r="N92" s="42"/>
      <c r="O92" s="142"/>
      <c r="P92" s="11"/>
    </row>
    <row r="93" spans="1:17">
      <c r="A93" s="11">
        <v>6</v>
      </c>
      <c r="B93" s="41" t="s">
        <v>63</v>
      </c>
      <c r="C93" s="27">
        <v>1</v>
      </c>
      <c r="D93" s="27">
        <v>6</v>
      </c>
      <c r="E93" s="27">
        <v>1</v>
      </c>
      <c r="F93" s="18"/>
      <c r="G93" s="19"/>
      <c r="H93" s="19"/>
      <c r="I93" s="19"/>
      <c r="J93" s="19"/>
      <c r="K93" s="19">
        <f t="shared" si="5"/>
        <v>1</v>
      </c>
      <c r="L93" s="19">
        <v>1138</v>
      </c>
      <c r="M93" s="45" t="s">
        <v>27</v>
      </c>
      <c r="N93" s="46"/>
      <c r="O93" s="142"/>
      <c r="P93" s="11"/>
    </row>
    <row r="94" spans="1:17">
      <c r="A94" s="11">
        <v>7</v>
      </c>
      <c r="B94" s="41" t="s">
        <v>63</v>
      </c>
      <c r="C94" s="27">
        <v>1</v>
      </c>
      <c r="D94" s="27">
        <v>7</v>
      </c>
      <c r="E94" s="27">
        <v>1</v>
      </c>
      <c r="F94" s="18"/>
      <c r="G94" s="19"/>
      <c r="H94" s="19"/>
      <c r="I94" s="19"/>
      <c r="J94" s="19"/>
      <c r="K94" s="19">
        <f t="shared" si="5"/>
        <v>1</v>
      </c>
      <c r="L94" s="19">
        <v>1139</v>
      </c>
      <c r="M94" s="45" t="s">
        <v>27</v>
      </c>
      <c r="N94" s="46"/>
      <c r="O94" s="142"/>
      <c r="P94" s="11"/>
    </row>
    <row r="95" spans="1:17">
      <c r="A95" s="11">
        <v>8</v>
      </c>
      <c r="B95" s="41" t="s">
        <v>63</v>
      </c>
      <c r="C95" s="27">
        <v>1</v>
      </c>
      <c r="D95" s="27">
        <v>8</v>
      </c>
      <c r="E95" s="27">
        <v>1</v>
      </c>
      <c r="F95" s="18"/>
      <c r="G95" s="19"/>
      <c r="H95" s="19"/>
      <c r="I95" s="19"/>
      <c r="J95" s="19"/>
      <c r="K95" s="19">
        <f t="shared" si="5"/>
        <v>1</v>
      </c>
      <c r="L95" s="19">
        <v>1140</v>
      </c>
      <c r="M95" s="45" t="s">
        <v>27</v>
      </c>
      <c r="N95" s="45"/>
      <c r="O95" s="142"/>
      <c r="P95" s="11"/>
    </row>
    <row r="96" spans="1:17">
      <c r="A96" s="11">
        <v>9</v>
      </c>
      <c r="B96" s="12" t="s">
        <v>98</v>
      </c>
      <c r="C96" s="13">
        <v>1</v>
      </c>
      <c r="D96" s="13">
        <v>4</v>
      </c>
      <c r="E96" s="13"/>
      <c r="F96" s="13"/>
      <c r="G96" s="13">
        <v>1</v>
      </c>
      <c r="H96" s="9"/>
      <c r="I96" s="13"/>
      <c r="J96" s="13"/>
      <c r="K96" s="13">
        <f t="shared" si="5"/>
        <v>1</v>
      </c>
      <c r="L96" s="14">
        <v>4</v>
      </c>
      <c r="M96" s="45" t="s">
        <v>447</v>
      </c>
      <c r="N96" s="45"/>
      <c r="O96" s="142" t="s">
        <v>446</v>
      </c>
      <c r="P96" s="11">
        <v>1</v>
      </c>
    </row>
    <row r="97" spans="1:16">
      <c r="A97" s="11">
        <v>10</v>
      </c>
      <c r="B97" s="12" t="s">
        <v>98</v>
      </c>
      <c r="C97" s="13">
        <v>1</v>
      </c>
      <c r="D97" s="13">
        <v>5</v>
      </c>
      <c r="E97" s="13"/>
      <c r="F97" s="13"/>
      <c r="G97" s="13">
        <v>1</v>
      </c>
      <c r="H97" s="9"/>
      <c r="I97" s="13"/>
      <c r="J97" s="13"/>
      <c r="K97" s="13">
        <f t="shared" si="5"/>
        <v>1</v>
      </c>
      <c r="L97" s="14">
        <v>5</v>
      </c>
      <c r="M97" s="45"/>
      <c r="N97" s="45"/>
      <c r="O97" s="142" t="s">
        <v>446</v>
      </c>
      <c r="P97" s="11"/>
    </row>
    <row r="98" spans="1:16" s="6" customFormat="1">
      <c r="A98" s="15" t="s">
        <v>28</v>
      </c>
      <c r="B98" s="16"/>
      <c r="C98" s="15">
        <f>SUM(C39:C97)</f>
        <v>53</v>
      </c>
      <c r="D98" s="15"/>
      <c r="E98" s="15">
        <f t="shared" ref="E98:K98" si="6">SUM(E41:E95)</f>
        <v>24</v>
      </c>
      <c r="F98" s="15">
        <f t="shared" si="6"/>
        <v>2</v>
      </c>
      <c r="G98" s="15">
        <f t="shared" si="6"/>
        <v>25</v>
      </c>
      <c r="H98" s="15">
        <f t="shared" si="6"/>
        <v>0</v>
      </c>
      <c r="I98" s="15">
        <f t="shared" si="6"/>
        <v>0</v>
      </c>
      <c r="J98" s="15">
        <f t="shared" si="6"/>
        <v>0</v>
      </c>
      <c r="K98" s="15">
        <f t="shared" si="6"/>
        <v>51</v>
      </c>
      <c r="L98" s="15"/>
      <c r="M98" s="17"/>
      <c r="N98" s="17"/>
      <c r="O98" s="143"/>
      <c r="P98" s="161"/>
    </row>
    <row r="99" spans="1:16">
      <c r="A99" s="8" t="s">
        <v>102</v>
      </c>
      <c r="B99" s="22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9"/>
      <c r="N99" s="9"/>
      <c r="O99" s="142"/>
      <c r="P99" s="11"/>
    </row>
    <row r="100" spans="1:16">
      <c r="A100" s="54"/>
      <c r="B100" s="25" t="s">
        <v>103</v>
      </c>
      <c r="C100" s="19"/>
      <c r="D100" s="19"/>
      <c r="E100" s="19"/>
      <c r="F100" s="19"/>
      <c r="G100" s="19"/>
      <c r="H100" s="19"/>
      <c r="I100" s="19"/>
      <c r="J100" s="19"/>
      <c r="K100" s="14"/>
      <c r="L100" s="14"/>
      <c r="M100" s="55"/>
      <c r="N100" s="22"/>
      <c r="O100" s="142"/>
      <c r="P100" s="11"/>
    </row>
    <row r="101" spans="1:16">
      <c r="A101" s="11">
        <v>1</v>
      </c>
      <c r="B101" s="26" t="s">
        <v>50</v>
      </c>
      <c r="C101" s="27">
        <v>1</v>
      </c>
      <c r="D101" s="27">
        <v>1</v>
      </c>
      <c r="E101" s="18"/>
      <c r="F101" s="18"/>
      <c r="G101" s="27">
        <v>1</v>
      </c>
      <c r="H101" s="19"/>
      <c r="I101" s="19"/>
      <c r="J101" s="19"/>
      <c r="K101" s="14">
        <f>SUM(E101:J101)</f>
        <v>1</v>
      </c>
      <c r="L101" s="14">
        <v>1147</v>
      </c>
      <c r="M101" s="26" t="s">
        <v>104</v>
      </c>
      <c r="N101" s="30"/>
      <c r="O101" s="142"/>
      <c r="P101" s="11">
        <v>1</v>
      </c>
    </row>
    <row r="102" spans="1:16">
      <c r="A102" s="11">
        <v>2</v>
      </c>
      <c r="B102" s="26" t="s">
        <v>105</v>
      </c>
      <c r="C102" s="27">
        <v>1</v>
      </c>
      <c r="D102" s="27">
        <v>2</v>
      </c>
      <c r="E102" s="27">
        <v>1</v>
      </c>
      <c r="F102" s="18"/>
      <c r="G102" s="19"/>
      <c r="H102" s="19"/>
      <c r="I102" s="19"/>
      <c r="J102" s="19"/>
      <c r="K102" s="14">
        <f t="shared" ref="K102:K117" si="7">SUM(E102:J102)</f>
        <v>1</v>
      </c>
      <c r="L102" s="14">
        <v>1154</v>
      </c>
      <c r="M102" s="26" t="s">
        <v>106</v>
      </c>
      <c r="N102" s="30"/>
      <c r="O102" s="142"/>
      <c r="P102" s="11">
        <v>1</v>
      </c>
    </row>
    <row r="103" spans="1:16">
      <c r="A103" s="11">
        <v>3</v>
      </c>
      <c r="B103" s="26" t="s">
        <v>25</v>
      </c>
      <c r="C103" s="27">
        <v>1</v>
      </c>
      <c r="D103" s="27">
        <v>3</v>
      </c>
      <c r="E103" s="27">
        <v>1</v>
      </c>
      <c r="F103" s="18"/>
      <c r="G103" s="19"/>
      <c r="H103" s="19"/>
      <c r="I103" s="19"/>
      <c r="J103" s="19"/>
      <c r="K103" s="14">
        <f t="shared" si="7"/>
        <v>1</v>
      </c>
      <c r="L103" s="373">
        <v>1149</v>
      </c>
      <c r="M103" s="381" t="s">
        <v>1029</v>
      </c>
      <c r="N103" s="382"/>
      <c r="O103" s="383"/>
      <c r="P103" s="375">
        <v>1</v>
      </c>
    </row>
    <row r="104" spans="1:16">
      <c r="A104" s="11">
        <v>4</v>
      </c>
      <c r="B104" s="26" t="s">
        <v>25</v>
      </c>
      <c r="C104" s="27">
        <v>1</v>
      </c>
      <c r="D104" s="27">
        <v>4</v>
      </c>
      <c r="E104" s="27">
        <v>1</v>
      </c>
      <c r="F104" s="18"/>
      <c r="G104" s="19"/>
      <c r="H104" s="19"/>
      <c r="I104" s="19"/>
      <c r="J104" s="19"/>
      <c r="K104" s="14">
        <f t="shared" si="7"/>
        <v>1</v>
      </c>
      <c r="L104" s="14">
        <v>1150</v>
      </c>
      <c r="M104" s="26" t="s">
        <v>27</v>
      </c>
      <c r="N104" s="30"/>
      <c r="O104" s="142"/>
      <c r="P104" s="11"/>
    </row>
    <row r="105" spans="1:16">
      <c r="A105" s="54"/>
      <c r="B105" s="25" t="s">
        <v>107</v>
      </c>
      <c r="D105" s="19"/>
      <c r="E105" s="27"/>
      <c r="F105" s="18"/>
      <c r="G105" s="19"/>
      <c r="H105" s="19"/>
      <c r="I105" s="19"/>
      <c r="J105" s="19"/>
      <c r="K105" s="14"/>
      <c r="L105" s="14"/>
      <c r="M105" s="19"/>
      <c r="N105" s="14"/>
      <c r="O105" s="142"/>
      <c r="P105" s="11"/>
    </row>
    <row r="106" spans="1:16">
      <c r="A106" s="11">
        <v>1</v>
      </c>
      <c r="B106" s="41" t="s">
        <v>26</v>
      </c>
      <c r="C106" s="42">
        <v>1</v>
      </c>
      <c r="D106" s="42">
        <v>1</v>
      </c>
      <c r="E106" s="42"/>
      <c r="F106" s="18"/>
      <c r="G106" s="42">
        <v>1</v>
      </c>
      <c r="H106" s="39"/>
      <c r="I106" s="39"/>
      <c r="J106" s="39"/>
      <c r="K106" s="13">
        <f t="shared" si="7"/>
        <v>1</v>
      </c>
      <c r="L106" s="14">
        <v>1141</v>
      </c>
      <c r="M106" s="26" t="s">
        <v>108</v>
      </c>
      <c r="N106" s="45"/>
      <c r="O106" s="142"/>
      <c r="P106" s="11">
        <v>1</v>
      </c>
    </row>
    <row r="107" spans="1:16">
      <c r="A107" s="11">
        <v>2</v>
      </c>
      <c r="B107" s="41" t="s">
        <v>26</v>
      </c>
      <c r="C107" s="42">
        <v>1</v>
      </c>
      <c r="D107" s="42">
        <v>2</v>
      </c>
      <c r="E107" s="42"/>
      <c r="F107" s="18"/>
      <c r="G107" s="42">
        <v>1</v>
      </c>
      <c r="H107" s="39"/>
      <c r="I107" s="39"/>
      <c r="J107" s="39"/>
      <c r="K107" s="13">
        <f t="shared" si="7"/>
        <v>1</v>
      </c>
      <c r="L107" s="14">
        <v>1142</v>
      </c>
      <c r="M107" s="26" t="s">
        <v>109</v>
      </c>
      <c r="N107" s="45"/>
      <c r="O107" s="142"/>
      <c r="P107" s="11">
        <v>1</v>
      </c>
    </row>
    <row r="108" spans="1:16">
      <c r="A108" s="11">
        <v>3</v>
      </c>
      <c r="B108" s="41" t="s">
        <v>105</v>
      </c>
      <c r="C108" s="42">
        <v>1</v>
      </c>
      <c r="D108" s="42">
        <v>3</v>
      </c>
      <c r="E108" s="42">
        <v>1</v>
      </c>
      <c r="F108" s="18"/>
      <c r="G108" s="39"/>
      <c r="H108" s="39"/>
      <c r="I108" s="39"/>
      <c r="J108" s="39"/>
      <c r="K108" s="13">
        <f t="shared" si="7"/>
        <v>1</v>
      </c>
      <c r="L108" s="14">
        <v>1152</v>
      </c>
      <c r="M108" s="28"/>
      <c r="N108" s="56"/>
      <c r="O108" s="148" t="s">
        <v>110</v>
      </c>
      <c r="P108" s="11"/>
    </row>
    <row r="109" spans="1:16">
      <c r="A109" s="54"/>
      <c r="B109" s="25" t="s">
        <v>111</v>
      </c>
      <c r="D109" s="19"/>
      <c r="E109" s="27"/>
      <c r="F109" s="18"/>
      <c r="G109" s="19"/>
      <c r="H109" s="19"/>
      <c r="I109" s="19"/>
      <c r="J109" s="19"/>
      <c r="K109" s="14"/>
      <c r="L109" s="14"/>
      <c r="M109" s="19"/>
      <c r="N109" s="14"/>
      <c r="O109" s="142"/>
      <c r="P109" s="11"/>
    </row>
    <row r="110" spans="1:16">
      <c r="A110" s="11">
        <v>1</v>
      </c>
      <c r="B110" s="26" t="s">
        <v>26</v>
      </c>
      <c r="C110" s="27">
        <v>1</v>
      </c>
      <c r="D110" s="27">
        <v>1</v>
      </c>
      <c r="E110" s="27"/>
      <c r="F110" s="18"/>
      <c r="G110" s="27">
        <v>1</v>
      </c>
      <c r="H110" s="19"/>
      <c r="I110" s="19"/>
      <c r="J110" s="19"/>
      <c r="K110" s="14">
        <f t="shared" si="7"/>
        <v>1</v>
      </c>
      <c r="L110" s="14">
        <v>1143</v>
      </c>
      <c r="M110" s="26" t="s">
        <v>112</v>
      </c>
      <c r="N110" s="30"/>
      <c r="O110" s="142"/>
      <c r="P110" s="11">
        <v>1</v>
      </c>
    </row>
    <row r="111" spans="1:16">
      <c r="A111" s="11">
        <v>2</v>
      </c>
      <c r="B111" s="26" t="s">
        <v>113</v>
      </c>
      <c r="C111" s="27">
        <v>1</v>
      </c>
      <c r="D111" s="27">
        <v>2</v>
      </c>
      <c r="E111" s="27"/>
      <c r="F111" s="18"/>
      <c r="G111" s="27">
        <v>1</v>
      </c>
      <c r="H111" s="19"/>
      <c r="I111" s="19"/>
      <c r="J111" s="19"/>
      <c r="K111" s="14">
        <f t="shared" si="7"/>
        <v>1</v>
      </c>
      <c r="L111" s="14">
        <v>1145</v>
      </c>
      <c r="M111" s="26" t="s">
        <v>114</v>
      </c>
      <c r="N111" s="30"/>
      <c r="O111" s="142"/>
      <c r="P111" s="11">
        <v>1</v>
      </c>
    </row>
    <row r="112" spans="1:16">
      <c r="A112" s="11">
        <v>3</v>
      </c>
      <c r="B112" s="26" t="s">
        <v>26</v>
      </c>
      <c r="C112" s="27">
        <v>1</v>
      </c>
      <c r="D112" s="27">
        <v>3</v>
      </c>
      <c r="E112" s="27"/>
      <c r="F112" s="18"/>
      <c r="G112" s="27">
        <v>1</v>
      </c>
      <c r="H112" s="19"/>
      <c r="I112" s="19"/>
      <c r="J112" s="19"/>
      <c r="K112" s="14">
        <f t="shared" si="7"/>
        <v>1</v>
      </c>
      <c r="L112" s="14">
        <v>1144</v>
      </c>
      <c r="M112" s="26" t="s">
        <v>27</v>
      </c>
      <c r="N112" s="30"/>
      <c r="O112" s="142"/>
      <c r="P112" s="11"/>
    </row>
    <row r="113" spans="1:16">
      <c r="A113" s="54"/>
      <c r="B113" s="25" t="s">
        <v>115</v>
      </c>
      <c r="D113" s="19"/>
      <c r="E113" s="27"/>
      <c r="F113" s="18"/>
      <c r="G113" s="19"/>
      <c r="H113" s="19"/>
      <c r="I113" s="19"/>
      <c r="J113" s="19"/>
      <c r="K113" s="14"/>
      <c r="L113" s="14"/>
      <c r="M113" s="19"/>
      <c r="N113" s="14"/>
      <c r="O113" s="142"/>
      <c r="P113" s="11"/>
    </row>
    <row r="114" spans="1:16">
      <c r="A114" s="11">
        <v>1</v>
      </c>
      <c r="B114" s="26" t="s">
        <v>50</v>
      </c>
      <c r="C114" s="27">
        <v>1</v>
      </c>
      <c r="D114" s="27">
        <v>1</v>
      </c>
      <c r="E114" s="27"/>
      <c r="F114" s="18"/>
      <c r="G114" s="27">
        <v>1</v>
      </c>
      <c r="H114" s="19"/>
      <c r="I114" s="19"/>
      <c r="J114" s="19"/>
      <c r="K114" s="14">
        <f t="shared" si="7"/>
        <v>1</v>
      </c>
      <c r="L114" s="14">
        <v>20</v>
      </c>
      <c r="M114" s="26" t="s">
        <v>116</v>
      </c>
      <c r="N114" s="30"/>
      <c r="O114" s="142"/>
      <c r="P114" s="11">
        <v>1</v>
      </c>
    </row>
    <row r="115" spans="1:16">
      <c r="A115" s="11">
        <v>2</v>
      </c>
      <c r="B115" s="26" t="s">
        <v>26</v>
      </c>
      <c r="C115" s="27">
        <v>1</v>
      </c>
      <c r="D115" s="27">
        <v>2</v>
      </c>
      <c r="E115" s="27"/>
      <c r="F115" s="18"/>
      <c r="G115" s="27">
        <v>1</v>
      </c>
      <c r="H115" s="19"/>
      <c r="I115" s="19"/>
      <c r="J115" s="19"/>
      <c r="K115" s="14">
        <f t="shared" si="7"/>
        <v>1</v>
      </c>
      <c r="L115" s="14">
        <v>1146</v>
      </c>
      <c r="M115" s="26" t="s">
        <v>27</v>
      </c>
      <c r="N115" s="30"/>
      <c r="O115" s="142"/>
      <c r="P115" s="11"/>
    </row>
    <row r="116" spans="1:16">
      <c r="A116" s="11">
        <v>3</v>
      </c>
      <c r="B116" s="26" t="s">
        <v>105</v>
      </c>
      <c r="C116" s="27">
        <v>1</v>
      </c>
      <c r="D116" s="27">
        <v>3</v>
      </c>
      <c r="E116" s="27">
        <v>1</v>
      </c>
      <c r="F116" s="18"/>
      <c r="G116" s="19"/>
      <c r="H116" s="19"/>
      <c r="I116" s="19"/>
      <c r="J116" s="19"/>
      <c r="K116" s="14">
        <f t="shared" si="7"/>
        <v>1</v>
      </c>
      <c r="L116" s="14">
        <v>1153</v>
      </c>
      <c r="M116" s="30" t="s">
        <v>27</v>
      </c>
      <c r="N116" s="30"/>
      <c r="O116" s="142"/>
      <c r="P116" s="11"/>
    </row>
    <row r="117" spans="1:16">
      <c r="A117" s="11">
        <v>4</v>
      </c>
      <c r="B117" s="26" t="s">
        <v>105</v>
      </c>
      <c r="C117" s="27">
        <v>1</v>
      </c>
      <c r="D117" s="27">
        <v>4</v>
      </c>
      <c r="E117" s="27">
        <v>1</v>
      </c>
      <c r="F117" s="18"/>
      <c r="G117" s="19"/>
      <c r="H117" s="19"/>
      <c r="I117" s="19"/>
      <c r="J117" s="19"/>
      <c r="K117" s="14">
        <f t="shared" si="7"/>
        <v>1</v>
      </c>
      <c r="L117" s="14">
        <v>1151</v>
      </c>
      <c r="M117" s="30" t="s">
        <v>27</v>
      </c>
      <c r="N117" s="30"/>
      <c r="O117" s="142"/>
      <c r="P117" s="11"/>
    </row>
    <row r="118" spans="1:16" s="6" customFormat="1">
      <c r="A118" s="15" t="s">
        <v>28</v>
      </c>
      <c r="B118" s="16"/>
      <c r="C118" s="15">
        <f>SUM(C101:C117)</f>
        <v>14</v>
      </c>
      <c r="D118" s="15"/>
      <c r="E118" s="15">
        <f t="shared" ref="E118:K118" si="8">SUM(E101:E117)</f>
        <v>6</v>
      </c>
      <c r="F118" s="15">
        <f t="shared" si="8"/>
        <v>0</v>
      </c>
      <c r="G118" s="15">
        <f t="shared" si="8"/>
        <v>8</v>
      </c>
      <c r="H118" s="15">
        <f t="shared" si="8"/>
        <v>0</v>
      </c>
      <c r="I118" s="15">
        <f t="shared" si="8"/>
        <v>0</v>
      </c>
      <c r="J118" s="15">
        <f t="shared" si="8"/>
        <v>0</v>
      </c>
      <c r="K118" s="15">
        <f t="shared" si="8"/>
        <v>14</v>
      </c>
      <c r="L118" s="15"/>
      <c r="M118" s="17"/>
      <c r="N118" s="17"/>
      <c r="O118" s="143"/>
      <c r="P118" s="161"/>
    </row>
    <row r="119" spans="1:16">
      <c r="A119" s="57" t="s">
        <v>117</v>
      </c>
      <c r="B119" s="58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9"/>
      <c r="N119" s="9"/>
      <c r="O119" s="142"/>
      <c r="P119" s="11"/>
    </row>
    <row r="120" spans="1:16">
      <c r="A120" s="38"/>
      <c r="B120" s="60" t="s">
        <v>103</v>
      </c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2"/>
      <c r="N120" s="62"/>
      <c r="O120" s="142"/>
      <c r="P120" s="11"/>
    </row>
    <row r="121" spans="1:16">
      <c r="A121" s="38"/>
      <c r="B121" s="63" t="s">
        <v>50</v>
      </c>
      <c r="C121" s="44">
        <v>1</v>
      </c>
      <c r="D121" s="44">
        <v>1</v>
      </c>
      <c r="E121" s="64"/>
      <c r="F121" s="64"/>
      <c r="G121" s="44">
        <v>1</v>
      </c>
      <c r="H121" s="61"/>
      <c r="I121" s="61"/>
      <c r="J121" s="61"/>
      <c r="K121" s="61">
        <f>SUM(E121:J121)</f>
        <v>1</v>
      </c>
      <c r="L121" s="61">
        <v>1165</v>
      </c>
      <c r="M121" s="63" t="s">
        <v>118</v>
      </c>
      <c r="N121" s="41"/>
      <c r="O121" s="142"/>
      <c r="P121" s="11">
        <v>1</v>
      </c>
    </row>
    <row r="122" spans="1:16">
      <c r="A122" s="38"/>
      <c r="B122" s="63" t="s">
        <v>84</v>
      </c>
      <c r="C122" s="44">
        <v>1</v>
      </c>
      <c r="D122" s="44">
        <v>2</v>
      </c>
      <c r="E122" s="44">
        <v>1</v>
      </c>
      <c r="F122" s="64"/>
      <c r="G122" s="61"/>
      <c r="H122" s="61"/>
      <c r="I122" s="61"/>
      <c r="J122" s="61"/>
      <c r="K122" s="61">
        <f>SUM(E122:J122)</f>
        <v>1</v>
      </c>
      <c r="L122" s="61">
        <v>1136</v>
      </c>
      <c r="M122" s="41"/>
      <c r="N122" s="41"/>
      <c r="O122" s="142"/>
      <c r="P122" s="11"/>
    </row>
    <row r="123" spans="1:16">
      <c r="A123" s="38"/>
      <c r="B123" s="63" t="s">
        <v>25</v>
      </c>
      <c r="C123" s="44">
        <v>1</v>
      </c>
      <c r="D123" s="44">
        <v>3</v>
      </c>
      <c r="E123" s="44">
        <v>1</v>
      </c>
      <c r="F123" s="64"/>
      <c r="G123" s="61"/>
      <c r="H123" s="61"/>
      <c r="I123" s="61"/>
      <c r="J123" s="61"/>
      <c r="K123" s="61">
        <f>SUM(E123:J123)</f>
        <v>1</v>
      </c>
      <c r="L123" s="61">
        <v>35</v>
      </c>
      <c r="M123" s="41" t="s">
        <v>119</v>
      </c>
      <c r="N123" s="41"/>
      <c r="O123" s="142"/>
      <c r="P123" s="11">
        <v>1</v>
      </c>
    </row>
    <row r="124" spans="1:16">
      <c r="A124" s="38"/>
      <c r="B124" s="63" t="s">
        <v>25</v>
      </c>
      <c r="C124" s="44">
        <v>1</v>
      </c>
      <c r="D124" s="44">
        <v>4</v>
      </c>
      <c r="E124" s="44">
        <v>1</v>
      </c>
      <c r="F124" s="64"/>
      <c r="G124" s="61"/>
      <c r="H124" s="61"/>
      <c r="I124" s="61"/>
      <c r="J124" s="61"/>
      <c r="K124" s="61">
        <f>SUM(E124:J124)</f>
        <v>1</v>
      </c>
      <c r="L124" s="61">
        <v>1174</v>
      </c>
      <c r="M124" s="41" t="s">
        <v>27</v>
      </c>
      <c r="N124" s="41"/>
      <c r="O124" s="142"/>
      <c r="P124" s="11"/>
    </row>
    <row r="125" spans="1:16">
      <c r="A125" s="38"/>
      <c r="B125" s="63" t="s">
        <v>25</v>
      </c>
      <c r="C125" s="44">
        <v>1</v>
      </c>
      <c r="D125" s="44">
        <v>5</v>
      </c>
      <c r="E125" s="44">
        <v>1</v>
      </c>
      <c r="F125" s="64"/>
      <c r="G125" s="61"/>
      <c r="H125" s="61"/>
      <c r="I125" s="61"/>
      <c r="J125" s="61"/>
      <c r="K125" s="61">
        <f>SUM(E125:J125)</f>
        <v>1</v>
      </c>
      <c r="L125" s="61">
        <v>1175</v>
      </c>
      <c r="M125" s="41" t="s">
        <v>27</v>
      </c>
      <c r="N125" s="41"/>
      <c r="O125" s="142"/>
      <c r="P125" s="11"/>
    </row>
    <row r="126" spans="1:16">
      <c r="A126" s="38"/>
      <c r="B126" s="65" t="s">
        <v>120</v>
      </c>
      <c r="C126" s="66"/>
      <c r="D126" s="61"/>
      <c r="E126" s="67"/>
      <c r="F126" s="64"/>
      <c r="G126" s="61"/>
      <c r="H126" s="61"/>
      <c r="I126" s="61"/>
      <c r="J126" s="61"/>
      <c r="K126" s="61"/>
      <c r="L126" s="61"/>
      <c r="M126" s="61"/>
      <c r="N126" s="39"/>
      <c r="O126" s="142"/>
      <c r="P126" s="11"/>
    </row>
    <row r="127" spans="1:16">
      <c r="A127" s="38"/>
      <c r="B127" s="63" t="s">
        <v>50</v>
      </c>
      <c r="C127" s="44">
        <v>1</v>
      </c>
      <c r="D127" s="44">
        <v>1</v>
      </c>
      <c r="E127" s="65"/>
      <c r="F127" s="64"/>
      <c r="G127" s="44">
        <v>1</v>
      </c>
      <c r="H127" s="61"/>
      <c r="I127" s="61"/>
      <c r="J127" s="61"/>
      <c r="K127" s="61">
        <f t="shared" ref="K127:K132" si="9">SUM(E127:J127)</f>
        <v>1</v>
      </c>
      <c r="L127" s="61">
        <v>1166</v>
      </c>
      <c r="M127" s="63" t="s">
        <v>121</v>
      </c>
      <c r="N127" s="42" t="s">
        <v>122</v>
      </c>
      <c r="O127" s="142"/>
      <c r="P127" s="11">
        <v>1</v>
      </c>
    </row>
    <row r="128" spans="1:16">
      <c r="A128" s="38"/>
      <c r="B128" s="63" t="s">
        <v>123</v>
      </c>
      <c r="C128" s="44">
        <v>1</v>
      </c>
      <c r="D128" s="44">
        <v>2</v>
      </c>
      <c r="E128" s="64"/>
      <c r="F128" s="64"/>
      <c r="G128" s="68"/>
      <c r="H128" s="44">
        <v>1</v>
      </c>
      <c r="I128" s="61"/>
      <c r="J128" s="61"/>
      <c r="K128" s="61">
        <f t="shared" si="9"/>
        <v>1</v>
      </c>
      <c r="L128" s="61">
        <v>1155</v>
      </c>
      <c r="M128" s="63" t="s">
        <v>27</v>
      </c>
      <c r="N128" s="41"/>
      <c r="O128" s="142"/>
      <c r="P128" s="11"/>
    </row>
    <row r="129" spans="1:16">
      <c r="A129" s="38"/>
      <c r="B129" s="63" t="s">
        <v>123</v>
      </c>
      <c r="C129" s="44">
        <v>1</v>
      </c>
      <c r="D129" s="44">
        <v>3</v>
      </c>
      <c r="E129" s="65"/>
      <c r="F129" s="64"/>
      <c r="G129" s="68"/>
      <c r="H129" s="44">
        <v>1</v>
      </c>
      <c r="I129" s="61"/>
      <c r="J129" s="61"/>
      <c r="K129" s="61">
        <f t="shared" si="9"/>
        <v>1</v>
      </c>
      <c r="L129" s="61">
        <v>1156</v>
      </c>
      <c r="M129" s="63" t="s">
        <v>27</v>
      </c>
      <c r="N129" s="41"/>
      <c r="O129" s="142"/>
      <c r="P129" s="11"/>
    </row>
    <row r="130" spans="1:16">
      <c r="A130" s="38"/>
      <c r="B130" s="63" t="s">
        <v>123</v>
      </c>
      <c r="C130" s="44">
        <v>1</v>
      </c>
      <c r="D130" s="44">
        <v>4</v>
      </c>
      <c r="E130" s="64"/>
      <c r="F130" s="64"/>
      <c r="G130" s="68"/>
      <c r="H130" s="44">
        <v>1</v>
      </c>
      <c r="I130" s="61"/>
      <c r="J130" s="61"/>
      <c r="K130" s="61">
        <f t="shared" si="9"/>
        <v>1</v>
      </c>
      <c r="L130" s="61">
        <v>1157</v>
      </c>
      <c r="M130" s="63" t="s">
        <v>27</v>
      </c>
      <c r="N130" s="41"/>
      <c r="O130" s="142"/>
      <c r="P130" s="11"/>
    </row>
    <row r="131" spans="1:16">
      <c r="A131" s="38"/>
      <c r="B131" s="63" t="s">
        <v>123</v>
      </c>
      <c r="C131" s="44">
        <v>1</v>
      </c>
      <c r="D131" s="44">
        <v>5</v>
      </c>
      <c r="E131" s="65"/>
      <c r="F131" s="64"/>
      <c r="G131" s="68"/>
      <c r="H131" s="44">
        <v>1</v>
      </c>
      <c r="I131" s="61"/>
      <c r="J131" s="61"/>
      <c r="K131" s="61">
        <f t="shared" si="9"/>
        <v>1</v>
      </c>
      <c r="L131" s="61">
        <v>1158</v>
      </c>
      <c r="M131" s="63" t="s">
        <v>27</v>
      </c>
      <c r="N131" s="41"/>
      <c r="O131" s="142"/>
      <c r="P131" s="11"/>
    </row>
    <row r="132" spans="1:16">
      <c r="A132" s="38"/>
      <c r="B132" s="63" t="s">
        <v>105</v>
      </c>
      <c r="C132" s="44">
        <v>1</v>
      </c>
      <c r="D132" s="44">
        <v>6</v>
      </c>
      <c r="E132" s="44">
        <v>1</v>
      </c>
      <c r="F132" s="64"/>
      <c r="G132" s="61"/>
      <c r="H132" s="61"/>
      <c r="I132" s="61"/>
      <c r="J132" s="61"/>
      <c r="K132" s="61">
        <f t="shared" si="9"/>
        <v>1</v>
      </c>
      <c r="L132" s="61">
        <v>1176</v>
      </c>
      <c r="M132" s="63" t="s">
        <v>27</v>
      </c>
      <c r="N132" s="41"/>
      <c r="O132" s="142"/>
      <c r="P132" s="11"/>
    </row>
    <row r="133" spans="1:16">
      <c r="A133" s="38"/>
      <c r="B133" s="65" t="s">
        <v>124</v>
      </c>
      <c r="C133" s="66"/>
      <c r="D133" s="61"/>
      <c r="E133" s="67"/>
      <c r="F133" s="64"/>
      <c r="G133" s="61"/>
      <c r="H133" s="61"/>
      <c r="I133" s="61"/>
      <c r="J133" s="61"/>
      <c r="K133" s="61"/>
      <c r="L133" s="61"/>
      <c r="M133" s="39"/>
      <c r="N133" s="39"/>
      <c r="O133" s="142"/>
      <c r="P133" s="11"/>
    </row>
    <row r="134" spans="1:16">
      <c r="A134" s="38"/>
      <c r="B134" s="63" t="s">
        <v>125</v>
      </c>
      <c r="C134" s="44">
        <v>1</v>
      </c>
      <c r="D134" s="44">
        <v>1</v>
      </c>
      <c r="E134" s="65"/>
      <c r="F134" s="64"/>
      <c r="G134" s="44">
        <v>1</v>
      </c>
      <c r="H134" s="61"/>
      <c r="I134" s="61"/>
      <c r="J134" s="61"/>
      <c r="K134" s="61">
        <f>SUM(E134:J134)</f>
        <v>1</v>
      </c>
      <c r="L134" s="61">
        <v>1161</v>
      </c>
      <c r="M134" s="63" t="s">
        <v>126</v>
      </c>
      <c r="N134" s="41"/>
      <c r="O134" s="142"/>
      <c r="P134" s="11">
        <v>1</v>
      </c>
    </row>
    <row r="135" spans="1:16">
      <c r="A135" s="38"/>
      <c r="B135" s="63" t="s">
        <v>125</v>
      </c>
      <c r="C135" s="44">
        <v>1</v>
      </c>
      <c r="D135" s="44">
        <v>2</v>
      </c>
      <c r="E135" s="65"/>
      <c r="F135" s="64"/>
      <c r="G135" s="44">
        <v>1</v>
      </c>
      <c r="H135" s="61"/>
      <c r="I135" s="61"/>
      <c r="J135" s="61"/>
      <c r="K135" s="61">
        <f>SUM(E135:J135)</f>
        <v>1</v>
      </c>
      <c r="L135" s="61">
        <v>1162</v>
      </c>
      <c r="M135" s="41" t="s">
        <v>127</v>
      </c>
      <c r="N135" s="41"/>
      <c r="O135" s="142"/>
      <c r="P135" s="11">
        <v>1</v>
      </c>
    </row>
    <row r="136" spans="1:16">
      <c r="A136" s="38"/>
      <c r="B136" s="63" t="s">
        <v>125</v>
      </c>
      <c r="C136" s="44">
        <v>1</v>
      </c>
      <c r="D136" s="44">
        <v>3</v>
      </c>
      <c r="E136" s="65"/>
      <c r="F136" s="64"/>
      <c r="G136" s="44">
        <v>1</v>
      </c>
      <c r="H136" s="61"/>
      <c r="I136" s="61"/>
      <c r="J136" s="61"/>
      <c r="K136" s="61">
        <f>SUM(E136:J136)</f>
        <v>1</v>
      </c>
      <c r="L136" s="61">
        <v>1163</v>
      </c>
      <c r="M136" s="41" t="s">
        <v>128</v>
      </c>
      <c r="N136" s="41"/>
      <c r="O136" s="142"/>
      <c r="P136" s="11">
        <v>1</v>
      </c>
    </row>
    <row r="137" spans="1:16">
      <c r="A137" s="38"/>
      <c r="B137" s="63" t="s">
        <v>125</v>
      </c>
      <c r="C137" s="44">
        <v>1</v>
      </c>
      <c r="D137" s="44">
        <v>4</v>
      </c>
      <c r="E137" s="65"/>
      <c r="F137" s="64"/>
      <c r="G137" s="44">
        <v>1</v>
      </c>
      <c r="H137" s="61"/>
      <c r="I137" s="61"/>
      <c r="J137" s="61"/>
      <c r="K137" s="61">
        <f>SUM(E137:J137)</f>
        <v>1</v>
      </c>
      <c r="L137" s="61">
        <v>1164</v>
      </c>
      <c r="M137" s="41" t="s">
        <v>27</v>
      </c>
      <c r="N137" s="41"/>
      <c r="O137" s="142"/>
      <c r="P137" s="11"/>
    </row>
    <row r="138" spans="1:16">
      <c r="A138" s="38"/>
      <c r="B138" s="63" t="s">
        <v>105</v>
      </c>
      <c r="C138" s="44">
        <v>1</v>
      </c>
      <c r="D138" s="44">
        <v>5</v>
      </c>
      <c r="E138" s="44">
        <v>1</v>
      </c>
      <c r="F138" s="64"/>
      <c r="G138" s="61"/>
      <c r="H138" s="61"/>
      <c r="I138" s="61"/>
      <c r="J138" s="61"/>
      <c r="K138" s="61">
        <f>SUM(E138:J138)</f>
        <v>1</v>
      </c>
      <c r="L138" s="61">
        <v>257</v>
      </c>
      <c r="M138" s="41" t="s">
        <v>27</v>
      </c>
      <c r="N138" s="41"/>
      <c r="O138" s="142"/>
      <c r="P138" s="11"/>
    </row>
    <row r="139" spans="1:16">
      <c r="A139" s="38"/>
      <c r="B139" s="65" t="s">
        <v>129</v>
      </c>
      <c r="C139" s="66"/>
      <c r="D139" s="61"/>
      <c r="E139" s="67"/>
      <c r="F139" s="64"/>
      <c r="G139" s="61"/>
      <c r="H139" s="61"/>
      <c r="I139" s="61"/>
      <c r="J139" s="61"/>
      <c r="K139" s="61"/>
      <c r="L139" s="61"/>
      <c r="M139" s="39"/>
      <c r="N139" s="39"/>
      <c r="O139" s="142"/>
      <c r="P139" s="11"/>
    </row>
    <row r="140" spans="1:16">
      <c r="A140" s="38"/>
      <c r="B140" s="63" t="s">
        <v>130</v>
      </c>
      <c r="C140" s="44">
        <v>1</v>
      </c>
      <c r="D140" s="44">
        <v>1</v>
      </c>
      <c r="E140" s="65"/>
      <c r="F140" s="44">
        <v>1</v>
      </c>
      <c r="G140" s="61"/>
      <c r="H140" s="61"/>
      <c r="I140" s="61"/>
      <c r="J140" s="61"/>
      <c r="K140" s="61">
        <f t="shared" ref="K140:K145" si="10">SUM(E140:J140)</f>
        <v>1</v>
      </c>
      <c r="L140" s="61">
        <v>1167</v>
      </c>
      <c r="M140" s="63" t="s">
        <v>131</v>
      </c>
      <c r="N140" s="41"/>
      <c r="O140" s="142"/>
      <c r="P140" s="11">
        <v>1</v>
      </c>
    </row>
    <row r="141" spans="1:16">
      <c r="A141" s="38"/>
      <c r="B141" s="63" t="s">
        <v>130</v>
      </c>
      <c r="C141" s="44">
        <v>1</v>
      </c>
      <c r="D141" s="44">
        <v>2</v>
      </c>
      <c r="E141" s="65"/>
      <c r="F141" s="44">
        <v>1</v>
      </c>
      <c r="G141" s="61"/>
      <c r="H141" s="61"/>
      <c r="I141" s="61"/>
      <c r="J141" s="61"/>
      <c r="K141" s="61">
        <f t="shared" si="10"/>
        <v>1</v>
      </c>
      <c r="L141" s="61">
        <v>1168</v>
      </c>
      <c r="M141" s="63" t="s">
        <v>132</v>
      </c>
      <c r="N141" s="41"/>
      <c r="O141" s="142"/>
      <c r="P141" s="11">
        <v>1</v>
      </c>
    </row>
    <row r="142" spans="1:16">
      <c r="A142" s="38"/>
      <c r="B142" s="63" t="s">
        <v>123</v>
      </c>
      <c r="C142" s="44">
        <v>1</v>
      </c>
      <c r="D142" s="44">
        <v>3</v>
      </c>
      <c r="E142" s="64"/>
      <c r="F142" s="64"/>
      <c r="G142" s="68"/>
      <c r="H142" s="44">
        <v>1</v>
      </c>
      <c r="I142" s="61"/>
      <c r="J142" s="61"/>
      <c r="K142" s="61">
        <f t="shared" si="10"/>
        <v>1</v>
      </c>
      <c r="L142" s="61">
        <v>1159</v>
      </c>
      <c r="M142" s="63" t="s">
        <v>27</v>
      </c>
      <c r="N142" s="41"/>
      <c r="O142" s="142"/>
      <c r="P142" s="11"/>
    </row>
    <row r="143" spans="1:16">
      <c r="A143" s="38"/>
      <c r="B143" s="63" t="s">
        <v>123</v>
      </c>
      <c r="C143" s="44">
        <v>1</v>
      </c>
      <c r="D143" s="44">
        <v>4</v>
      </c>
      <c r="E143" s="65"/>
      <c r="F143" s="64"/>
      <c r="G143" s="68"/>
      <c r="H143" s="44">
        <v>1</v>
      </c>
      <c r="I143" s="61"/>
      <c r="J143" s="61"/>
      <c r="K143" s="61">
        <f t="shared" si="10"/>
        <v>1</v>
      </c>
      <c r="L143" s="61">
        <v>1160</v>
      </c>
      <c r="M143" s="63" t="s">
        <v>27</v>
      </c>
      <c r="N143" s="41"/>
      <c r="O143" s="142"/>
      <c r="P143" s="11"/>
    </row>
    <row r="144" spans="1:16">
      <c r="A144" s="38"/>
      <c r="B144" s="63" t="s">
        <v>130</v>
      </c>
      <c r="C144" s="44">
        <v>1</v>
      </c>
      <c r="D144" s="44">
        <v>5</v>
      </c>
      <c r="E144" s="65"/>
      <c r="F144" s="44">
        <v>1</v>
      </c>
      <c r="G144" s="61"/>
      <c r="H144" s="61"/>
      <c r="I144" s="61"/>
      <c r="J144" s="61"/>
      <c r="K144" s="61">
        <f t="shared" si="10"/>
        <v>1</v>
      </c>
      <c r="L144" s="61">
        <v>1169</v>
      </c>
      <c r="M144" s="63" t="s">
        <v>27</v>
      </c>
      <c r="N144" s="41"/>
      <c r="O144" s="142"/>
      <c r="P144" s="11"/>
    </row>
    <row r="145" spans="1:16">
      <c r="A145" s="38"/>
      <c r="B145" s="63" t="s">
        <v>130</v>
      </c>
      <c r="C145" s="44">
        <v>1</v>
      </c>
      <c r="D145" s="44">
        <v>6</v>
      </c>
      <c r="E145" s="65"/>
      <c r="F145" s="44">
        <v>1</v>
      </c>
      <c r="G145" s="61"/>
      <c r="H145" s="61"/>
      <c r="I145" s="61"/>
      <c r="J145" s="61"/>
      <c r="K145" s="61">
        <f t="shared" si="10"/>
        <v>1</v>
      </c>
      <c r="L145" s="61">
        <v>1170</v>
      </c>
      <c r="M145" s="63" t="s">
        <v>27</v>
      </c>
      <c r="N145" s="41"/>
      <c r="O145" s="142"/>
      <c r="P145" s="11"/>
    </row>
    <row r="146" spans="1:16" s="73" customFormat="1">
      <c r="A146" s="69" t="s">
        <v>28</v>
      </c>
      <c r="B146" s="70"/>
      <c r="C146" s="69">
        <f>SUM(C121:C145)</f>
        <v>22</v>
      </c>
      <c r="D146" s="71"/>
      <c r="E146" s="71">
        <f t="shared" ref="E146:K146" si="11">SUM(E121:E145)</f>
        <v>6</v>
      </c>
      <c r="F146" s="71">
        <f t="shared" si="11"/>
        <v>4</v>
      </c>
      <c r="G146" s="71">
        <f t="shared" si="11"/>
        <v>6</v>
      </c>
      <c r="H146" s="71">
        <f t="shared" si="11"/>
        <v>6</v>
      </c>
      <c r="I146" s="71">
        <f t="shared" si="11"/>
        <v>0</v>
      </c>
      <c r="J146" s="71">
        <f t="shared" si="11"/>
        <v>0</v>
      </c>
      <c r="K146" s="71">
        <f t="shared" si="11"/>
        <v>22</v>
      </c>
      <c r="L146" s="71"/>
      <c r="M146" s="72"/>
      <c r="N146" s="72"/>
      <c r="O146" s="149"/>
      <c r="P146" s="163"/>
    </row>
    <row r="147" spans="1:16">
      <c r="A147" s="74" t="s">
        <v>133</v>
      </c>
      <c r="B147" s="75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68"/>
      <c r="N147" s="9"/>
      <c r="O147" s="142"/>
      <c r="P147" s="11"/>
    </row>
    <row r="148" spans="1:16">
      <c r="A148" s="74"/>
      <c r="B148" s="76" t="s">
        <v>49</v>
      </c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68"/>
      <c r="N148" s="9"/>
      <c r="O148" s="142"/>
      <c r="P148" s="11"/>
    </row>
    <row r="149" spans="1:16">
      <c r="A149" s="74"/>
      <c r="B149" s="75" t="s">
        <v>50</v>
      </c>
      <c r="C149" s="59">
        <v>1</v>
      </c>
      <c r="D149" s="59">
        <v>1</v>
      </c>
      <c r="E149" s="59"/>
      <c r="F149" s="59"/>
      <c r="G149" s="59">
        <v>1</v>
      </c>
      <c r="H149" s="59"/>
      <c r="I149" s="59"/>
      <c r="J149" s="59"/>
      <c r="K149" s="59">
        <f>SUM(E149:J149)</f>
        <v>1</v>
      </c>
      <c r="L149" s="59">
        <v>17</v>
      </c>
      <c r="M149" s="58"/>
      <c r="N149" s="12"/>
      <c r="O149" s="142"/>
      <c r="P149" s="11"/>
    </row>
    <row r="150" spans="1:16">
      <c r="A150" s="74"/>
      <c r="B150" s="75" t="s">
        <v>25</v>
      </c>
      <c r="C150" s="59">
        <v>1</v>
      </c>
      <c r="D150" s="59">
        <v>2</v>
      </c>
      <c r="E150" s="59">
        <v>1</v>
      </c>
      <c r="F150" s="59"/>
      <c r="G150" s="59"/>
      <c r="H150" s="59"/>
      <c r="I150" s="59"/>
      <c r="J150" s="59"/>
      <c r="K150" s="59">
        <f>SUM(E150:J150)</f>
        <v>1</v>
      </c>
      <c r="L150" s="59">
        <v>155</v>
      </c>
      <c r="M150" s="75" t="s">
        <v>134</v>
      </c>
      <c r="N150" s="12"/>
      <c r="O150" s="142"/>
      <c r="P150" s="11">
        <v>1</v>
      </c>
    </row>
    <row r="151" spans="1:16">
      <c r="A151" s="38"/>
      <c r="B151" s="76" t="s">
        <v>135</v>
      </c>
      <c r="C151" s="13"/>
      <c r="D151" s="13"/>
      <c r="E151" s="13"/>
      <c r="F151" s="13"/>
      <c r="G151" s="13"/>
      <c r="H151" s="13"/>
      <c r="I151" s="13"/>
      <c r="J151" s="13"/>
      <c r="K151" s="13"/>
      <c r="L151" s="21"/>
      <c r="M151" s="13"/>
      <c r="N151" s="13"/>
      <c r="O151" s="142"/>
      <c r="P151" s="11"/>
    </row>
    <row r="152" spans="1:16">
      <c r="A152" s="77"/>
      <c r="B152" s="75" t="s">
        <v>25</v>
      </c>
      <c r="C152" s="61">
        <v>1</v>
      </c>
      <c r="D152" s="61">
        <v>1</v>
      </c>
      <c r="E152" s="61">
        <v>1</v>
      </c>
      <c r="F152" s="61"/>
      <c r="G152" s="61"/>
      <c r="H152" s="61"/>
      <c r="I152" s="61"/>
      <c r="J152" s="61"/>
      <c r="K152" s="61">
        <f>SUM(E152:J152)</f>
        <v>1</v>
      </c>
      <c r="L152" s="61">
        <v>27</v>
      </c>
      <c r="M152" s="75"/>
      <c r="N152" s="12"/>
      <c r="O152" s="142"/>
      <c r="P152" s="11"/>
    </row>
    <row r="153" spans="1:16">
      <c r="A153" s="77"/>
      <c r="B153" s="75" t="s">
        <v>50</v>
      </c>
      <c r="C153" s="61">
        <v>1</v>
      </c>
      <c r="D153" s="61">
        <v>2</v>
      </c>
      <c r="E153" s="61"/>
      <c r="F153" s="61"/>
      <c r="G153" s="61">
        <v>1</v>
      </c>
      <c r="H153" s="61"/>
      <c r="I153" s="61"/>
      <c r="J153" s="61"/>
      <c r="K153" s="61">
        <f>SUM(E153:J153)</f>
        <v>1</v>
      </c>
      <c r="L153" s="61">
        <v>18</v>
      </c>
      <c r="M153" s="75" t="s">
        <v>136</v>
      </c>
      <c r="N153" s="12"/>
      <c r="O153" s="142"/>
      <c r="P153" s="11">
        <v>1</v>
      </c>
    </row>
    <row r="154" spans="1:16">
      <c r="A154" s="77"/>
      <c r="B154" s="75" t="s">
        <v>24</v>
      </c>
      <c r="C154" s="61">
        <v>1</v>
      </c>
      <c r="D154" s="61">
        <v>3</v>
      </c>
      <c r="E154" s="61"/>
      <c r="F154" s="61"/>
      <c r="G154" s="61">
        <v>1</v>
      </c>
      <c r="H154" s="61"/>
      <c r="I154" s="61"/>
      <c r="J154" s="61"/>
      <c r="K154" s="61">
        <f>SUM(E154:J154)</f>
        <v>1</v>
      </c>
      <c r="L154" s="61">
        <v>13</v>
      </c>
      <c r="M154" s="75" t="s">
        <v>27</v>
      </c>
      <c r="N154" s="12"/>
      <c r="O154" s="142"/>
      <c r="P154" s="11"/>
    </row>
    <row r="155" spans="1:16">
      <c r="A155" s="77"/>
      <c r="B155" s="75" t="s">
        <v>24</v>
      </c>
      <c r="C155" s="61">
        <v>1</v>
      </c>
      <c r="D155" s="61">
        <v>4</v>
      </c>
      <c r="E155" s="61"/>
      <c r="F155" s="61"/>
      <c r="G155" s="61">
        <v>1</v>
      </c>
      <c r="H155" s="61"/>
      <c r="I155" s="61"/>
      <c r="J155" s="61"/>
      <c r="K155" s="61">
        <f>SUM(E155:J155)</f>
        <v>1</v>
      </c>
      <c r="L155" s="61">
        <v>14</v>
      </c>
      <c r="M155" s="75" t="s">
        <v>137</v>
      </c>
      <c r="N155" s="12"/>
      <c r="O155" s="142"/>
      <c r="P155" s="11">
        <v>1</v>
      </c>
    </row>
    <row r="156" spans="1:16">
      <c r="A156" s="38"/>
      <c r="B156" s="76" t="s">
        <v>138</v>
      </c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13"/>
      <c r="O156" s="142"/>
      <c r="P156" s="11"/>
    </row>
    <row r="157" spans="1:16">
      <c r="A157" s="77"/>
      <c r="B157" s="75" t="s">
        <v>24</v>
      </c>
      <c r="C157" s="61">
        <v>1</v>
      </c>
      <c r="D157" s="61">
        <v>1</v>
      </c>
      <c r="E157" s="61"/>
      <c r="F157" s="61"/>
      <c r="G157" s="61">
        <v>1</v>
      </c>
      <c r="H157" s="61"/>
      <c r="I157" s="61"/>
      <c r="J157" s="61"/>
      <c r="K157" s="61">
        <f>SUM(E157:J157)</f>
        <v>1</v>
      </c>
      <c r="L157" s="61">
        <v>95</v>
      </c>
      <c r="M157" s="75" t="s">
        <v>139</v>
      </c>
      <c r="N157" s="12"/>
      <c r="O157" s="142"/>
      <c r="P157" s="11">
        <v>1</v>
      </c>
    </row>
    <row r="158" spans="1:16">
      <c r="A158" s="77"/>
      <c r="B158" s="75" t="s">
        <v>50</v>
      </c>
      <c r="C158" s="61">
        <v>1</v>
      </c>
      <c r="D158" s="61">
        <v>2</v>
      </c>
      <c r="E158" s="61"/>
      <c r="F158" s="61"/>
      <c r="G158" s="61">
        <v>1</v>
      </c>
      <c r="H158" s="61"/>
      <c r="I158" s="61"/>
      <c r="J158" s="61"/>
      <c r="K158" s="61">
        <f>SUM(E158:J158)</f>
        <v>1</v>
      </c>
      <c r="L158" s="61">
        <v>19</v>
      </c>
      <c r="M158" s="78"/>
      <c r="N158" s="79"/>
      <c r="O158" s="148" t="s">
        <v>140</v>
      </c>
      <c r="P158" s="11"/>
    </row>
    <row r="159" spans="1:16">
      <c r="A159" s="77"/>
      <c r="B159" s="75" t="s">
        <v>65</v>
      </c>
      <c r="C159" s="61">
        <v>1</v>
      </c>
      <c r="D159" s="61">
        <v>3</v>
      </c>
      <c r="E159" s="61"/>
      <c r="F159" s="61">
        <v>1</v>
      </c>
      <c r="G159" s="61"/>
      <c r="H159" s="61"/>
      <c r="I159" s="61"/>
      <c r="J159" s="61"/>
      <c r="K159" s="61">
        <f>SUM(E159:J159)</f>
        <v>1</v>
      </c>
      <c r="L159" s="61">
        <v>29</v>
      </c>
      <c r="M159" s="75" t="s">
        <v>141</v>
      </c>
      <c r="N159" s="12"/>
      <c r="O159" s="142"/>
      <c r="P159" s="11">
        <v>1</v>
      </c>
    </row>
    <row r="160" spans="1:16">
      <c r="A160" s="77"/>
      <c r="B160" s="75" t="s">
        <v>65</v>
      </c>
      <c r="C160" s="61">
        <v>1</v>
      </c>
      <c r="D160" s="61">
        <v>4</v>
      </c>
      <c r="E160" s="61"/>
      <c r="F160" s="61">
        <v>1</v>
      </c>
      <c r="G160" s="61"/>
      <c r="H160" s="61"/>
      <c r="I160" s="61"/>
      <c r="J160" s="61"/>
      <c r="K160" s="61">
        <f>SUM(E160:J160)</f>
        <v>1</v>
      </c>
      <c r="L160" s="61">
        <v>30</v>
      </c>
      <c r="M160" s="75" t="s">
        <v>27</v>
      </c>
      <c r="N160" s="12"/>
      <c r="O160" s="142"/>
      <c r="P160" s="11"/>
    </row>
    <row r="161" spans="1:16">
      <c r="A161" s="77"/>
      <c r="B161" s="75" t="s">
        <v>65</v>
      </c>
      <c r="C161" s="61">
        <v>1</v>
      </c>
      <c r="D161" s="61">
        <v>5</v>
      </c>
      <c r="E161" s="61"/>
      <c r="F161" s="61">
        <v>1</v>
      </c>
      <c r="G161" s="61"/>
      <c r="H161" s="61"/>
      <c r="I161" s="61"/>
      <c r="J161" s="61"/>
      <c r="K161" s="61">
        <f>SUM(E161:J161)</f>
        <v>1</v>
      </c>
      <c r="L161" s="61">
        <v>31</v>
      </c>
      <c r="M161" s="75" t="s">
        <v>27</v>
      </c>
      <c r="N161" s="12"/>
      <c r="O161" s="142"/>
      <c r="P161" s="11"/>
    </row>
    <row r="162" spans="1:16">
      <c r="A162" s="38"/>
      <c r="B162" s="76" t="s">
        <v>142</v>
      </c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75"/>
      <c r="N162" s="12"/>
      <c r="O162" s="142"/>
      <c r="P162" s="11"/>
    </row>
    <row r="163" spans="1:16">
      <c r="A163" s="77"/>
      <c r="B163" s="75" t="s">
        <v>24</v>
      </c>
      <c r="C163" s="61">
        <v>1</v>
      </c>
      <c r="D163" s="61">
        <v>1</v>
      </c>
      <c r="E163" s="61"/>
      <c r="F163" s="61"/>
      <c r="G163" s="61">
        <v>1</v>
      </c>
      <c r="H163" s="61"/>
      <c r="I163" s="61"/>
      <c r="J163" s="61"/>
      <c r="K163" s="61">
        <f>SUM(E163:J163)</f>
        <v>1</v>
      </c>
      <c r="L163" s="61">
        <v>16</v>
      </c>
      <c r="M163" s="75" t="s">
        <v>143</v>
      </c>
      <c r="N163" s="12"/>
      <c r="O163" s="142"/>
      <c r="P163" s="11">
        <v>1</v>
      </c>
    </row>
    <row r="164" spans="1:16">
      <c r="A164" s="77"/>
      <c r="B164" s="75" t="s">
        <v>50</v>
      </c>
      <c r="C164" s="61">
        <v>1</v>
      </c>
      <c r="D164" s="61">
        <v>2</v>
      </c>
      <c r="E164" s="61"/>
      <c r="F164" s="61"/>
      <c r="G164" s="61">
        <v>1</v>
      </c>
      <c r="H164" s="61"/>
      <c r="I164" s="61"/>
      <c r="J164" s="61"/>
      <c r="K164" s="61">
        <f>SUM(E164:J164)</f>
        <v>1</v>
      </c>
      <c r="L164" s="61">
        <v>1148</v>
      </c>
      <c r="M164" s="75" t="s">
        <v>144</v>
      </c>
      <c r="N164" s="12"/>
      <c r="O164" s="142"/>
      <c r="P164" s="11">
        <v>1</v>
      </c>
    </row>
    <row r="165" spans="1:16">
      <c r="A165" s="77"/>
      <c r="B165" s="75" t="s">
        <v>101</v>
      </c>
      <c r="C165" s="61">
        <v>1</v>
      </c>
      <c r="D165" s="61">
        <v>3</v>
      </c>
      <c r="E165" s="61">
        <v>1</v>
      </c>
      <c r="F165" s="61"/>
      <c r="G165" s="61"/>
      <c r="H165" s="61"/>
      <c r="I165" s="61"/>
      <c r="J165" s="61"/>
      <c r="K165" s="61">
        <f>SUM(E165:J165)</f>
        <v>1</v>
      </c>
      <c r="L165" s="61">
        <v>25</v>
      </c>
      <c r="M165" s="78"/>
      <c r="N165" s="80" t="s">
        <v>68</v>
      </c>
      <c r="O165" s="148" t="s">
        <v>145</v>
      </c>
      <c r="P165" s="11"/>
    </row>
    <row r="166" spans="1:16">
      <c r="A166" s="77"/>
      <c r="B166" s="75" t="s">
        <v>130</v>
      </c>
      <c r="C166" s="61">
        <v>1</v>
      </c>
      <c r="D166" s="61">
        <v>4</v>
      </c>
      <c r="E166" s="61"/>
      <c r="F166" s="61">
        <v>1</v>
      </c>
      <c r="G166" s="61"/>
      <c r="H166" s="61"/>
      <c r="I166" s="61"/>
      <c r="J166" s="61"/>
      <c r="K166" s="61">
        <f>SUM(E166:J166)</f>
        <v>1</v>
      </c>
      <c r="L166" s="61">
        <v>32</v>
      </c>
      <c r="M166" s="75" t="s">
        <v>27</v>
      </c>
      <c r="N166" s="12"/>
      <c r="O166" s="142"/>
      <c r="P166" s="11"/>
    </row>
    <row r="167" spans="1:16">
      <c r="A167" s="77"/>
      <c r="B167" s="75" t="s">
        <v>130</v>
      </c>
      <c r="C167" s="61">
        <v>1</v>
      </c>
      <c r="D167" s="61">
        <v>5</v>
      </c>
      <c r="E167" s="61"/>
      <c r="F167" s="61">
        <v>1</v>
      </c>
      <c r="G167" s="61"/>
      <c r="H167" s="61"/>
      <c r="I167" s="61"/>
      <c r="J167" s="61"/>
      <c r="K167" s="61">
        <f>SUM(E167:J167)</f>
        <v>1</v>
      </c>
      <c r="L167" s="61">
        <v>33</v>
      </c>
      <c r="M167" s="75" t="s">
        <v>27</v>
      </c>
      <c r="N167" s="12"/>
      <c r="O167" s="142"/>
      <c r="P167" s="11"/>
    </row>
    <row r="168" spans="1:16">
      <c r="A168" s="38"/>
      <c r="B168" s="76" t="s">
        <v>146</v>
      </c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13"/>
      <c r="N168" s="13"/>
      <c r="O168" s="142"/>
      <c r="P168" s="11"/>
    </row>
    <row r="169" spans="1:16">
      <c r="A169" s="77"/>
      <c r="B169" s="75" t="s">
        <v>88</v>
      </c>
      <c r="C169" s="59">
        <v>1</v>
      </c>
      <c r="D169" s="59">
        <v>1</v>
      </c>
      <c r="E169" s="59"/>
      <c r="F169" s="59"/>
      <c r="G169" s="59">
        <v>1</v>
      </c>
      <c r="H169" s="59"/>
      <c r="I169" s="59"/>
      <c r="J169" s="59"/>
      <c r="K169" s="59">
        <f>SUM(E169:J169)</f>
        <v>1</v>
      </c>
      <c r="L169" s="59">
        <v>21</v>
      </c>
      <c r="M169" s="12" t="s">
        <v>27</v>
      </c>
      <c r="N169" s="12"/>
      <c r="O169" s="142"/>
      <c r="P169" s="11"/>
    </row>
    <row r="170" spans="1:16">
      <c r="A170" s="77"/>
      <c r="B170" s="75" t="s">
        <v>88</v>
      </c>
      <c r="C170" s="59">
        <v>1</v>
      </c>
      <c r="D170" s="59">
        <v>2</v>
      </c>
      <c r="E170" s="59"/>
      <c r="F170" s="59"/>
      <c r="G170" s="59">
        <v>1</v>
      </c>
      <c r="H170" s="59"/>
      <c r="I170" s="59"/>
      <c r="J170" s="59"/>
      <c r="K170" s="59">
        <f>SUM(E170:J170)</f>
        <v>1</v>
      </c>
      <c r="L170" s="59">
        <v>22</v>
      </c>
      <c r="M170" s="12" t="s">
        <v>27</v>
      </c>
      <c r="N170" s="12"/>
      <c r="O170" s="142"/>
      <c r="P170" s="11"/>
    </row>
    <row r="171" spans="1:16">
      <c r="A171" s="77"/>
      <c r="B171" s="75" t="s">
        <v>84</v>
      </c>
      <c r="C171" s="59">
        <v>1</v>
      </c>
      <c r="D171" s="59">
        <v>3</v>
      </c>
      <c r="E171" s="59">
        <v>1</v>
      </c>
      <c r="F171" s="59"/>
      <c r="G171" s="59"/>
      <c r="H171" s="59"/>
      <c r="I171" s="59"/>
      <c r="J171" s="59"/>
      <c r="K171" s="59">
        <f>SUM(E171:J171)</f>
        <v>1</v>
      </c>
      <c r="L171" s="59">
        <v>23</v>
      </c>
      <c r="M171" s="62" t="s">
        <v>147</v>
      </c>
      <c r="N171" s="12"/>
      <c r="O171" s="142"/>
      <c r="P171" s="11">
        <v>1</v>
      </c>
    </row>
    <row r="172" spans="1:16">
      <c r="A172" s="77"/>
      <c r="B172" s="75" t="s">
        <v>84</v>
      </c>
      <c r="C172" s="59">
        <v>1</v>
      </c>
      <c r="D172" s="59">
        <v>4</v>
      </c>
      <c r="E172" s="59">
        <v>1</v>
      </c>
      <c r="F172" s="59"/>
      <c r="G172" s="59"/>
      <c r="H172" s="59"/>
      <c r="I172" s="59"/>
      <c r="J172" s="59"/>
      <c r="K172" s="59">
        <f>SUM(E172:J172)</f>
        <v>1</v>
      </c>
      <c r="L172" s="59">
        <v>24</v>
      </c>
      <c r="M172" s="12" t="s">
        <v>27</v>
      </c>
      <c r="N172" s="12"/>
      <c r="O172" s="142"/>
      <c r="P172" s="11"/>
    </row>
    <row r="173" spans="1:16">
      <c r="A173" s="77"/>
      <c r="B173" s="75" t="s">
        <v>25</v>
      </c>
      <c r="C173" s="59">
        <v>1</v>
      </c>
      <c r="D173" s="59">
        <v>5</v>
      </c>
      <c r="E173" s="59">
        <v>1</v>
      </c>
      <c r="F173" s="59"/>
      <c r="G173" s="59"/>
      <c r="H173" s="59"/>
      <c r="I173" s="59"/>
      <c r="J173" s="59"/>
      <c r="K173" s="59">
        <f>SUM(E173:J173)</f>
        <v>1</v>
      </c>
      <c r="L173" s="59">
        <v>28</v>
      </c>
      <c r="M173" s="12" t="s">
        <v>27</v>
      </c>
      <c r="N173" s="12"/>
      <c r="O173" s="142"/>
      <c r="P173" s="11"/>
    </row>
    <row r="174" spans="1:16" s="73" customFormat="1">
      <c r="A174" s="69" t="s">
        <v>28</v>
      </c>
      <c r="B174" s="81"/>
      <c r="C174" s="69">
        <f>SUM(C149:C173)</f>
        <v>21</v>
      </c>
      <c r="D174" s="69"/>
      <c r="E174" s="69">
        <f t="shared" ref="E174:K174" si="12">SUM(E149:E173)</f>
        <v>6</v>
      </c>
      <c r="F174" s="69">
        <f t="shared" si="12"/>
        <v>5</v>
      </c>
      <c r="G174" s="69">
        <f t="shared" si="12"/>
        <v>10</v>
      </c>
      <c r="H174" s="69">
        <f t="shared" si="12"/>
        <v>0</v>
      </c>
      <c r="I174" s="69">
        <f t="shared" si="12"/>
        <v>0</v>
      </c>
      <c r="J174" s="69">
        <f t="shared" si="12"/>
        <v>0</v>
      </c>
      <c r="K174" s="69">
        <f t="shared" si="12"/>
        <v>21</v>
      </c>
      <c r="L174" s="69"/>
      <c r="M174" s="82"/>
      <c r="N174" s="72"/>
      <c r="O174" s="149"/>
      <c r="P174" s="163"/>
    </row>
    <row r="175" spans="1:16">
      <c r="A175" s="74" t="s">
        <v>148</v>
      </c>
      <c r="B175" s="58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68"/>
      <c r="N175" s="9"/>
      <c r="O175" s="142"/>
      <c r="P175" s="11"/>
    </row>
    <row r="176" spans="1:16">
      <c r="A176" s="83"/>
      <c r="B176" s="60" t="s">
        <v>49</v>
      </c>
      <c r="C176" s="61"/>
      <c r="D176" s="61"/>
      <c r="E176" s="84"/>
      <c r="F176" s="61"/>
      <c r="G176" s="61"/>
      <c r="H176" s="61"/>
      <c r="I176" s="61"/>
      <c r="J176" s="61"/>
      <c r="K176" s="61"/>
      <c r="L176" s="61"/>
      <c r="M176" s="75"/>
      <c r="N176" s="62"/>
      <c r="O176" s="142"/>
      <c r="P176" s="11"/>
    </row>
    <row r="177" spans="1:16" s="10" customFormat="1">
      <c r="A177" s="85"/>
      <c r="B177" s="63" t="s">
        <v>84</v>
      </c>
      <c r="C177" s="44">
        <v>1</v>
      </c>
      <c r="D177" s="44">
        <v>1</v>
      </c>
      <c r="E177" s="44">
        <v>1</v>
      </c>
      <c r="F177" s="64"/>
      <c r="G177" s="61"/>
      <c r="H177" s="61"/>
      <c r="I177" s="61"/>
      <c r="J177" s="61"/>
      <c r="K177" s="61">
        <f t="shared" ref="K177:K182" si="13">SUM(E177:J177)</f>
        <v>1</v>
      </c>
      <c r="L177" s="61">
        <v>280</v>
      </c>
      <c r="M177" s="63" t="s">
        <v>149</v>
      </c>
      <c r="N177" s="42" t="s">
        <v>59</v>
      </c>
      <c r="O177" s="150"/>
      <c r="P177" s="19">
        <v>1</v>
      </c>
    </row>
    <row r="178" spans="1:16">
      <c r="A178" s="83"/>
      <c r="B178" s="63" t="s">
        <v>25</v>
      </c>
      <c r="C178" s="44">
        <v>1</v>
      </c>
      <c r="D178" s="44">
        <v>2</v>
      </c>
      <c r="E178" s="44">
        <v>1</v>
      </c>
      <c r="F178" s="64"/>
      <c r="G178" s="61"/>
      <c r="H178" s="61"/>
      <c r="I178" s="61"/>
      <c r="J178" s="61"/>
      <c r="K178" s="61">
        <f t="shared" si="13"/>
        <v>1</v>
      </c>
      <c r="L178" s="61">
        <v>299</v>
      </c>
      <c r="M178" s="86" t="s">
        <v>27</v>
      </c>
      <c r="N178" s="45"/>
      <c r="O178" s="142"/>
      <c r="P178" s="11"/>
    </row>
    <row r="179" spans="1:16">
      <c r="A179" s="83"/>
      <c r="B179" s="63" t="s">
        <v>25</v>
      </c>
      <c r="C179" s="44">
        <v>1</v>
      </c>
      <c r="D179" s="44">
        <v>3</v>
      </c>
      <c r="E179" s="44">
        <v>1</v>
      </c>
      <c r="F179" s="64"/>
      <c r="G179" s="61"/>
      <c r="H179" s="61"/>
      <c r="I179" s="61"/>
      <c r="J179" s="61"/>
      <c r="K179" s="61">
        <f t="shared" si="13"/>
        <v>1</v>
      </c>
      <c r="L179" s="61">
        <v>300</v>
      </c>
      <c r="M179" s="86" t="s">
        <v>27</v>
      </c>
      <c r="N179" s="45"/>
      <c r="O179" s="142"/>
      <c r="P179" s="11"/>
    </row>
    <row r="180" spans="1:16">
      <c r="A180" s="83"/>
      <c r="B180" s="63" t="s">
        <v>101</v>
      </c>
      <c r="C180" s="44">
        <v>1</v>
      </c>
      <c r="D180" s="44">
        <v>4</v>
      </c>
      <c r="E180" s="44">
        <v>1</v>
      </c>
      <c r="F180" s="64"/>
      <c r="G180" s="61"/>
      <c r="H180" s="61"/>
      <c r="I180" s="61"/>
      <c r="J180" s="61"/>
      <c r="K180" s="61">
        <f t="shared" si="13"/>
        <v>1</v>
      </c>
      <c r="L180" s="61">
        <v>304</v>
      </c>
      <c r="M180" s="86" t="s">
        <v>27</v>
      </c>
      <c r="N180" s="45"/>
      <c r="O180" s="142"/>
      <c r="P180" s="11"/>
    </row>
    <row r="181" spans="1:16">
      <c r="A181" s="83"/>
      <c r="B181" s="63" t="s">
        <v>84</v>
      </c>
      <c r="C181" s="44">
        <v>1</v>
      </c>
      <c r="D181" s="44">
        <v>5</v>
      </c>
      <c r="E181" s="44">
        <v>1</v>
      </c>
      <c r="F181" s="64"/>
      <c r="G181" s="61"/>
      <c r="H181" s="61"/>
      <c r="I181" s="61"/>
      <c r="J181" s="61"/>
      <c r="K181" s="61">
        <f t="shared" si="13"/>
        <v>1</v>
      </c>
      <c r="L181" s="61">
        <v>302</v>
      </c>
      <c r="M181" s="86" t="s">
        <v>27</v>
      </c>
      <c r="N181" s="45"/>
      <c r="O181" s="142"/>
      <c r="P181" s="11"/>
    </row>
    <row r="182" spans="1:16">
      <c r="A182" s="83"/>
      <c r="B182" s="63" t="s">
        <v>84</v>
      </c>
      <c r="C182" s="44">
        <v>1</v>
      </c>
      <c r="D182" s="44">
        <v>6</v>
      </c>
      <c r="E182" s="44">
        <v>1</v>
      </c>
      <c r="F182" s="64"/>
      <c r="G182" s="61"/>
      <c r="H182" s="61"/>
      <c r="I182" s="61"/>
      <c r="J182" s="61"/>
      <c r="K182" s="61">
        <f t="shared" si="13"/>
        <v>1</v>
      </c>
      <c r="L182" s="61">
        <v>303</v>
      </c>
      <c r="M182" s="63" t="s">
        <v>150</v>
      </c>
      <c r="N182" s="42" t="s">
        <v>59</v>
      </c>
      <c r="O182" s="142"/>
      <c r="P182" s="11">
        <v>1</v>
      </c>
    </row>
    <row r="183" spans="1:16">
      <c r="A183" s="83"/>
      <c r="B183" s="60" t="s">
        <v>151</v>
      </c>
      <c r="C183" s="61"/>
      <c r="D183" s="61"/>
      <c r="E183" s="87"/>
      <c r="F183" s="64"/>
      <c r="G183" s="61"/>
      <c r="H183" s="61"/>
      <c r="I183" s="61"/>
      <c r="J183" s="61"/>
      <c r="K183" s="61"/>
      <c r="L183" s="61"/>
      <c r="M183" s="61"/>
      <c r="N183" s="39"/>
      <c r="O183" s="142"/>
      <c r="P183" s="11"/>
    </row>
    <row r="184" spans="1:16">
      <c r="A184" s="83"/>
      <c r="B184" s="63" t="s">
        <v>25</v>
      </c>
      <c r="C184" s="44">
        <v>1</v>
      </c>
      <c r="D184" s="44">
        <v>1</v>
      </c>
      <c r="E184" s="44">
        <v>1</v>
      </c>
      <c r="F184" s="64"/>
      <c r="G184" s="61"/>
      <c r="H184" s="61"/>
      <c r="I184" s="61"/>
      <c r="J184" s="61"/>
      <c r="K184" s="61">
        <f t="shared" ref="K184:K190" si="14">SUM(E184:J184)</f>
        <v>1</v>
      </c>
      <c r="L184" s="61">
        <v>1078</v>
      </c>
      <c r="M184" s="86"/>
      <c r="N184" s="45"/>
      <c r="O184" s="142"/>
      <c r="P184" s="11"/>
    </row>
    <row r="185" spans="1:16">
      <c r="A185" s="83"/>
      <c r="B185" s="63" t="s">
        <v>113</v>
      </c>
      <c r="C185" s="44">
        <v>1</v>
      </c>
      <c r="D185" s="44">
        <v>2</v>
      </c>
      <c r="E185" s="64"/>
      <c r="F185" s="64"/>
      <c r="G185" s="44">
        <v>1</v>
      </c>
      <c r="H185" s="61"/>
      <c r="I185" s="61"/>
      <c r="J185" s="61"/>
      <c r="K185" s="61">
        <f t="shared" si="14"/>
        <v>1</v>
      </c>
      <c r="L185" s="61">
        <v>291</v>
      </c>
      <c r="M185" s="86" t="s">
        <v>27</v>
      </c>
      <c r="N185" s="45"/>
      <c r="O185" s="142"/>
      <c r="P185" s="11"/>
    </row>
    <row r="186" spans="1:16">
      <c r="A186" s="83"/>
      <c r="B186" s="63" t="s">
        <v>113</v>
      </c>
      <c r="C186" s="44">
        <v>1</v>
      </c>
      <c r="D186" s="44">
        <v>3</v>
      </c>
      <c r="E186" s="60"/>
      <c r="F186" s="64"/>
      <c r="G186" s="44">
        <v>1</v>
      </c>
      <c r="H186" s="61"/>
      <c r="I186" s="61"/>
      <c r="J186" s="61"/>
      <c r="K186" s="61">
        <f t="shared" si="14"/>
        <v>1</v>
      </c>
      <c r="L186" s="61">
        <v>292</v>
      </c>
      <c r="M186" s="86" t="s">
        <v>27</v>
      </c>
      <c r="N186" s="45"/>
      <c r="O186" s="142"/>
      <c r="P186" s="11"/>
    </row>
    <row r="187" spans="1:16">
      <c r="A187" s="83"/>
      <c r="B187" s="63" t="s">
        <v>152</v>
      </c>
      <c r="C187" s="44">
        <v>1</v>
      </c>
      <c r="D187" s="44">
        <v>4</v>
      </c>
      <c r="E187" s="60"/>
      <c r="F187" s="64"/>
      <c r="G187" s="68"/>
      <c r="H187" s="44">
        <v>1</v>
      </c>
      <c r="I187" s="61"/>
      <c r="J187" s="61"/>
      <c r="K187" s="61">
        <f t="shared" si="14"/>
        <v>1</v>
      </c>
      <c r="L187" s="61">
        <v>295</v>
      </c>
      <c r="M187" s="86" t="s">
        <v>27</v>
      </c>
      <c r="N187" s="45"/>
      <c r="O187" s="142"/>
      <c r="P187" s="11"/>
    </row>
    <row r="188" spans="1:16">
      <c r="A188" s="83"/>
      <c r="B188" s="63" t="s">
        <v>152</v>
      </c>
      <c r="C188" s="44">
        <v>1</v>
      </c>
      <c r="D188" s="44">
        <v>5</v>
      </c>
      <c r="E188" s="60"/>
      <c r="F188" s="64"/>
      <c r="G188" s="68"/>
      <c r="H188" s="44">
        <v>1</v>
      </c>
      <c r="I188" s="61"/>
      <c r="J188" s="61"/>
      <c r="K188" s="61">
        <f t="shared" si="14"/>
        <v>1</v>
      </c>
      <c r="L188" s="61">
        <v>296</v>
      </c>
      <c r="M188" s="86" t="s">
        <v>27</v>
      </c>
      <c r="N188" s="45"/>
      <c r="O188" s="142"/>
      <c r="P188" s="11"/>
    </row>
    <row r="189" spans="1:16">
      <c r="A189" s="83"/>
      <c r="B189" s="63" t="s">
        <v>113</v>
      </c>
      <c r="C189" s="44">
        <v>1</v>
      </c>
      <c r="D189" s="44">
        <v>6</v>
      </c>
      <c r="E189" s="60"/>
      <c r="F189" s="64"/>
      <c r="G189" s="44">
        <v>1</v>
      </c>
      <c r="H189" s="61"/>
      <c r="I189" s="61"/>
      <c r="J189" s="61"/>
      <c r="K189" s="61">
        <f t="shared" si="14"/>
        <v>1</v>
      </c>
      <c r="L189" s="61">
        <v>293</v>
      </c>
      <c r="M189" s="86" t="s">
        <v>27</v>
      </c>
      <c r="N189" s="45"/>
      <c r="O189" s="142"/>
      <c r="P189" s="11"/>
    </row>
    <row r="190" spans="1:16">
      <c r="A190" s="83"/>
      <c r="B190" s="63" t="s">
        <v>113</v>
      </c>
      <c r="C190" s="44">
        <v>1</v>
      </c>
      <c r="D190" s="44">
        <v>7</v>
      </c>
      <c r="E190" s="60"/>
      <c r="F190" s="64"/>
      <c r="G190" s="44">
        <v>1</v>
      </c>
      <c r="H190" s="61"/>
      <c r="I190" s="61"/>
      <c r="J190" s="61"/>
      <c r="K190" s="61">
        <f t="shared" si="14"/>
        <v>1</v>
      </c>
      <c r="L190" s="61">
        <v>294</v>
      </c>
      <c r="M190" s="86" t="s">
        <v>27</v>
      </c>
      <c r="N190" s="45"/>
      <c r="O190" s="142"/>
      <c r="P190" s="11"/>
    </row>
    <row r="191" spans="1:16">
      <c r="A191" s="83"/>
      <c r="B191" s="60" t="s">
        <v>153</v>
      </c>
      <c r="C191" s="61"/>
      <c r="D191" s="61"/>
      <c r="E191" s="87"/>
      <c r="F191" s="64"/>
      <c r="G191" s="61"/>
      <c r="H191" s="61"/>
      <c r="I191" s="61"/>
      <c r="J191" s="61"/>
      <c r="K191" s="61"/>
      <c r="L191" s="61"/>
      <c r="M191" s="61"/>
      <c r="N191" s="39"/>
      <c r="O191" s="142"/>
      <c r="P191" s="11"/>
    </row>
    <row r="192" spans="1:16">
      <c r="A192" s="83"/>
      <c r="B192" s="63" t="s">
        <v>25</v>
      </c>
      <c r="C192" s="44">
        <v>1</v>
      </c>
      <c r="D192" s="44">
        <v>1</v>
      </c>
      <c r="E192" s="44">
        <v>1</v>
      </c>
      <c r="F192" s="64"/>
      <c r="G192" s="61"/>
      <c r="H192" s="61"/>
      <c r="I192" s="61"/>
      <c r="J192" s="61"/>
      <c r="K192" s="61">
        <f t="shared" ref="K192:K199" si="15">SUM(E192:J192)</f>
        <v>1</v>
      </c>
      <c r="L192" s="61">
        <v>1079</v>
      </c>
      <c r="M192" s="88" t="s">
        <v>154</v>
      </c>
      <c r="N192" s="45"/>
      <c r="O192" s="142"/>
      <c r="P192" s="11">
        <v>1</v>
      </c>
    </row>
    <row r="193" spans="1:16">
      <c r="A193" s="83"/>
      <c r="B193" s="63" t="s">
        <v>84</v>
      </c>
      <c r="C193" s="44">
        <v>1</v>
      </c>
      <c r="D193" s="44">
        <v>2</v>
      </c>
      <c r="E193" s="44">
        <v>1</v>
      </c>
      <c r="F193" s="64"/>
      <c r="G193" s="61"/>
      <c r="H193" s="61"/>
      <c r="I193" s="61"/>
      <c r="J193" s="61"/>
      <c r="K193" s="61">
        <f t="shared" si="15"/>
        <v>1</v>
      </c>
      <c r="L193" s="61">
        <v>1081</v>
      </c>
      <c r="M193" s="89" t="s">
        <v>27</v>
      </c>
      <c r="N193" s="45"/>
      <c r="O193" s="142"/>
      <c r="P193" s="11"/>
    </row>
    <row r="194" spans="1:16">
      <c r="A194" s="83"/>
      <c r="B194" s="63" t="s">
        <v>152</v>
      </c>
      <c r="C194" s="44">
        <v>1</v>
      </c>
      <c r="D194" s="44">
        <v>3</v>
      </c>
      <c r="E194" s="60"/>
      <c r="F194" s="64"/>
      <c r="G194" s="44">
        <v>1</v>
      </c>
      <c r="H194" s="61"/>
      <c r="I194" s="61"/>
      <c r="J194" s="61"/>
      <c r="K194" s="61">
        <f t="shared" si="15"/>
        <v>1</v>
      </c>
      <c r="L194" s="61">
        <v>1069</v>
      </c>
      <c r="M194" s="89" t="s">
        <v>27</v>
      </c>
      <c r="N194" s="45"/>
      <c r="O194" s="142"/>
      <c r="P194" s="11"/>
    </row>
    <row r="195" spans="1:16">
      <c r="A195" s="83"/>
      <c r="B195" s="63" t="s">
        <v>152</v>
      </c>
      <c r="C195" s="44">
        <v>1</v>
      </c>
      <c r="D195" s="44">
        <v>4</v>
      </c>
      <c r="E195" s="60"/>
      <c r="F195" s="64"/>
      <c r="G195" s="44">
        <v>1</v>
      </c>
      <c r="H195" s="61"/>
      <c r="I195" s="61"/>
      <c r="J195" s="61"/>
      <c r="K195" s="61">
        <f t="shared" si="15"/>
        <v>1</v>
      </c>
      <c r="L195" s="61">
        <v>1070</v>
      </c>
      <c r="M195" s="51"/>
      <c r="N195" s="23"/>
      <c r="O195" s="151" t="s">
        <v>155</v>
      </c>
      <c r="P195" s="11"/>
    </row>
    <row r="196" spans="1:16">
      <c r="A196" s="83"/>
      <c r="B196" s="63" t="s">
        <v>152</v>
      </c>
      <c r="C196" s="44">
        <v>1</v>
      </c>
      <c r="D196" s="44">
        <v>5</v>
      </c>
      <c r="E196" s="64"/>
      <c r="F196" s="64"/>
      <c r="G196" s="68"/>
      <c r="H196" s="44">
        <v>1</v>
      </c>
      <c r="I196" s="61"/>
      <c r="J196" s="61"/>
      <c r="K196" s="61">
        <f t="shared" si="15"/>
        <v>1</v>
      </c>
      <c r="L196" s="61">
        <v>1071</v>
      </c>
      <c r="M196" s="90" t="s">
        <v>156</v>
      </c>
      <c r="N196" s="9"/>
      <c r="O196" s="152"/>
      <c r="P196" s="11">
        <v>1</v>
      </c>
    </row>
    <row r="197" spans="1:16">
      <c r="A197" s="83"/>
      <c r="B197" s="63" t="s">
        <v>65</v>
      </c>
      <c r="C197" s="44">
        <v>1</v>
      </c>
      <c r="D197" s="44">
        <v>6</v>
      </c>
      <c r="E197" s="60"/>
      <c r="F197" s="44">
        <v>1</v>
      </c>
      <c r="G197" s="61"/>
      <c r="H197" s="61"/>
      <c r="I197" s="61"/>
      <c r="J197" s="61"/>
      <c r="K197" s="61">
        <f t="shared" si="15"/>
        <v>1</v>
      </c>
      <c r="L197" s="61">
        <v>1099</v>
      </c>
      <c r="M197" s="51"/>
      <c r="N197" s="23"/>
      <c r="O197" s="151" t="s">
        <v>157</v>
      </c>
      <c r="P197" s="11"/>
    </row>
    <row r="198" spans="1:16">
      <c r="A198" s="83"/>
      <c r="B198" s="63" t="s">
        <v>65</v>
      </c>
      <c r="C198" s="44">
        <v>1</v>
      </c>
      <c r="D198" s="44">
        <v>7</v>
      </c>
      <c r="E198" s="60"/>
      <c r="F198" s="44">
        <v>1</v>
      </c>
      <c r="G198" s="61"/>
      <c r="H198" s="61"/>
      <c r="I198" s="61"/>
      <c r="J198" s="61"/>
      <c r="K198" s="61">
        <f t="shared" si="15"/>
        <v>1</v>
      </c>
      <c r="L198" s="61">
        <v>1074</v>
      </c>
      <c r="M198" s="86" t="s">
        <v>27</v>
      </c>
      <c r="N198" s="45"/>
      <c r="O198" s="142"/>
      <c r="P198" s="11"/>
    </row>
    <row r="199" spans="1:16">
      <c r="A199" s="83"/>
      <c r="B199" s="63" t="s">
        <v>65</v>
      </c>
      <c r="C199" s="44">
        <v>1</v>
      </c>
      <c r="D199" s="44">
        <v>8</v>
      </c>
      <c r="E199" s="60"/>
      <c r="F199" s="44">
        <v>1</v>
      </c>
      <c r="G199" s="61"/>
      <c r="H199" s="61"/>
      <c r="I199" s="61"/>
      <c r="J199" s="61"/>
      <c r="K199" s="61">
        <f t="shared" si="15"/>
        <v>1</v>
      </c>
      <c r="L199" s="61">
        <v>1075</v>
      </c>
      <c r="M199" s="86" t="s">
        <v>27</v>
      </c>
      <c r="N199" s="45"/>
      <c r="O199" s="142"/>
      <c r="P199" s="11"/>
    </row>
    <row r="200" spans="1:16">
      <c r="A200" s="38"/>
      <c r="B200" s="60" t="s">
        <v>158</v>
      </c>
      <c r="C200" s="61"/>
      <c r="D200" s="61"/>
      <c r="E200" s="87"/>
      <c r="F200" s="64"/>
      <c r="G200" s="61"/>
      <c r="H200" s="61"/>
      <c r="I200" s="61"/>
      <c r="J200" s="61"/>
      <c r="K200" s="61"/>
      <c r="L200" s="61"/>
      <c r="M200" s="39"/>
      <c r="N200" s="39"/>
      <c r="O200" s="142"/>
      <c r="P200" s="11"/>
    </row>
    <row r="201" spans="1:16">
      <c r="A201" s="38"/>
      <c r="B201" s="63" t="s">
        <v>25</v>
      </c>
      <c r="C201" s="44">
        <v>1</v>
      </c>
      <c r="D201" s="44">
        <v>1</v>
      </c>
      <c r="E201" s="44">
        <v>1</v>
      </c>
      <c r="F201" s="64"/>
      <c r="G201" s="61"/>
      <c r="H201" s="61"/>
      <c r="I201" s="61"/>
      <c r="J201" s="61"/>
      <c r="K201" s="61">
        <f t="shared" ref="K201:K206" si="16">SUM(E201:J201)</f>
        <v>1</v>
      </c>
      <c r="L201" s="61">
        <v>1080</v>
      </c>
      <c r="M201" s="45"/>
      <c r="N201" s="45"/>
      <c r="O201" s="142"/>
      <c r="P201" s="11"/>
    </row>
    <row r="202" spans="1:16">
      <c r="A202" s="38"/>
      <c r="B202" s="63" t="s">
        <v>152</v>
      </c>
      <c r="C202" s="44">
        <v>1</v>
      </c>
      <c r="D202" s="44">
        <v>2</v>
      </c>
      <c r="E202" s="60"/>
      <c r="F202" s="64"/>
      <c r="G202" s="44">
        <v>1</v>
      </c>
      <c r="H202" s="61"/>
      <c r="I202" s="61"/>
      <c r="J202" s="61"/>
      <c r="K202" s="61">
        <f t="shared" si="16"/>
        <v>1</v>
      </c>
      <c r="L202" s="61">
        <v>297</v>
      </c>
      <c r="M202" s="45"/>
      <c r="N202" s="45"/>
      <c r="O202" s="142"/>
      <c r="P202" s="11"/>
    </row>
    <row r="203" spans="1:16">
      <c r="A203" s="38"/>
      <c r="B203" s="63" t="s">
        <v>152</v>
      </c>
      <c r="C203" s="44">
        <v>1</v>
      </c>
      <c r="D203" s="44">
        <v>3</v>
      </c>
      <c r="E203" s="60"/>
      <c r="F203" s="64"/>
      <c r="G203" s="44">
        <v>1</v>
      </c>
      <c r="H203" s="61"/>
      <c r="I203" s="61"/>
      <c r="J203" s="61"/>
      <c r="K203" s="61">
        <f t="shared" si="16"/>
        <v>1</v>
      </c>
      <c r="L203" s="61">
        <v>1072</v>
      </c>
      <c r="M203" s="45" t="s">
        <v>27</v>
      </c>
      <c r="N203" s="45"/>
      <c r="O203" s="142"/>
      <c r="P203" s="11"/>
    </row>
    <row r="204" spans="1:16">
      <c r="A204" s="38"/>
      <c r="B204" s="63" t="s">
        <v>159</v>
      </c>
      <c r="C204" s="44">
        <v>1</v>
      </c>
      <c r="D204" s="44">
        <v>4</v>
      </c>
      <c r="E204" s="64"/>
      <c r="F204" s="64"/>
      <c r="G204" s="44">
        <v>1</v>
      </c>
      <c r="H204" s="66"/>
      <c r="I204" s="61"/>
      <c r="J204" s="61"/>
      <c r="K204" s="61">
        <f t="shared" si="16"/>
        <v>1</v>
      </c>
      <c r="L204" s="61">
        <v>298</v>
      </c>
      <c r="M204" s="41" t="s">
        <v>160</v>
      </c>
      <c r="N204" s="45"/>
      <c r="O204" s="142"/>
      <c r="P204" s="11">
        <v>1</v>
      </c>
    </row>
    <row r="205" spans="1:16">
      <c r="A205" s="38"/>
      <c r="B205" s="63" t="s">
        <v>65</v>
      </c>
      <c r="C205" s="44">
        <v>1</v>
      </c>
      <c r="D205" s="44">
        <v>5</v>
      </c>
      <c r="E205" s="60"/>
      <c r="F205" s="44">
        <v>1</v>
      </c>
      <c r="G205" s="61"/>
      <c r="H205" s="61"/>
      <c r="I205" s="61"/>
      <c r="J205" s="61"/>
      <c r="K205" s="61">
        <f t="shared" si="16"/>
        <v>1</v>
      </c>
      <c r="L205" s="61">
        <v>1076</v>
      </c>
      <c r="M205" s="45" t="s">
        <v>27</v>
      </c>
      <c r="N205" s="45"/>
      <c r="O205" s="142"/>
      <c r="P205" s="11"/>
    </row>
    <row r="206" spans="1:16">
      <c r="A206" s="38"/>
      <c r="B206" s="63" t="s">
        <v>65</v>
      </c>
      <c r="C206" s="44">
        <v>1</v>
      </c>
      <c r="D206" s="44">
        <v>6</v>
      </c>
      <c r="E206" s="60"/>
      <c r="F206" s="44">
        <v>1</v>
      </c>
      <c r="G206" s="61"/>
      <c r="H206" s="61"/>
      <c r="I206" s="61"/>
      <c r="J206" s="61"/>
      <c r="K206" s="61">
        <f t="shared" si="16"/>
        <v>1</v>
      </c>
      <c r="L206" s="61">
        <v>1077</v>
      </c>
      <c r="M206" s="45" t="s">
        <v>27</v>
      </c>
      <c r="N206" s="45"/>
      <c r="O206" s="142"/>
      <c r="P206" s="11"/>
    </row>
    <row r="207" spans="1:16" s="73" customFormat="1">
      <c r="A207" s="69" t="s">
        <v>28</v>
      </c>
      <c r="B207" s="81"/>
      <c r="C207" s="69">
        <f>SUM(C177:C206)</f>
        <v>27</v>
      </c>
      <c r="D207" s="69"/>
      <c r="E207" s="69">
        <f t="shared" ref="E207:K207" si="17">SUM(E177:E206)</f>
        <v>10</v>
      </c>
      <c r="F207" s="69">
        <f t="shared" si="17"/>
        <v>5</v>
      </c>
      <c r="G207" s="69">
        <f t="shared" si="17"/>
        <v>9</v>
      </c>
      <c r="H207" s="69">
        <f t="shared" si="17"/>
        <v>3</v>
      </c>
      <c r="I207" s="69">
        <f t="shared" si="17"/>
        <v>0</v>
      </c>
      <c r="J207" s="69">
        <f t="shared" si="17"/>
        <v>0</v>
      </c>
      <c r="K207" s="69">
        <f t="shared" si="17"/>
        <v>27</v>
      </c>
      <c r="L207" s="69"/>
      <c r="M207" s="72"/>
      <c r="N207" s="72"/>
      <c r="O207" s="149"/>
      <c r="P207" s="163"/>
    </row>
    <row r="208" spans="1:16">
      <c r="A208" s="74" t="s">
        <v>161</v>
      </c>
      <c r="B208" s="58"/>
      <c r="C208" s="13"/>
      <c r="D208" s="13"/>
      <c r="E208" s="13"/>
      <c r="F208" s="13"/>
      <c r="G208" s="13"/>
      <c r="H208" s="13"/>
      <c r="I208" s="13"/>
      <c r="J208" s="13"/>
      <c r="K208" s="13"/>
      <c r="L208" s="21"/>
      <c r="M208" s="12"/>
      <c r="N208" s="12"/>
      <c r="O208" s="142"/>
      <c r="P208" s="11"/>
    </row>
    <row r="209" spans="1:16">
      <c r="A209" s="83"/>
      <c r="B209" s="60" t="s">
        <v>49</v>
      </c>
      <c r="C209" s="61"/>
      <c r="D209" s="61"/>
      <c r="E209" s="84"/>
      <c r="F209" s="64"/>
      <c r="G209" s="64"/>
      <c r="H209" s="64"/>
      <c r="I209" s="91"/>
      <c r="J209" s="64"/>
      <c r="K209" s="64"/>
      <c r="L209" s="64"/>
      <c r="M209" s="12"/>
      <c r="N209" s="12"/>
      <c r="O209" s="142"/>
      <c r="P209" s="11"/>
    </row>
    <row r="210" spans="1:16">
      <c r="A210" s="38"/>
      <c r="B210" s="63" t="s">
        <v>50</v>
      </c>
      <c r="C210" s="44">
        <v>1</v>
      </c>
      <c r="D210" s="44">
        <v>1</v>
      </c>
      <c r="E210" s="64"/>
      <c r="F210" s="64"/>
      <c r="G210" s="44">
        <v>1</v>
      </c>
      <c r="H210" s="64"/>
      <c r="I210" s="91"/>
      <c r="J210" s="64"/>
      <c r="K210" s="44">
        <f>SUM(E210:J210)</f>
        <v>1</v>
      </c>
      <c r="L210" s="44">
        <v>275</v>
      </c>
      <c r="M210" s="41" t="s">
        <v>162</v>
      </c>
      <c r="N210" s="45"/>
      <c r="O210" s="142"/>
      <c r="P210" s="11">
        <v>1</v>
      </c>
    </row>
    <row r="211" spans="1:16">
      <c r="A211" s="38"/>
      <c r="B211" s="63" t="s">
        <v>25</v>
      </c>
      <c r="C211" s="44">
        <v>1</v>
      </c>
      <c r="D211" s="44">
        <v>2</v>
      </c>
      <c r="E211" s="44">
        <v>1</v>
      </c>
      <c r="F211" s="64"/>
      <c r="G211" s="64"/>
      <c r="H211" s="64"/>
      <c r="I211" s="91"/>
      <c r="J211" s="64"/>
      <c r="K211" s="44">
        <f t="shared" ref="K211:K270" si="18">SUM(E211:J211)</f>
        <v>1</v>
      </c>
      <c r="L211" s="44">
        <v>276</v>
      </c>
      <c r="M211" s="41" t="s">
        <v>163</v>
      </c>
      <c r="N211" s="45"/>
      <c r="O211" s="142"/>
      <c r="P211" s="11">
        <v>1</v>
      </c>
    </row>
    <row r="212" spans="1:16">
      <c r="A212" s="38"/>
      <c r="B212" s="63" t="s">
        <v>84</v>
      </c>
      <c r="C212" s="44">
        <v>1</v>
      </c>
      <c r="D212" s="44">
        <v>5</v>
      </c>
      <c r="E212" s="44">
        <v>1</v>
      </c>
      <c r="F212" s="64"/>
      <c r="G212" s="64"/>
      <c r="H212" s="64"/>
      <c r="I212" s="91"/>
      <c r="J212" s="64"/>
      <c r="K212" s="44">
        <f>SUM(E212:J212)</f>
        <v>1</v>
      </c>
      <c r="L212" s="44">
        <v>47</v>
      </c>
      <c r="M212" s="41" t="s">
        <v>164</v>
      </c>
      <c r="N212" s="42"/>
      <c r="O212" s="142"/>
      <c r="P212" s="11">
        <v>1</v>
      </c>
    </row>
    <row r="213" spans="1:16">
      <c r="A213" s="38"/>
      <c r="B213" s="63" t="s">
        <v>84</v>
      </c>
      <c r="C213" s="44">
        <v>1</v>
      </c>
      <c r="D213" s="44">
        <v>3</v>
      </c>
      <c r="E213" s="44">
        <v>1</v>
      </c>
      <c r="F213" s="64"/>
      <c r="G213" s="64"/>
      <c r="H213" s="64"/>
      <c r="I213" s="91"/>
      <c r="J213" s="64"/>
      <c r="K213" s="44">
        <f t="shared" si="18"/>
        <v>1</v>
      </c>
      <c r="L213" s="44">
        <v>249</v>
      </c>
      <c r="M213" s="41" t="s">
        <v>165</v>
      </c>
      <c r="N213" s="45"/>
      <c r="O213" s="142"/>
      <c r="P213" s="11">
        <v>1</v>
      </c>
    </row>
    <row r="214" spans="1:16">
      <c r="A214" s="38"/>
      <c r="B214" s="63" t="s">
        <v>84</v>
      </c>
      <c r="C214" s="44">
        <v>1</v>
      </c>
      <c r="D214" s="44">
        <v>4</v>
      </c>
      <c r="E214" s="44">
        <v>1</v>
      </c>
      <c r="F214" s="64"/>
      <c r="G214" s="64"/>
      <c r="H214" s="64"/>
      <c r="I214" s="91"/>
      <c r="J214" s="64"/>
      <c r="K214" s="44">
        <f t="shared" si="18"/>
        <v>1</v>
      </c>
      <c r="L214" s="44">
        <v>250</v>
      </c>
      <c r="M214" s="51"/>
      <c r="N214" s="23"/>
      <c r="O214" s="153" t="s">
        <v>166</v>
      </c>
      <c r="P214" s="11"/>
    </row>
    <row r="215" spans="1:16">
      <c r="A215" s="38"/>
      <c r="B215" s="63" t="s">
        <v>25</v>
      </c>
      <c r="C215" s="44">
        <v>1</v>
      </c>
      <c r="D215" s="44">
        <v>6</v>
      </c>
      <c r="E215" s="44">
        <v>1</v>
      </c>
      <c r="F215" s="64"/>
      <c r="G215" s="64"/>
      <c r="H215" s="64"/>
      <c r="I215" s="91"/>
      <c r="J215" s="64"/>
      <c r="K215" s="44">
        <f t="shared" si="18"/>
        <v>1</v>
      </c>
      <c r="L215" s="44">
        <v>869</v>
      </c>
      <c r="M215" s="41" t="s">
        <v>167</v>
      </c>
      <c r="N215" s="45"/>
      <c r="O215" s="142"/>
      <c r="P215" s="11">
        <v>1</v>
      </c>
    </row>
    <row r="216" spans="1:16">
      <c r="A216" s="38"/>
      <c r="B216" s="60" t="s">
        <v>168</v>
      </c>
      <c r="C216" s="61"/>
      <c r="D216" s="61"/>
      <c r="E216" s="44"/>
      <c r="F216" s="64"/>
      <c r="G216" s="64"/>
      <c r="H216" s="64"/>
      <c r="I216" s="91"/>
      <c r="J216" s="64"/>
      <c r="K216" s="44"/>
      <c r="L216" s="44"/>
      <c r="M216" s="68"/>
      <c r="N216" s="9"/>
      <c r="O216" s="142"/>
      <c r="P216" s="11"/>
    </row>
    <row r="217" spans="1:16">
      <c r="A217" s="38"/>
      <c r="B217" s="63" t="s">
        <v>25</v>
      </c>
      <c r="C217" s="44">
        <v>1</v>
      </c>
      <c r="D217" s="44">
        <v>1</v>
      </c>
      <c r="E217" s="44">
        <v>1</v>
      </c>
      <c r="F217" s="64"/>
      <c r="G217" s="64"/>
      <c r="H217" s="64"/>
      <c r="I217" s="91"/>
      <c r="J217" s="64"/>
      <c r="K217" s="44">
        <f t="shared" si="18"/>
        <v>1</v>
      </c>
      <c r="L217" s="379">
        <v>278</v>
      </c>
      <c r="M217" s="382" t="s">
        <v>1030</v>
      </c>
      <c r="N217" s="45"/>
      <c r="O217" s="142"/>
      <c r="P217" s="375">
        <v>1</v>
      </c>
    </row>
    <row r="218" spans="1:16">
      <c r="A218" s="38"/>
      <c r="B218" s="63" t="s">
        <v>50</v>
      </c>
      <c r="C218" s="44">
        <v>1</v>
      </c>
      <c r="D218" s="44">
        <v>2</v>
      </c>
      <c r="E218" s="44"/>
      <c r="F218" s="64"/>
      <c r="G218" s="44">
        <v>1</v>
      </c>
      <c r="H218" s="64"/>
      <c r="I218" s="91"/>
      <c r="J218" s="64"/>
      <c r="K218" s="44">
        <f t="shared" si="18"/>
        <v>1</v>
      </c>
      <c r="L218" s="44">
        <v>245</v>
      </c>
      <c r="M218" s="63" t="s">
        <v>169</v>
      </c>
      <c r="N218" s="45"/>
      <c r="O218" s="142"/>
      <c r="P218" s="11">
        <v>1</v>
      </c>
    </row>
    <row r="219" spans="1:16">
      <c r="A219" s="38"/>
      <c r="B219" s="63" t="s">
        <v>113</v>
      </c>
      <c r="C219" s="44">
        <v>1</v>
      </c>
      <c r="D219" s="44">
        <v>3</v>
      </c>
      <c r="E219" s="44"/>
      <c r="F219" s="64"/>
      <c r="G219" s="44">
        <v>1</v>
      </c>
      <c r="H219" s="64"/>
      <c r="I219" s="91"/>
      <c r="J219" s="64"/>
      <c r="K219" s="44">
        <f t="shared" si="18"/>
        <v>1</v>
      </c>
      <c r="L219" s="44">
        <v>261</v>
      </c>
      <c r="M219" s="63" t="s">
        <v>170</v>
      </c>
      <c r="N219" s="45"/>
      <c r="O219" s="142"/>
      <c r="P219" s="11">
        <v>1</v>
      </c>
    </row>
    <row r="220" spans="1:16">
      <c r="A220" s="38"/>
      <c r="B220" s="63" t="s">
        <v>113</v>
      </c>
      <c r="C220" s="44">
        <v>1</v>
      </c>
      <c r="D220" s="44">
        <v>4</v>
      </c>
      <c r="E220" s="44"/>
      <c r="F220" s="64"/>
      <c r="G220" s="44">
        <v>1</v>
      </c>
      <c r="H220" s="64"/>
      <c r="I220" s="91"/>
      <c r="J220" s="64"/>
      <c r="K220" s="44">
        <f t="shared" si="18"/>
        <v>1</v>
      </c>
      <c r="L220" s="44">
        <v>262</v>
      </c>
      <c r="M220" s="63" t="s">
        <v>171</v>
      </c>
      <c r="N220" s="45"/>
      <c r="O220" s="142"/>
      <c r="P220" s="11">
        <v>1</v>
      </c>
    </row>
    <row r="221" spans="1:16">
      <c r="A221" s="38"/>
      <c r="B221" s="63" t="s">
        <v>123</v>
      </c>
      <c r="C221" s="44">
        <v>1</v>
      </c>
      <c r="D221" s="44">
        <v>5</v>
      </c>
      <c r="E221" s="44"/>
      <c r="F221" s="64"/>
      <c r="G221" s="68"/>
      <c r="H221" s="44">
        <v>1</v>
      </c>
      <c r="I221" s="91"/>
      <c r="J221" s="64"/>
      <c r="K221" s="44">
        <f t="shared" si="18"/>
        <v>1</v>
      </c>
      <c r="L221" s="44">
        <v>270</v>
      </c>
      <c r="M221" s="86" t="s">
        <v>27</v>
      </c>
      <c r="N221" s="45"/>
      <c r="O221" s="142"/>
      <c r="P221" s="11"/>
    </row>
    <row r="222" spans="1:16">
      <c r="A222" s="38"/>
      <c r="B222" s="63" t="s">
        <v>152</v>
      </c>
      <c r="C222" s="44">
        <v>1</v>
      </c>
      <c r="D222" s="44">
        <v>6</v>
      </c>
      <c r="E222" s="44"/>
      <c r="F222" s="64"/>
      <c r="G222" s="44">
        <v>1</v>
      </c>
      <c r="H222" s="64"/>
      <c r="I222" s="91"/>
      <c r="J222" s="64"/>
      <c r="K222" s="44">
        <f t="shared" si="18"/>
        <v>1</v>
      </c>
      <c r="L222" s="44">
        <v>273</v>
      </c>
      <c r="M222" s="86" t="s">
        <v>27</v>
      </c>
      <c r="N222" s="45"/>
      <c r="O222" s="142"/>
      <c r="P222" s="11"/>
    </row>
    <row r="223" spans="1:16">
      <c r="A223" s="38"/>
      <c r="B223" s="63" t="s">
        <v>152</v>
      </c>
      <c r="C223" s="44">
        <v>1</v>
      </c>
      <c r="D223" s="44">
        <v>7</v>
      </c>
      <c r="E223" s="44"/>
      <c r="F223" s="64"/>
      <c r="G223" s="44">
        <v>1</v>
      </c>
      <c r="H223" s="64"/>
      <c r="I223" s="91"/>
      <c r="J223" s="64"/>
      <c r="K223" s="44">
        <f t="shared" si="18"/>
        <v>1</v>
      </c>
      <c r="L223" s="44">
        <v>274</v>
      </c>
      <c r="M223" s="86" t="s">
        <v>27</v>
      </c>
      <c r="N223" s="45"/>
      <c r="O223" s="142"/>
      <c r="P223" s="11"/>
    </row>
    <row r="224" spans="1:16">
      <c r="A224" s="38"/>
      <c r="B224" s="60" t="s">
        <v>172</v>
      </c>
      <c r="C224" s="63"/>
      <c r="D224" s="63"/>
      <c r="E224" s="44"/>
      <c r="F224" s="64"/>
      <c r="G224" s="64"/>
      <c r="H224" s="64"/>
      <c r="I224" s="91"/>
      <c r="J224" s="64"/>
      <c r="K224" s="44"/>
      <c r="L224" s="44"/>
      <c r="M224" s="45"/>
      <c r="N224" s="45"/>
      <c r="O224" s="142"/>
      <c r="P224" s="11"/>
    </row>
    <row r="225" spans="1:16">
      <c r="A225" s="38"/>
      <c r="B225" s="63" t="s">
        <v>25</v>
      </c>
      <c r="C225" s="44">
        <v>1</v>
      </c>
      <c r="D225" s="44">
        <v>1</v>
      </c>
      <c r="E225" s="44">
        <v>1</v>
      </c>
      <c r="F225" s="64"/>
      <c r="G225" s="64"/>
      <c r="H225" s="64"/>
      <c r="I225" s="91"/>
      <c r="J225" s="64"/>
      <c r="K225" s="44">
        <f t="shared" si="18"/>
        <v>1</v>
      </c>
      <c r="L225" s="44">
        <v>1063</v>
      </c>
      <c r="M225" s="45" t="s">
        <v>27</v>
      </c>
      <c r="N225" s="41"/>
      <c r="O225" s="142"/>
      <c r="P225" s="11"/>
    </row>
    <row r="226" spans="1:16">
      <c r="A226" s="38"/>
      <c r="B226" s="371" t="s">
        <v>1023</v>
      </c>
      <c r="C226" s="44">
        <v>1</v>
      </c>
      <c r="D226" s="44">
        <v>2</v>
      </c>
      <c r="E226" s="44"/>
      <c r="F226" s="64"/>
      <c r="G226" s="44">
        <v>1</v>
      </c>
      <c r="H226" s="64"/>
      <c r="I226" s="91"/>
      <c r="J226" s="64"/>
      <c r="K226" s="44">
        <f t="shared" si="18"/>
        <v>1</v>
      </c>
      <c r="L226" s="44">
        <v>242</v>
      </c>
      <c r="M226" s="45"/>
      <c r="N226" s="45"/>
      <c r="O226" s="142"/>
      <c r="P226" s="11"/>
    </row>
    <row r="227" spans="1:16">
      <c r="A227" s="38"/>
      <c r="B227" s="63" t="s">
        <v>174</v>
      </c>
      <c r="C227" s="44">
        <v>1</v>
      </c>
      <c r="D227" s="44">
        <v>3</v>
      </c>
      <c r="E227" s="44"/>
      <c r="F227" s="44">
        <v>1</v>
      </c>
      <c r="G227" s="64"/>
      <c r="H227" s="64"/>
      <c r="I227" s="91"/>
      <c r="J227" s="64"/>
      <c r="K227" s="44">
        <f t="shared" si="18"/>
        <v>1</v>
      </c>
      <c r="L227" s="44">
        <v>254</v>
      </c>
      <c r="M227" s="63" t="s">
        <v>175</v>
      </c>
      <c r="N227" s="45"/>
      <c r="O227" s="142"/>
      <c r="P227" s="11">
        <v>1</v>
      </c>
    </row>
    <row r="228" spans="1:16">
      <c r="A228" s="38"/>
      <c r="B228" s="63" t="s">
        <v>113</v>
      </c>
      <c r="C228" s="44">
        <v>1</v>
      </c>
      <c r="D228" s="44">
        <v>4</v>
      </c>
      <c r="E228" s="44"/>
      <c r="F228" s="64"/>
      <c r="G228" s="44">
        <v>1</v>
      </c>
      <c r="H228" s="64"/>
      <c r="I228" s="91"/>
      <c r="J228" s="64"/>
      <c r="K228" s="44">
        <f t="shared" si="18"/>
        <v>1</v>
      </c>
      <c r="L228" s="44">
        <v>263</v>
      </c>
      <c r="M228" s="41" t="s">
        <v>176</v>
      </c>
      <c r="N228" s="45"/>
      <c r="O228" s="142"/>
      <c r="P228" s="11">
        <v>1</v>
      </c>
    </row>
    <row r="229" spans="1:16">
      <c r="A229" s="38"/>
      <c r="B229" s="63" t="s">
        <v>113</v>
      </c>
      <c r="C229" s="44">
        <v>1</v>
      </c>
      <c r="D229" s="44">
        <v>5</v>
      </c>
      <c r="E229" s="44"/>
      <c r="F229" s="64"/>
      <c r="G229" s="44">
        <v>1</v>
      </c>
      <c r="H229" s="64"/>
      <c r="I229" s="91"/>
      <c r="J229" s="64"/>
      <c r="K229" s="44">
        <f t="shared" si="18"/>
        <v>1</v>
      </c>
      <c r="L229" s="44">
        <v>264</v>
      </c>
      <c r="M229" s="51"/>
      <c r="N229" s="51"/>
      <c r="O229" s="153" t="s">
        <v>177</v>
      </c>
      <c r="P229" s="11"/>
    </row>
    <row r="230" spans="1:16">
      <c r="A230" s="38"/>
      <c r="B230" s="63" t="s">
        <v>113</v>
      </c>
      <c r="C230" s="44">
        <v>1</v>
      </c>
      <c r="D230" s="44">
        <v>6</v>
      </c>
      <c r="E230" s="44"/>
      <c r="F230" s="64"/>
      <c r="G230" s="44">
        <v>1</v>
      </c>
      <c r="H230" s="64"/>
      <c r="I230" s="91"/>
      <c r="J230" s="64"/>
      <c r="K230" s="44">
        <f t="shared" si="18"/>
        <v>1</v>
      </c>
      <c r="L230" s="44">
        <v>265</v>
      </c>
      <c r="M230" s="45" t="s">
        <v>27</v>
      </c>
      <c r="N230" s="45"/>
      <c r="O230" s="142"/>
      <c r="P230" s="11"/>
    </row>
    <row r="231" spans="1:16">
      <c r="A231" s="38"/>
      <c r="B231" s="63" t="s">
        <v>113</v>
      </c>
      <c r="C231" s="44">
        <v>1</v>
      </c>
      <c r="D231" s="44">
        <v>7</v>
      </c>
      <c r="E231" s="44"/>
      <c r="F231" s="64"/>
      <c r="G231" s="44">
        <v>1</v>
      </c>
      <c r="H231" s="64"/>
      <c r="I231" s="91"/>
      <c r="J231" s="64"/>
      <c r="K231" s="44">
        <f t="shared" si="18"/>
        <v>1</v>
      </c>
      <c r="L231" s="44">
        <v>266</v>
      </c>
      <c r="M231" s="45" t="s">
        <v>27</v>
      </c>
      <c r="N231" s="45"/>
      <c r="O231" s="142"/>
      <c r="P231" s="11"/>
    </row>
    <row r="232" spans="1:16">
      <c r="A232" s="38"/>
      <c r="B232" s="63" t="s">
        <v>123</v>
      </c>
      <c r="C232" s="44">
        <v>1</v>
      </c>
      <c r="D232" s="44">
        <v>8</v>
      </c>
      <c r="E232" s="44"/>
      <c r="F232" s="64"/>
      <c r="G232" s="68"/>
      <c r="H232" s="44">
        <v>1</v>
      </c>
      <c r="I232" s="91"/>
      <c r="J232" s="64"/>
      <c r="K232" s="44">
        <f t="shared" si="18"/>
        <v>1</v>
      </c>
      <c r="L232" s="44">
        <v>271</v>
      </c>
      <c r="M232" s="45" t="s">
        <v>27</v>
      </c>
      <c r="N232" s="45"/>
      <c r="O232" s="142"/>
      <c r="P232" s="11"/>
    </row>
    <row r="233" spans="1:16">
      <c r="A233" s="38"/>
      <c r="B233" s="63" t="s">
        <v>65</v>
      </c>
      <c r="C233" s="44">
        <v>1</v>
      </c>
      <c r="D233" s="44">
        <v>9</v>
      </c>
      <c r="E233" s="44"/>
      <c r="F233" s="44">
        <v>1</v>
      </c>
      <c r="G233" s="64"/>
      <c r="H233" s="64"/>
      <c r="I233" s="91"/>
      <c r="J233" s="64"/>
      <c r="K233" s="44">
        <f t="shared" si="18"/>
        <v>1</v>
      </c>
      <c r="L233" s="44">
        <v>281</v>
      </c>
      <c r="M233" s="45" t="s">
        <v>27</v>
      </c>
      <c r="N233" s="45"/>
      <c r="O233" s="142"/>
      <c r="P233" s="11"/>
    </row>
    <row r="234" spans="1:16">
      <c r="A234" s="38"/>
      <c r="B234" s="63" t="s">
        <v>65</v>
      </c>
      <c r="C234" s="44">
        <v>1</v>
      </c>
      <c r="D234" s="44">
        <v>10</v>
      </c>
      <c r="E234" s="44"/>
      <c r="F234" s="44">
        <v>1</v>
      </c>
      <c r="G234" s="64"/>
      <c r="H234" s="64"/>
      <c r="I234" s="91"/>
      <c r="J234" s="64"/>
      <c r="K234" s="44">
        <f t="shared" si="18"/>
        <v>1</v>
      </c>
      <c r="L234" s="44">
        <v>282</v>
      </c>
      <c r="M234" s="45" t="s">
        <v>27</v>
      </c>
      <c r="N234" s="45"/>
      <c r="O234" s="142"/>
      <c r="P234" s="11"/>
    </row>
    <row r="235" spans="1:16">
      <c r="A235" s="38"/>
      <c r="B235" s="63" t="s">
        <v>65</v>
      </c>
      <c r="C235" s="44">
        <v>1</v>
      </c>
      <c r="D235" s="44">
        <v>11</v>
      </c>
      <c r="E235" s="44"/>
      <c r="F235" s="44">
        <v>1</v>
      </c>
      <c r="G235" s="64"/>
      <c r="H235" s="64"/>
      <c r="I235" s="91"/>
      <c r="J235" s="64"/>
      <c r="K235" s="44">
        <f t="shared" si="18"/>
        <v>1</v>
      </c>
      <c r="L235" s="44">
        <v>283</v>
      </c>
      <c r="M235" s="45" t="s">
        <v>27</v>
      </c>
      <c r="N235" s="45"/>
      <c r="O235" s="142"/>
      <c r="P235" s="11"/>
    </row>
    <row r="236" spans="1:16">
      <c r="A236" s="38"/>
      <c r="B236" s="60" t="s">
        <v>178</v>
      </c>
      <c r="C236" s="63"/>
      <c r="D236" s="63"/>
      <c r="E236" s="44"/>
      <c r="F236" s="64"/>
      <c r="G236" s="64"/>
      <c r="H236" s="64"/>
      <c r="I236" s="91"/>
      <c r="J236" s="64"/>
      <c r="K236" s="44"/>
      <c r="L236" s="44"/>
      <c r="M236" s="63"/>
      <c r="N236" s="45"/>
      <c r="O236" s="142"/>
      <c r="P236" s="11"/>
    </row>
    <row r="237" spans="1:16">
      <c r="A237" s="38"/>
      <c r="B237" s="63" t="s">
        <v>25</v>
      </c>
      <c r="C237" s="44">
        <v>1</v>
      </c>
      <c r="D237" s="44">
        <v>1</v>
      </c>
      <c r="E237" s="44">
        <v>1</v>
      </c>
      <c r="F237" s="64"/>
      <c r="G237" s="64"/>
      <c r="H237" s="64"/>
      <c r="I237" s="91"/>
      <c r="J237" s="64"/>
      <c r="K237" s="44">
        <f t="shared" si="18"/>
        <v>1</v>
      </c>
      <c r="L237" s="44">
        <v>246</v>
      </c>
      <c r="M237" s="63" t="s">
        <v>179</v>
      </c>
      <c r="N237" s="45"/>
      <c r="O237" s="142"/>
      <c r="P237" s="11">
        <v>1</v>
      </c>
    </row>
    <row r="238" spans="1:16">
      <c r="A238" s="38"/>
      <c r="B238" s="63" t="s">
        <v>113</v>
      </c>
      <c r="C238" s="44">
        <v>1</v>
      </c>
      <c r="D238" s="44">
        <v>2</v>
      </c>
      <c r="E238" s="44"/>
      <c r="F238" s="64"/>
      <c r="G238" s="44">
        <v>1</v>
      </c>
      <c r="H238" s="64"/>
      <c r="I238" s="91"/>
      <c r="J238" s="64"/>
      <c r="K238" s="44">
        <f t="shared" si="18"/>
        <v>1</v>
      </c>
      <c r="L238" s="44">
        <v>267</v>
      </c>
      <c r="M238" s="63" t="s">
        <v>180</v>
      </c>
      <c r="N238" s="45"/>
      <c r="O238" s="142"/>
      <c r="P238" s="11">
        <v>1</v>
      </c>
    </row>
    <row r="239" spans="1:16">
      <c r="A239" s="38"/>
      <c r="B239" s="63" t="s">
        <v>113</v>
      </c>
      <c r="C239" s="44">
        <v>1</v>
      </c>
      <c r="D239" s="44">
        <v>3</v>
      </c>
      <c r="E239" s="44"/>
      <c r="F239" s="64"/>
      <c r="G239" s="44">
        <v>1</v>
      </c>
      <c r="H239" s="64"/>
      <c r="I239" s="91"/>
      <c r="J239" s="64"/>
      <c r="K239" s="44">
        <f t="shared" si="18"/>
        <v>1</v>
      </c>
      <c r="L239" s="44">
        <v>268</v>
      </c>
      <c r="M239" s="63" t="s">
        <v>27</v>
      </c>
      <c r="N239" s="45"/>
      <c r="O239" s="142"/>
      <c r="P239" s="11"/>
    </row>
    <row r="240" spans="1:16">
      <c r="A240" s="38"/>
      <c r="B240" s="63" t="s">
        <v>113</v>
      </c>
      <c r="C240" s="44">
        <v>1</v>
      </c>
      <c r="D240" s="44">
        <v>4</v>
      </c>
      <c r="E240" s="44"/>
      <c r="F240" s="64"/>
      <c r="G240" s="44">
        <v>1</v>
      </c>
      <c r="H240" s="64"/>
      <c r="I240" s="91"/>
      <c r="J240" s="64"/>
      <c r="K240" s="44">
        <f t="shared" si="18"/>
        <v>1</v>
      </c>
      <c r="L240" s="44">
        <v>269</v>
      </c>
      <c r="M240" s="63" t="s">
        <v>27</v>
      </c>
      <c r="N240" s="45"/>
      <c r="O240" s="142"/>
      <c r="P240" s="11"/>
    </row>
    <row r="241" spans="1:16">
      <c r="A241" s="38"/>
      <c r="B241" s="63" t="s">
        <v>113</v>
      </c>
      <c r="C241" s="44">
        <v>1</v>
      </c>
      <c r="D241" s="44">
        <v>5</v>
      </c>
      <c r="E241" s="44"/>
      <c r="F241" s="64"/>
      <c r="G241" s="44">
        <v>1</v>
      </c>
      <c r="H241" s="64"/>
      <c r="I241" s="91"/>
      <c r="J241" s="64"/>
      <c r="K241" s="44">
        <f t="shared" si="18"/>
        <v>1</v>
      </c>
      <c r="L241" s="44">
        <v>231</v>
      </c>
      <c r="M241" s="63" t="s">
        <v>181</v>
      </c>
      <c r="N241" s="45"/>
      <c r="O241" s="142"/>
      <c r="P241" s="11">
        <v>1</v>
      </c>
    </row>
    <row r="242" spans="1:16">
      <c r="A242" s="38"/>
      <c r="B242" s="371" t="s">
        <v>1023</v>
      </c>
      <c r="C242" s="44">
        <v>1</v>
      </c>
      <c r="D242" s="44">
        <v>6</v>
      </c>
      <c r="E242" s="44"/>
      <c r="F242" s="64"/>
      <c r="G242" s="44">
        <v>1</v>
      </c>
      <c r="H242" s="64"/>
      <c r="I242" s="91"/>
      <c r="J242" s="64"/>
      <c r="K242" s="44">
        <f t="shared" si="18"/>
        <v>1</v>
      </c>
      <c r="L242" s="44">
        <v>243</v>
      </c>
      <c r="M242" s="63" t="s">
        <v>27</v>
      </c>
      <c r="N242" s="45"/>
      <c r="O242" s="142"/>
      <c r="P242" s="11"/>
    </row>
    <row r="243" spans="1:16">
      <c r="A243" s="38"/>
      <c r="B243" s="63" t="s">
        <v>123</v>
      </c>
      <c r="C243" s="44">
        <v>1</v>
      </c>
      <c r="D243" s="44">
        <v>7</v>
      </c>
      <c r="E243" s="44"/>
      <c r="F243" s="64"/>
      <c r="G243" s="64"/>
      <c r="H243" s="44">
        <v>1</v>
      </c>
      <c r="I243" s="91"/>
      <c r="J243" s="64"/>
      <c r="K243" s="44">
        <f t="shared" si="18"/>
        <v>1</v>
      </c>
      <c r="L243" s="44">
        <v>272</v>
      </c>
      <c r="M243" s="63" t="s">
        <v>27</v>
      </c>
      <c r="N243" s="45"/>
      <c r="O243" s="142"/>
      <c r="P243" s="11"/>
    </row>
    <row r="244" spans="1:16">
      <c r="A244" s="38"/>
      <c r="B244" s="63" t="s">
        <v>65</v>
      </c>
      <c r="C244" s="44">
        <v>1</v>
      </c>
      <c r="D244" s="44">
        <v>8</v>
      </c>
      <c r="E244" s="44"/>
      <c r="F244" s="44">
        <v>1</v>
      </c>
      <c r="G244" s="64"/>
      <c r="H244" s="64"/>
      <c r="I244" s="91"/>
      <c r="J244" s="64"/>
      <c r="K244" s="44">
        <f t="shared" si="18"/>
        <v>1</v>
      </c>
      <c r="L244" s="44">
        <v>251</v>
      </c>
      <c r="M244" s="63" t="s">
        <v>27</v>
      </c>
      <c r="N244" s="45"/>
      <c r="O244" s="142"/>
      <c r="P244" s="11"/>
    </row>
    <row r="245" spans="1:16">
      <c r="A245" s="38"/>
      <c r="B245" s="63" t="s">
        <v>65</v>
      </c>
      <c r="C245" s="44">
        <v>1</v>
      </c>
      <c r="D245" s="44">
        <v>9</v>
      </c>
      <c r="E245" s="44"/>
      <c r="F245" s="44">
        <v>1</v>
      </c>
      <c r="G245" s="64"/>
      <c r="H245" s="64"/>
      <c r="I245" s="91"/>
      <c r="J245" s="64"/>
      <c r="K245" s="44">
        <f t="shared" si="18"/>
        <v>1</v>
      </c>
      <c r="L245" s="44">
        <v>252</v>
      </c>
      <c r="M245" s="63" t="s">
        <v>27</v>
      </c>
      <c r="N245" s="45"/>
      <c r="O245" s="142"/>
      <c r="P245" s="11"/>
    </row>
    <row r="246" spans="1:16">
      <c r="A246" s="38"/>
      <c r="B246" s="63" t="s">
        <v>65</v>
      </c>
      <c r="C246" s="44">
        <v>1</v>
      </c>
      <c r="D246" s="44">
        <v>10</v>
      </c>
      <c r="E246" s="44"/>
      <c r="F246" s="44">
        <v>1</v>
      </c>
      <c r="G246" s="64"/>
      <c r="H246" s="64"/>
      <c r="I246" s="91"/>
      <c r="J246" s="64"/>
      <c r="K246" s="44">
        <f t="shared" si="18"/>
        <v>1</v>
      </c>
      <c r="L246" s="44">
        <v>253</v>
      </c>
      <c r="M246" s="63" t="s">
        <v>27</v>
      </c>
      <c r="N246" s="45"/>
      <c r="O246" s="142"/>
      <c r="P246" s="11"/>
    </row>
    <row r="247" spans="1:16">
      <c r="A247" s="38"/>
      <c r="B247" s="63" t="s">
        <v>174</v>
      </c>
      <c r="C247" s="44">
        <v>1</v>
      </c>
      <c r="D247" s="44">
        <v>12</v>
      </c>
      <c r="E247" s="44"/>
      <c r="F247" s="44">
        <v>1</v>
      </c>
      <c r="G247" s="64"/>
      <c r="H247" s="64"/>
      <c r="I247" s="91"/>
      <c r="J247" s="64"/>
      <c r="K247" s="44">
        <f t="shared" si="18"/>
        <v>1</v>
      </c>
      <c r="L247" s="44">
        <v>255</v>
      </c>
      <c r="M247" s="63" t="s">
        <v>27</v>
      </c>
      <c r="N247" s="45"/>
      <c r="O247" s="142"/>
      <c r="P247" s="11"/>
    </row>
    <row r="248" spans="1:16">
      <c r="A248" s="38"/>
      <c r="B248" s="60" t="s">
        <v>182</v>
      </c>
      <c r="C248" s="63"/>
      <c r="D248" s="63"/>
      <c r="E248" s="44"/>
      <c r="F248" s="64"/>
      <c r="G248" s="64"/>
      <c r="H248" s="64"/>
      <c r="I248" s="91"/>
      <c r="J248" s="64"/>
      <c r="K248" s="44"/>
      <c r="L248" s="44"/>
      <c r="M248" s="64"/>
      <c r="N248" s="9"/>
      <c r="O248" s="142"/>
      <c r="P248" s="11"/>
    </row>
    <row r="249" spans="1:16">
      <c r="A249" s="38"/>
      <c r="B249" s="63" t="s">
        <v>25</v>
      </c>
      <c r="C249" s="44">
        <v>1</v>
      </c>
      <c r="D249" s="44">
        <v>1</v>
      </c>
      <c r="E249" s="44">
        <v>1</v>
      </c>
      <c r="F249" s="64"/>
      <c r="G249" s="64"/>
      <c r="H249" s="64"/>
      <c r="I249" s="91"/>
      <c r="J249" s="64"/>
      <c r="K249" s="44">
        <f t="shared" si="18"/>
        <v>1</v>
      </c>
      <c r="L249" s="44">
        <v>247</v>
      </c>
      <c r="M249" s="63" t="s">
        <v>27</v>
      </c>
      <c r="N249" s="45"/>
      <c r="O249" s="142"/>
      <c r="P249" s="11"/>
    </row>
    <row r="250" spans="1:16">
      <c r="A250" s="38"/>
      <c r="B250" s="63" t="s">
        <v>113</v>
      </c>
      <c r="C250" s="44">
        <v>1</v>
      </c>
      <c r="D250" s="44">
        <v>2</v>
      </c>
      <c r="E250" s="44"/>
      <c r="F250" s="64"/>
      <c r="G250" s="44">
        <v>1</v>
      </c>
      <c r="H250" s="64"/>
      <c r="I250" s="91"/>
      <c r="J250" s="64"/>
      <c r="K250" s="44">
        <f t="shared" si="18"/>
        <v>1</v>
      </c>
      <c r="L250" s="44">
        <v>232</v>
      </c>
      <c r="M250" s="63" t="s">
        <v>183</v>
      </c>
      <c r="N250" s="45"/>
      <c r="O250" s="142"/>
      <c r="P250" s="11">
        <v>1</v>
      </c>
    </row>
    <row r="251" spans="1:16">
      <c r="A251" s="38"/>
      <c r="B251" s="63" t="s">
        <v>113</v>
      </c>
      <c r="C251" s="44">
        <v>1</v>
      </c>
      <c r="D251" s="44">
        <v>3</v>
      </c>
      <c r="E251" s="44"/>
      <c r="F251" s="64"/>
      <c r="G251" s="44">
        <v>1</v>
      </c>
      <c r="H251" s="64"/>
      <c r="I251" s="91"/>
      <c r="J251" s="64"/>
      <c r="K251" s="44">
        <f t="shared" si="18"/>
        <v>1</v>
      </c>
      <c r="L251" s="44">
        <v>233</v>
      </c>
      <c r="M251" s="63" t="s">
        <v>27</v>
      </c>
      <c r="N251" s="45"/>
      <c r="O251" s="142"/>
      <c r="P251" s="11"/>
    </row>
    <row r="252" spans="1:16">
      <c r="A252" s="38"/>
      <c r="B252" s="63" t="s">
        <v>113</v>
      </c>
      <c r="C252" s="44">
        <v>1</v>
      </c>
      <c r="D252" s="44">
        <v>4</v>
      </c>
      <c r="E252" s="44"/>
      <c r="F252" s="64"/>
      <c r="G252" s="44">
        <v>1</v>
      </c>
      <c r="H252" s="64"/>
      <c r="I252" s="91"/>
      <c r="J252" s="64"/>
      <c r="K252" s="44">
        <f t="shared" si="18"/>
        <v>1</v>
      </c>
      <c r="L252" s="44">
        <v>234</v>
      </c>
      <c r="M252" s="63" t="s">
        <v>27</v>
      </c>
      <c r="N252" s="45"/>
      <c r="O252" s="142"/>
      <c r="P252" s="11"/>
    </row>
    <row r="253" spans="1:16">
      <c r="A253" s="38"/>
      <c r="B253" s="63" t="s">
        <v>113</v>
      </c>
      <c r="C253" s="44">
        <v>1</v>
      </c>
      <c r="D253" s="44">
        <v>5</v>
      </c>
      <c r="E253" s="44"/>
      <c r="F253" s="64"/>
      <c r="G253" s="44">
        <v>1</v>
      </c>
      <c r="H253" s="64"/>
      <c r="I253" s="91"/>
      <c r="J253" s="64"/>
      <c r="K253" s="44">
        <f t="shared" si="18"/>
        <v>1</v>
      </c>
      <c r="L253" s="44">
        <v>235</v>
      </c>
      <c r="M253" s="63" t="s">
        <v>27</v>
      </c>
      <c r="N253" s="45"/>
      <c r="O253" s="142"/>
      <c r="P253" s="11"/>
    </row>
    <row r="254" spans="1:16">
      <c r="A254" s="38"/>
      <c r="B254" s="371" t="s">
        <v>1023</v>
      </c>
      <c r="C254" s="44">
        <v>1</v>
      </c>
      <c r="D254" s="44">
        <v>6</v>
      </c>
      <c r="E254" s="44"/>
      <c r="F254" s="64"/>
      <c r="G254" s="44">
        <v>1</v>
      </c>
      <c r="H254" s="64"/>
      <c r="I254" s="91"/>
      <c r="J254" s="64"/>
      <c r="K254" s="44">
        <f t="shared" si="18"/>
        <v>1</v>
      </c>
      <c r="L254" s="44">
        <v>244</v>
      </c>
      <c r="M254" s="63" t="s">
        <v>27</v>
      </c>
      <c r="N254" s="45"/>
      <c r="O254" s="142"/>
      <c r="P254" s="11"/>
    </row>
    <row r="255" spans="1:16">
      <c r="A255" s="38"/>
      <c r="B255" s="63" t="s">
        <v>123</v>
      </c>
      <c r="C255" s="44">
        <v>1</v>
      </c>
      <c r="D255" s="44">
        <v>7</v>
      </c>
      <c r="E255" s="44"/>
      <c r="F255" s="64"/>
      <c r="G255" s="64"/>
      <c r="H255" s="44">
        <v>1</v>
      </c>
      <c r="I255" s="91"/>
      <c r="J255" s="64"/>
      <c r="K255" s="44">
        <f t="shared" si="18"/>
        <v>1</v>
      </c>
      <c r="L255" s="44">
        <v>240</v>
      </c>
      <c r="M255" s="63" t="s">
        <v>27</v>
      </c>
      <c r="N255" s="45"/>
      <c r="O255" s="142"/>
      <c r="P255" s="11"/>
    </row>
    <row r="256" spans="1:16">
      <c r="A256" s="38"/>
      <c r="B256" s="63" t="s">
        <v>174</v>
      </c>
      <c r="C256" s="44">
        <v>1</v>
      </c>
      <c r="D256" s="44">
        <v>8</v>
      </c>
      <c r="E256" s="44"/>
      <c r="F256" s="44">
        <v>1</v>
      </c>
      <c r="G256" s="64"/>
      <c r="H256" s="64"/>
      <c r="I256" s="91"/>
      <c r="J256" s="64"/>
      <c r="K256" s="44">
        <f>SUM(E256:J256)</f>
        <v>1</v>
      </c>
      <c r="L256" s="44">
        <v>284</v>
      </c>
      <c r="M256" s="63" t="s">
        <v>27</v>
      </c>
      <c r="N256" s="45"/>
      <c r="O256" s="142"/>
      <c r="P256" s="11"/>
    </row>
    <row r="257" spans="1:16">
      <c r="A257" s="38"/>
      <c r="B257" s="63" t="s">
        <v>65</v>
      </c>
      <c r="C257" s="44">
        <v>1</v>
      </c>
      <c r="D257" s="44">
        <v>9</v>
      </c>
      <c r="E257" s="44"/>
      <c r="F257" s="44">
        <v>1</v>
      </c>
      <c r="G257" s="64"/>
      <c r="H257" s="64"/>
      <c r="I257" s="91"/>
      <c r="J257" s="64"/>
      <c r="K257" s="44">
        <f t="shared" si="18"/>
        <v>1</v>
      </c>
      <c r="L257" s="44">
        <v>286</v>
      </c>
      <c r="M257" s="63" t="s">
        <v>27</v>
      </c>
      <c r="N257" s="45"/>
      <c r="O257" s="142"/>
      <c r="P257" s="11"/>
    </row>
    <row r="258" spans="1:16">
      <c r="A258" s="38"/>
      <c r="B258" s="63" t="s">
        <v>65</v>
      </c>
      <c r="C258" s="44">
        <v>1</v>
      </c>
      <c r="D258" s="44">
        <v>10</v>
      </c>
      <c r="E258" s="44"/>
      <c r="F258" s="44">
        <v>1</v>
      </c>
      <c r="G258" s="64"/>
      <c r="H258" s="64"/>
      <c r="I258" s="91"/>
      <c r="J258" s="64"/>
      <c r="K258" s="44">
        <f t="shared" si="18"/>
        <v>1</v>
      </c>
      <c r="L258" s="44">
        <v>287</v>
      </c>
      <c r="M258" s="63" t="s">
        <v>27</v>
      </c>
      <c r="N258" s="45"/>
      <c r="O258" s="142"/>
      <c r="P258" s="11"/>
    </row>
    <row r="259" spans="1:16">
      <c r="A259" s="38"/>
      <c r="B259" s="63" t="s">
        <v>65</v>
      </c>
      <c r="C259" s="44">
        <v>1</v>
      </c>
      <c r="D259" s="44">
        <v>11</v>
      </c>
      <c r="E259" s="44"/>
      <c r="F259" s="44">
        <v>1</v>
      </c>
      <c r="G259" s="64"/>
      <c r="H259" s="64"/>
      <c r="I259" s="91"/>
      <c r="J259" s="64"/>
      <c r="K259" s="44">
        <f t="shared" si="18"/>
        <v>1</v>
      </c>
      <c r="L259" s="44">
        <v>288</v>
      </c>
      <c r="M259" s="63" t="s">
        <v>27</v>
      </c>
      <c r="N259" s="45"/>
      <c r="O259" s="142"/>
      <c r="P259" s="11"/>
    </row>
    <row r="260" spans="1:16">
      <c r="A260" s="38"/>
      <c r="B260" s="60" t="s">
        <v>184</v>
      </c>
      <c r="C260" s="61"/>
      <c r="D260" s="61"/>
      <c r="E260" s="44"/>
      <c r="F260" s="64"/>
      <c r="G260" s="64"/>
      <c r="H260" s="64"/>
      <c r="I260" s="91"/>
      <c r="J260" s="64"/>
      <c r="K260" s="44"/>
      <c r="L260" s="44"/>
      <c r="M260" s="9"/>
      <c r="N260" s="9"/>
      <c r="O260" s="142"/>
      <c r="P260" s="11"/>
    </row>
    <row r="261" spans="1:16">
      <c r="A261" s="38"/>
      <c r="B261" s="63" t="s">
        <v>25</v>
      </c>
      <c r="C261" s="44">
        <v>1</v>
      </c>
      <c r="D261" s="44">
        <v>1</v>
      </c>
      <c r="E261" s="44">
        <v>1</v>
      </c>
      <c r="F261" s="64"/>
      <c r="G261" s="64"/>
      <c r="H261" s="64"/>
      <c r="I261" s="91"/>
      <c r="J261" s="64"/>
      <c r="K261" s="44">
        <f t="shared" si="18"/>
        <v>1</v>
      </c>
      <c r="L261" s="44">
        <v>248</v>
      </c>
      <c r="M261" s="45" t="s">
        <v>27</v>
      </c>
      <c r="N261" s="45"/>
      <c r="O261" s="142"/>
      <c r="P261" s="11"/>
    </row>
    <row r="262" spans="1:16">
      <c r="A262" s="38"/>
      <c r="B262" s="63" t="s">
        <v>113</v>
      </c>
      <c r="C262" s="44">
        <v>1</v>
      </c>
      <c r="D262" s="44">
        <v>2</v>
      </c>
      <c r="E262" s="60"/>
      <c r="F262" s="64"/>
      <c r="G262" s="44">
        <v>1</v>
      </c>
      <c r="H262" s="64"/>
      <c r="I262" s="91"/>
      <c r="J262" s="64"/>
      <c r="K262" s="44">
        <f t="shared" si="18"/>
        <v>1</v>
      </c>
      <c r="L262" s="44">
        <v>236</v>
      </c>
      <c r="M262" s="45"/>
      <c r="N262" s="45"/>
      <c r="O262" s="142"/>
      <c r="P262" s="11"/>
    </row>
    <row r="263" spans="1:16">
      <c r="A263" s="38"/>
      <c r="B263" s="63" t="s">
        <v>113</v>
      </c>
      <c r="C263" s="44">
        <v>1</v>
      </c>
      <c r="D263" s="44">
        <v>3</v>
      </c>
      <c r="E263" s="64"/>
      <c r="F263" s="64"/>
      <c r="G263" s="44">
        <v>1</v>
      </c>
      <c r="H263" s="64"/>
      <c r="I263" s="91"/>
      <c r="J263" s="64"/>
      <c r="K263" s="44">
        <f t="shared" si="18"/>
        <v>1</v>
      </c>
      <c r="L263" s="44">
        <v>237</v>
      </c>
      <c r="M263" s="45" t="s">
        <v>27</v>
      </c>
      <c r="N263" s="45"/>
      <c r="O263" s="142"/>
      <c r="P263" s="11"/>
    </row>
    <row r="264" spans="1:16">
      <c r="A264" s="38"/>
      <c r="B264" s="63" t="s">
        <v>113</v>
      </c>
      <c r="C264" s="44">
        <v>1</v>
      </c>
      <c r="D264" s="44">
        <v>4</v>
      </c>
      <c r="E264" s="60"/>
      <c r="F264" s="64"/>
      <c r="G264" s="44">
        <v>1</v>
      </c>
      <c r="H264" s="64"/>
      <c r="I264" s="91"/>
      <c r="J264" s="64"/>
      <c r="K264" s="44">
        <f t="shared" si="18"/>
        <v>1</v>
      </c>
      <c r="L264" s="44">
        <v>238</v>
      </c>
      <c r="M264" s="45" t="s">
        <v>27</v>
      </c>
      <c r="N264" s="45"/>
      <c r="O264" s="142"/>
      <c r="P264" s="11"/>
    </row>
    <row r="265" spans="1:16">
      <c r="A265" s="38"/>
      <c r="B265" s="63" t="s">
        <v>113</v>
      </c>
      <c r="C265" s="44">
        <v>1</v>
      </c>
      <c r="D265" s="44">
        <v>5</v>
      </c>
      <c r="E265" s="60"/>
      <c r="F265" s="64"/>
      <c r="G265" s="44">
        <v>1</v>
      </c>
      <c r="H265" s="64"/>
      <c r="I265" s="91"/>
      <c r="J265" s="64"/>
      <c r="K265" s="44">
        <f t="shared" si="18"/>
        <v>1</v>
      </c>
      <c r="L265" s="44">
        <v>239</v>
      </c>
      <c r="M265" s="45" t="s">
        <v>27</v>
      </c>
      <c r="N265" s="45"/>
      <c r="O265" s="142"/>
      <c r="P265" s="11"/>
    </row>
    <row r="266" spans="1:16">
      <c r="A266" s="38"/>
      <c r="B266" s="63" t="s">
        <v>123</v>
      </c>
      <c r="C266" s="44">
        <v>1</v>
      </c>
      <c r="D266" s="44">
        <v>6</v>
      </c>
      <c r="E266" s="60"/>
      <c r="F266" s="64"/>
      <c r="G266" s="68"/>
      <c r="H266" s="44">
        <v>1</v>
      </c>
      <c r="I266" s="64"/>
      <c r="J266" s="64"/>
      <c r="K266" s="44">
        <f t="shared" si="18"/>
        <v>1</v>
      </c>
      <c r="L266" s="44">
        <v>241</v>
      </c>
      <c r="M266" s="45" t="s">
        <v>27</v>
      </c>
      <c r="N266" s="45"/>
      <c r="O266" s="142"/>
      <c r="P266" s="11"/>
    </row>
    <row r="267" spans="1:16" s="73" customFormat="1">
      <c r="A267" s="71"/>
      <c r="B267" s="63" t="s">
        <v>65</v>
      </c>
      <c r="C267" s="44">
        <v>1</v>
      </c>
      <c r="D267" s="44">
        <v>7</v>
      </c>
      <c r="E267" s="60"/>
      <c r="F267" s="44">
        <v>1</v>
      </c>
      <c r="G267" s="64"/>
      <c r="H267" s="64"/>
      <c r="I267" s="64"/>
      <c r="J267" s="64"/>
      <c r="K267" s="44">
        <f t="shared" si="18"/>
        <v>1</v>
      </c>
      <c r="L267" s="44">
        <v>289</v>
      </c>
      <c r="M267" s="45" t="s">
        <v>27</v>
      </c>
      <c r="N267" s="45"/>
      <c r="O267" s="149"/>
      <c r="P267" s="163"/>
    </row>
    <row r="268" spans="1:16">
      <c r="A268" s="38"/>
      <c r="B268" s="63" t="s">
        <v>65</v>
      </c>
      <c r="C268" s="44">
        <v>1</v>
      </c>
      <c r="D268" s="44">
        <v>8</v>
      </c>
      <c r="E268" s="60"/>
      <c r="F268" s="44">
        <v>1</v>
      </c>
      <c r="G268" s="64"/>
      <c r="H268" s="64"/>
      <c r="I268" s="64"/>
      <c r="J268" s="64"/>
      <c r="K268" s="44">
        <f t="shared" si="18"/>
        <v>1</v>
      </c>
      <c r="L268" s="44">
        <v>290</v>
      </c>
      <c r="M268" s="45" t="s">
        <v>27</v>
      </c>
      <c r="N268" s="45"/>
      <c r="O268" s="142"/>
      <c r="P268" s="11"/>
    </row>
    <row r="269" spans="1:16">
      <c r="A269" s="38"/>
      <c r="B269" s="63" t="s">
        <v>65</v>
      </c>
      <c r="C269" s="44">
        <v>1</v>
      </c>
      <c r="D269" s="44">
        <v>9</v>
      </c>
      <c r="E269" s="60"/>
      <c r="F269" s="44">
        <v>1</v>
      </c>
      <c r="G269" s="64"/>
      <c r="H269" s="64"/>
      <c r="I269" s="64"/>
      <c r="J269" s="64"/>
      <c r="K269" s="44">
        <f t="shared" si="18"/>
        <v>1</v>
      </c>
      <c r="L269" s="44">
        <v>256</v>
      </c>
      <c r="M269" s="45" t="s">
        <v>27</v>
      </c>
      <c r="N269" s="45"/>
      <c r="O269" s="142"/>
      <c r="P269" s="11"/>
    </row>
    <row r="270" spans="1:16">
      <c r="A270" s="38"/>
      <c r="B270" s="63" t="s">
        <v>174</v>
      </c>
      <c r="C270" s="44">
        <v>1</v>
      </c>
      <c r="D270" s="44">
        <v>10</v>
      </c>
      <c r="E270" s="60"/>
      <c r="F270" s="44">
        <v>1</v>
      </c>
      <c r="G270" s="92"/>
      <c r="H270" s="92"/>
      <c r="I270" s="92"/>
      <c r="J270" s="92"/>
      <c r="K270" s="44">
        <f t="shared" si="18"/>
        <v>1</v>
      </c>
      <c r="L270" s="44">
        <v>285</v>
      </c>
      <c r="M270" s="45"/>
      <c r="N270" s="45"/>
      <c r="O270" s="142"/>
      <c r="P270" s="11"/>
    </row>
    <row r="271" spans="1:16" s="73" customFormat="1">
      <c r="A271" s="69" t="s">
        <v>28</v>
      </c>
      <c r="B271" s="41"/>
      <c r="C271" s="93">
        <f>SUM(C209:C270)</f>
        <v>56</v>
      </c>
      <c r="D271" s="41"/>
      <c r="E271" s="93">
        <f t="shared" ref="E271:K271" si="19">SUM(E209:E270)</f>
        <v>10</v>
      </c>
      <c r="F271" s="93">
        <f t="shared" si="19"/>
        <v>16</v>
      </c>
      <c r="G271" s="93">
        <f t="shared" si="19"/>
        <v>25</v>
      </c>
      <c r="H271" s="93">
        <f t="shared" si="19"/>
        <v>5</v>
      </c>
      <c r="I271" s="93">
        <f t="shared" si="19"/>
        <v>0</v>
      </c>
      <c r="J271" s="93">
        <f t="shared" si="19"/>
        <v>0</v>
      </c>
      <c r="K271" s="93">
        <f t="shared" si="19"/>
        <v>56</v>
      </c>
      <c r="L271" s="94"/>
      <c r="M271" s="72"/>
      <c r="N271" s="72"/>
      <c r="O271" s="149"/>
      <c r="P271" s="163"/>
    </row>
    <row r="272" spans="1:16">
      <c r="A272" s="74" t="s">
        <v>185</v>
      </c>
      <c r="B272" s="12"/>
      <c r="C272" s="13"/>
      <c r="D272" s="13"/>
      <c r="E272" s="13"/>
      <c r="F272" s="13"/>
      <c r="G272" s="13"/>
      <c r="H272" s="13"/>
      <c r="I272" s="13"/>
      <c r="J272" s="13"/>
      <c r="K272" s="13"/>
      <c r="L272" s="21"/>
      <c r="M272" s="9"/>
      <c r="N272" s="9"/>
      <c r="O272" s="142"/>
      <c r="P272" s="11"/>
    </row>
    <row r="273" spans="1:17">
      <c r="A273" s="38"/>
      <c r="B273" s="60" t="s">
        <v>49</v>
      </c>
      <c r="C273" s="52"/>
      <c r="D273" s="39"/>
      <c r="E273" s="95"/>
      <c r="F273" s="18"/>
      <c r="G273" s="18"/>
      <c r="H273" s="18"/>
      <c r="I273" s="18"/>
      <c r="J273" s="18"/>
      <c r="K273" s="18"/>
      <c r="L273" s="96"/>
      <c r="M273" s="62"/>
      <c r="N273" s="62"/>
      <c r="O273" s="142"/>
      <c r="P273" s="11"/>
    </row>
    <row r="274" spans="1:17">
      <c r="A274" s="38"/>
      <c r="B274" s="41" t="s">
        <v>50</v>
      </c>
      <c r="C274" s="42">
        <v>1</v>
      </c>
      <c r="D274" s="42">
        <v>1</v>
      </c>
      <c r="E274" s="18"/>
      <c r="F274" s="18"/>
      <c r="G274" s="42">
        <v>1</v>
      </c>
      <c r="H274" s="18"/>
      <c r="I274" s="18"/>
      <c r="J274" s="18"/>
      <c r="K274" s="42">
        <f>SUM(E274:J274)</f>
        <v>1</v>
      </c>
      <c r="L274" s="44">
        <v>215</v>
      </c>
      <c r="M274" s="63" t="s">
        <v>186</v>
      </c>
      <c r="N274" s="41"/>
      <c r="O274" s="142"/>
      <c r="P274" s="11">
        <v>1</v>
      </c>
    </row>
    <row r="275" spans="1:17">
      <c r="A275" s="38"/>
      <c r="B275" s="41" t="s">
        <v>25</v>
      </c>
      <c r="C275" s="42">
        <v>1</v>
      </c>
      <c r="D275" s="42">
        <v>2</v>
      </c>
      <c r="E275" s="42">
        <v>1</v>
      </c>
      <c r="F275" s="18"/>
      <c r="G275" s="18"/>
      <c r="H275" s="18"/>
      <c r="I275" s="18"/>
      <c r="J275" s="18"/>
      <c r="K275" s="42">
        <f>SUM(E275:J275)</f>
        <v>1</v>
      </c>
      <c r="L275" s="44">
        <v>216</v>
      </c>
      <c r="M275" s="63" t="s">
        <v>187</v>
      </c>
      <c r="N275" s="41"/>
      <c r="O275" s="142"/>
      <c r="P275" s="11">
        <v>1</v>
      </c>
    </row>
    <row r="276" spans="1:17">
      <c r="A276" s="38"/>
      <c r="B276" s="41" t="s">
        <v>84</v>
      </c>
      <c r="C276" s="42">
        <v>1</v>
      </c>
      <c r="D276" s="42">
        <v>3</v>
      </c>
      <c r="E276" s="42">
        <v>1</v>
      </c>
      <c r="F276" s="18"/>
      <c r="G276" s="18"/>
      <c r="H276" s="18"/>
      <c r="I276" s="18"/>
      <c r="J276" s="18"/>
      <c r="K276" s="42">
        <f>SUM(E276:J276)</f>
        <v>1</v>
      </c>
      <c r="L276" s="44">
        <v>218</v>
      </c>
      <c r="M276" s="51"/>
      <c r="N276" s="51"/>
      <c r="O276" s="151" t="s">
        <v>188</v>
      </c>
      <c r="P276" s="11"/>
    </row>
    <row r="277" spans="1:17">
      <c r="A277" s="38"/>
      <c r="B277" s="41" t="s">
        <v>84</v>
      </c>
      <c r="C277" s="42">
        <v>1</v>
      </c>
      <c r="D277" s="42">
        <v>4</v>
      </c>
      <c r="E277" s="42">
        <v>1</v>
      </c>
      <c r="F277" s="18"/>
      <c r="G277" s="18"/>
      <c r="H277" s="18"/>
      <c r="I277" s="18"/>
      <c r="J277" s="18"/>
      <c r="K277" s="42">
        <f>SUM(E277:J277)</f>
        <v>1</v>
      </c>
      <c r="L277" s="44">
        <v>220</v>
      </c>
      <c r="M277" s="41"/>
      <c r="N277" s="41"/>
      <c r="O277" s="142"/>
      <c r="P277" s="11"/>
    </row>
    <row r="278" spans="1:17">
      <c r="A278" s="38"/>
      <c r="B278" s="41" t="s">
        <v>25</v>
      </c>
      <c r="C278" s="42">
        <v>1</v>
      </c>
      <c r="D278" s="42">
        <v>5</v>
      </c>
      <c r="E278" s="42">
        <v>1</v>
      </c>
      <c r="F278" s="18"/>
      <c r="G278" s="18"/>
      <c r="H278" s="18"/>
      <c r="I278" s="18"/>
      <c r="J278" s="18"/>
      <c r="K278" s="42">
        <f>SUM(E278:J278)</f>
        <v>1</v>
      </c>
      <c r="L278" s="44">
        <v>217</v>
      </c>
      <c r="M278" s="41" t="s">
        <v>189</v>
      </c>
      <c r="N278" s="41"/>
      <c r="O278" s="142"/>
      <c r="P278" s="11">
        <v>1</v>
      </c>
    </row>
    <row r="279" spans="1:17">
      <c r="A279" s="38"/>
      <c r="B279" s="60" t="s">
        <v>190</v>
      </c>
      <c r="C279" s="44"/>
      <c r="D279" s="44"/>
      <c r="E279" s="97"/>
      <c r="F279" s="64"/>
      <c r="G279" s="64"/>
      <c r="H279" s="64"/>
      <c r="I279" s="64"/>
      <c r="J279" s="64"/>
      <c r="K279" s="44"/>
      <c r="L279" s="44"/>
      <c r="M279" s="64"/>
      <c r="N279" s="18"/>
      <c r="O279" s="142"/>
      <c r="P279" s="11"/>
    </row>
    <row r="280" spans="1:17">
      <c r="A280" s="38"/>
      <c r="B280" s="63" t="s">
        <v>113</v>
      </c>
      <c r="C280" s="44">
        <v>1</v>
      </c>
      <c r="D280" s="44">
        <v>1</v>
      </c>
      <c r="E280" s="60"/>
      <c r="F280" s="64"/>
      <c r="G280" s="44">
        <v>1</v>
      </c>
      <c r="H280" s="64"/>
      <c r="I280" s="64"/>
      <c r="J280" s="64"/>
      <c r="K280" s="44">
        <f t="shared" ref="K280:K286" si="20">SUM(E280:J280)</f>
        <v>1</v>
      </c>
      <c r="L280" s="44">
        <v>200</v>
      </c>
      <c r="M280" s="63" t="s">
        <v>191</v>
      </c>
      <c r="N280" s="41"/>
      <c r="O280" s="142"/>
      <c r="P280" s="11">
        <v>1</v>
      </c>
    </row>
    <row r="281" spans="1:17">
      <c r="A281" s="38"/>
      <c r="B281" s="63" t="s">
        <v>113</v>
      </c>
      <c r="C281" s="44">
        <v>1</v>
      </c>
      <c r="D281" s="44">
        <v>2</v>
      </c>
      <c r="E281" s="60"/>
      <c r="F281" s="64"/>
      <c r="G281" s="44">
        <v>1</v>
      </c>
      <c r="H281" s="64"/>
      <c r="I281" s="64"/>
      <c r="J281" s="64"/>
      <c r="K281" s="44">
        <f t="shared" si="20"/>
        <v>1</v>
      </c>
      <c r="L281" s="44">
        <v>201</v>
      </c>
      <c r="M281" s="63" t="s">
        <v>192</v>
      </c>
      <c r="N281" s="41"/>
      <c r="O281" s="142"/>
      <c r="P281" s="11">
        <v>1</v>
      </c>
    </row>
    <row r="282" spans="1:17">
      <c r="A282" s="38"/>
      <c r="B282" s="63" t="s">
        <v>113</v>
      </c>
      <c r="C282" s="44">
        <v>1</v>
      </c>
      <c r="D282" s="44">
        <v>3</v>
      </c>
      <c r="E282" s="64"/>
      <c r="F282" s="64"/>
      <c r="G282" s="44">
        <v>1</v>
      </c>
      <c r="H282" s="64"/>
      <c r="I282" s="64"/>
      <c r="J282" s="64"/>
      <c r="K282" s="44">
        <f t="shared" si="20"/>
        <v>1</v>
      </c>
      <c r="L282" s="44">
        <v>202</v>
      </c>
      <c r="M282" s="23"/>
      <c r="N282" s="51"/>
      <c r="O282" s="151" t="s">
        <v>193</v>
      </c>
      <c r="P282" s="11"/>
    </row>
    <row r="283" spans="1:17">
      <c r="A283" s="38"/>
      <c r="B283" s="63" t="s">
        <v>113</v>
      </c>
      <c r="C283" s="44">
        <v>1</v>
      </c>
      <c r="D283" s="44">
        <v>4</v>
      </c>
      <c r="E283" s="60"/>
      <c r="F283" s="64"/>
      <c r="G283" s="44">
        <v>1</v>
      </c>
      <c r="H283" s="64"/>
      <c r="I283" s="64"/>
      <c r="J283" s="64"/>
      <c r="K283" s="44">
        <f t="shared" si="20"/>
        <v>1</v>
      </c>
      <c r="L283" s="98">
        <v>739</v>
      </c>
      <c r="M283" s="66"/>
      <c r="N283" s="41"/>
      <c r="O283" s="142"/>
      <c r="P283" s="11"/>
    </row>
    <row r="284" spans="1:17">
      <c r="A284" s="38"/>
      <c r="B284" s="63" t="s">
        <v>25</v>
      </c>
      <c r="C284" s="44">
        <v>1</v>
      </c>
      <c r="D284" s="44">
        <v>5</v>
      </c>
      <c r="E284" s="44">
        <v>1</v>
      </c>
      <c r="F284" s="64"/>
      <c r="G284" s="44"/>
      <c r="H284" s="64"/>
      <c r="I284" s="64"/>
      <c r="J284" s="64"/>
      <c r="K284" s="44">
        <f t="shared" si="20"/>
        <v>1</v>
      </c>
      <c r="L284" s="44">
        <v>1120</v>
      </c>
      <c r="M284" s="134"/>
      <c r="N284" s="134"/>
      <c r="O284" s="154"/>
      <c r="P284" s="162"/>
      <c r="Q284" s="1" t="s">
        <v>194</v>
      </c>
    </row>
    <row r="285" spans="1:17">
      <c r="A285" s="38"/>
      <c r="B285" s="63" t="s">
        <v>65</v>
      </c>
      <c r="C285" s="44">
        <v>1</v>
      </c>
      <c r="D285" s="44">
        <v>6</v>
      </c>
      <c r="E285" s="60"/>
      <c r="F285" s="44">
        <v>1</v>
      </c>
      <c r="G285" s="44"/>
      <c r="H285" s="64"/>
      <c r="I285" s="64"/>
      <c r="J285" s="64"/>
      <c r="K285" s="44">
        <f t="shared" si="20"/>
        <v>1</v>
      </c>
      <c r="L285" s="44">
        <v>225</v>
      </c>
      <c r="M285" s="63" t="s">
        <v>195</v>
      </c>
      <c r="N285" s="41"/>
      <c r="O285" s="142"/>
      <c r="P285" s="11">
        <v>1</v>
      </c>
    </row>
    <row r="286" spans="1:17">
      <c r="A286" s="38"/>
      <c r="B286" s="63" t="s">
        <v>65</v>
      </c>
      <c r="C286" s="44">
        <v>1</v>
      </c>
      <c r="D286" s="44">
        <v>7</v>
      </c>
      <c r="E286" s="60"/>
      <c r="F286" s="44">
        <v>1</v>
      </c>
      <c r="G286" s="44"/>
      <c r="H286" s="64"/>
      <c r="I286" s="64"/>
      <c r="J286" s="64"/>
      <c r="K286" s="44">
        <f t="shared" si="20"/>
        <v>1</v>
      </c>
      <c r="L286" s="44">
        <v>227</v>
      </c>
      <c r="M286" s="63" t="s">
        <v>196</v>
      </c>
      <c r="N286" s="41"/>
      <c r="O286" s="142"/>
      <c r="P286" s="11">
        <v>1</v>
      </c>
    </row>
    <row r="287" spans="1:17">
      <c r="A287" s="38"/>
      <c r="B287" s="60" t="s">
        <v>197</v>
      </c>
      <c r="C287" s="63"/>
      <c r="D287" s="63"/>
      <c r="E287" s="97"/>
      <c r="F287" s="64"/>
      <c r="G287" s="64"/>
      <c r="H287" s="64"/>
      <c r="I287" s="64"/>
      <c r="J287" s="64"/>
      <c r="K287" s="44"/>
      <c r="L287" s="44"/>
      <c r="M287" s="64"/>
      <c r="N287" s="18"/>
      <c r="O287" s="142"/>
      <c r="P287" s="11"/>
    </row>
    <row r="288" spans="1:17">
      <c r="A288" s="38"/>
      <c r="B288" s="63" t="s">
        <v>198</v>
      </c>
      <c r="C288" s="44">
        <v>1</v>
      </c>
      <c r="D288" s="44">
        <v>1</v>
      </c>
      <c r="E288" s="60"/>
      <c r="F288" s="44">
        <v>1</v>
      </c>
      <c r="G288" s="44"/>
      <c r="H288" s="64"/>
      <c r="I288" s="64"/>
      <c r="J288" s="64"/>
      <c r="K288" s="44">
        <f t="shared" ref="K288:K293" si="21">SUM(E288:J288)</f>
        <v>1</v>
      </c>
      <c r="L288" s="44">
        <v>221</v>
      </c>
      <c r="M288" s="63" t="s">
        <v>199</v>
      </c>
      <c r="N288" s="41"/>
      <c r="O288" s="142"/>
      <c r="P288" s="11">
        <v>1</v>
      </c>
    </row>
    <row r="289" spans="1:16">
      <c r="A289" s="38"/>
      <c r="B289" s="63" t="s">
        <v>198</v>
      </c>
      <c r="C289" s="44">
        <v>1</v>
      </c>
      <c r="D289" s="44">
        <v>2</v>
      </c>
      <c r="E289" s="60"/>
      <c r="F289" s="44">
        <v>1</v>
      </c>
      <c r="G289" s="44"/>
      <c r="H289" s="64"/>
      <c r="I289" s="64"/>
      <c r="J289" s="64"/>
      <c r="K289" s="44">
        <f t="shared" si="21"/>
        <v>1</v>
      </c>
      <c r="L289" s="44">
        <v>222</v>
      </c>
      <c r="M289" s="63" t="s">
        <v>200</v>
      </c>
      <c r="N289" s="41"/>
      <c r="O289" s="142"/>
      <c r="P289" s="11">
        <v>1</v>
      </c>
    </row>
    <row r="290" spans="1:16">
      <c r="A290" s="38"/>
      <c r="B290" s="63" t="s">
        <v>65</v>
      </c>
      <c r="C290" s="44">
        <v>1</v>
      </c>
      <c r="D290" s="44">
        <v>3</v>
      </c>
      <c r="E290" s="60"/>
      <c r="F290" s="44">
        <v>1</v>
      </c>
      <c r="G290" s="64"/>
      <c r="H290" s="64"/>
      <c r="I290" s="64"/>
      <c r="J290" s="64"/>
      <c r="K290" s="44">
        <f t="shared" si="21"/>
        <v>1</v>
      </c>
      <c r="L290" s="44">
        <v>228</v>
      </c>
      <c r="M290" s="63"/>
      <c r="N290" s="41"/>
      <c r="O290" s="142"/>
      <c r="P290" s="11"/>
    </row>
    <row r="291" spans="1:16">
      <c r="A291" s="38"/>
      <c r="B291" s="63" t="s">
        <v>113</v>
      </c>
      <c r="C291" s="44">
        <v>1</v>
      </c>
      <c r="D291" s="44">
        <v>6</v>
      </c>
      <c r="E291" s="64"/>
      <c r="F291" s="64"/>
      <c r="G291" s="44">
        <v>1</v>
      </c>
      <c r="H291" s="64"/>
      <c r="I291" s="64"/>
      <c r="J291" s="64"/>
      <c r="K291" s="44">
        <f t="shared" si="21"/>
        <v>1</v>
      </c>
      <c r="L291" s="44">
        <v>203</v>
      </c>
      <c r="M291" s="63" t="s">
        <v>201</v>
      </c>
      <c r="N291" s="41"/>
      <c r="O291" s="142"/>
      <c r="P291" s="11">
        <v>1</v>
      </c>
    </row>
    <row r="292" spans="1:16">
      <c r="A292" s="38"/>
      <c r="B292" s="63" t="s">
        <v>113</v>
      </c>
      <c r="C292" s="44">
        <v>1</v>
      </c>
      <c r="D292" s="44">
        <v>7</v>
      </c>
      <c r="E292" s="60"/>
      <c r="F292" s="64"/>
      <c r="G292" s="44">
        <v>1</v>
      </c>
      <c r="H292" s="64"/>
      <c r="I292" s="64"/>
      <c r="J292" s="64"/>
      <c r="K292" s="44">
        <f t="shared" si="21"/>
        <v>1</v>
      </c>
      <c r="L292" s="44">
        <v>204</v>
      </c>
      <c r="M292" s="63" t="s">
        <v>27</v>
      </c>
      <c r="N292" s="41"/>
      <c r="O292" s="142"/>
      <c r="P292" s="11"/>
    </row>
    <row r="293" spans="1:16">
      <c r="A293" s="38"/>
      <c r="B293" s="63" t="s">
        <v>113</v>
      </c>
      <c r="C293" s="44">
        <v>1</v>
      </c>
      <c r="D293" s="44">
        <v>8</v>
      </c>
      <c r="E293" s="60"/>
      <c r="F293" s="64"/>
      <c r="G293" s="44">
        <v>1</v>
      </c>
      <c r="H293" s="64"/>
      <c r="I293" s="64"/>
      <c r="J293" s="64"/>
      <c r="K293" s="44">
        <f t="shared" si="21"/>
        <v>1</v>
      </c>
      <c r="L293" s="44">
        <v>205</v>
      </c>
      <c r="M293" s="63" t="s">
        <v>27</v>
      </c>
      <c r="N293" s="41"/>
      <c r="O293" s="142"/>
      <c r="P293" s="11"/>
    </row>
    <row r="294" spans="1:16">
      <c r="A294" s="38"/>
      <c r="B294" s="60" t="s">
        <v>202</v>
      </c>
      <c r="C294" s="44"/>
      <c r="D294" s="44"/>
      <c r="E294" s="97"/>
      <c r="F294" s="64"/>
      <c r="G294" s="64"/>
      <c r="H294" s="64"/>
      <c r="I294" s="64"/>
      <c r="J294" s="64"/>
      <c r="K294" s="44"/>
      <c r="L294" s="44"/>
      <c r="M294" s="44"/>
      <c r="N294" s="42"/>
      <c r="O294" s="142"/>
      <c r="P294" s="11"/>
    </row>
    <row r="295" spans="1:16">
      <c r="A295" s="38"/>
      <c r="B295" s="63" t="s">
        <v>113</v>
      </c>
      <c r="C295" s="44">
        <v>1</v>
      </c>
      <c r="D295" s="44">
        <v>1</v>
      </c>
      <c r="E295" s="64"/>
      <c r="F295" s="64"/>
      <c r="G295" s="44">
        <v>1</v>
      </c>
      <c r="H295" s="64"/>
      <c r="I295" s="64"/>
      <c r="J295" s="64"/>
      <c r="K295" s="44">
        <f>SUM(E295:J295)</f>
        <v>1</v>
      </c>
      <c r="L295" s="44">
        <v>206</v>
      </c>
      <c r="M295" s="63" t="s">
        <v>27</v>
      </c>
      <c r="N295" s="41"/>
      <c r="O295" s="142"/>
      <c r="P295" s="11"/>
    </row>
    <row r="296" spans="1:16">
      <c r="A296" s="38"/>
      <c r="B296" s="63" t="s">
        <v>113</v>
      </c>
      <c r="C296" s="44">
        <v>1</v>
      </c>
      <c r="D296" s="44">
        <v>2</v>
      </c>
      <c r="E296" s="60"/>
      <c r="F296" s="64"/>
      <c r="G296" s="44">
        <v>1</v>
      </c>
      <c r="H296" s="64"/>
      <c r="I296" s="64"/>
      <c r="J296" s="64"/>
      <c r="K296" s="44">
        <f>SUM(E296:J296)</f>
        <v>1</v>
      </c>
      <c r="L296" s="44">
        <v>207</v>
      </c>
      <c r="M296" s="63" t="s">
        <v>27</v>
      </c>
      <c r="N296" s="41"/>
      <c r="O296" s="142"/>
      <c r="P296" s="11"/>
    </row>
    <row r="297" spans="1:16">
      <c r="A297" s="38"/>
      <c r="B297" s="63" t="s">
        <v>113</v>
      </c>
      <c r="C297" s="44">
        <v>1</v>
      </c>
      <c r="D297" s="44">
        <v>3</v>
      </c>
      <c r="E297" s="60"/>
      <c r="F297" s="64"/>
      <c r="G297" s="44">
        <v>1</v>
      </c>
      <c r="H297" s="64"/>
      <c r="I297" s="64"/>
      <c r="J297" s="64"/>
      <c r="K297" s="44">
        <f>SUM(E297:J297)</f>
        <v>1</v>
      </c>
      <c r="L297" s="44">
        <v>208</v>
      </c>
      <c r="M297" s="63" t="s">
        <v>27</v>
      </c>
      <c r="N297" s="41"/>
      <c r="O297" s="142"/>
      <c r="P297" s="11"/>
    </row>
    <row r="298" spans="1:16">
      <c r="A298" s="38"/>
      <c r="B298" s="63" t="s">
        <v>65</v>
      </c>
      <c r="C298" s="44">
        <v>1</v>
      </c>
      <c r="D298" s="44">
        <v>8</v>
      </c>
      <c r="E298" s="60"/>
      <c r="F298" s="44">
        <v>1</v>
      </c>
      <c r="G298" s="44"/>
      <c r="H298" s="64"/>
      <c r="I298" s="64"/>
      <c r="J298" s="64"/>
      <c r="K298" s="44">
        <f>SUM(E298:J298)</f>
        <v>1</v>
      </c>
      <c r="L298" s="44">
        <v>229</v>
      </c>
      <c r="M298" s="63" t="s">
        <v>27</v>
      </c>
      <c r="N298" s="41"/>
      <c r="O298" s="142"/>
      <c r="P298" s="11"/>
    </row>
    <row r="299" spans="1:16">
      <c r="A299" s="38"/>
      <c r="B299" s="63" t="s">
        <v>65</v>
      </c>
      <c r="C299" s="44">
        <v>1</v>
      </c>
      <c r="D299" s="44">
        <v>9</v>
      </c>
      <c r="E299" s="60"/>
      <c r="F299" s="44">
        <v>1</v>
      </c>
      <c r="G299" s="64"/>
      <c r="H299" s="64"/>
      <c r="I299" s="64"/>
      <c r="J299" s="64"/>
      <c r="K299" s="44">
        <f>SUM(E299:J299)</f>
        <v>1</v>
      </c>
      <c r="L299" s="44">
        <v>230</v>
      </c>
      <c r="M299" s="63" t="s">
        <v>27</v>
      </c>
      <c r="N299" s="41"/>
      <c r="O299" s="142"/>
      <c r="P299" s="11"/>
    </row>
    <row r="300" spans="1:16">
      <c r="A300" s="38"/>
      <c r="B300" s="60" t="s">
        <v>203</v>
      </c>
      <c r="C300" s="42"/>
      <c r="D300" s="42"/>
      <c r="E300" s="99"/>
      <c r="F300" s="18"/>
      <c r="G300" s="18"/>
      <c r="H300" s="18"/>
      <c r="I300" s="18"/>
      <c r="J300" s="18"/>
      <c r="K300" s="42"/>
      <c r="L300" s="100"/>
      <c r="M300" s="42"/>
      <c r="N300" s="42"/>
      <c r="O300" s="142"/>
      <c r="P300" s="11"/>
    </row>
    <row r="301" spans="1:16">
      <c r="A301" s="38"/>
      <c r="B301" s="63" t="s">
        <v>25</v>
      </c>
      <c r="C301" s="44">
        <v>1</v>
      </c>
      <c r="D301" s="44">
        <v>1</v>
      </c>
      <c r="E301" s="44">
        <v>1</v>
      </c>
      <c r="F301" s="64"/>
      <c r="G301" s="44"/>
      <c r="H301" s="64"/>
      <c r="I301" s="64"/>
      <c r="J301" s="64"/>
      <c r="K301" s="44">
        <f>SUM(E301:J301)</f>
        <v>1</v>
      </c>
      <c r="L301" s="44">
        <v>1065</v>
      </c>
      <c r="M301" s="63" t="s">
        <v>204</v>
      </c>
      <c r="N301" s="41"/>
      <c r="O301" s="142"/>
      <c r="P301" s="11">
        <v>1</v>
      </c>
    </row>
    <row r="302" spans="1:16">
      <c r="A302" s="38"/>
      <c r="B302" s="63" t="s">
        <v>50</v>
      </c>
      <c r="C302" s="44">
        <v>1</v>
      </c>
      <c r="D302" s="44">
        <v>2</v>
      </c>
      <c r="E302" s="44"/>
      <c r="F302" s="64"/>
      <c r="G302" s="44">
        <v>1</v>
      </c>
      <c r="H302" s="64"/>
      <c r="I302" s="64"/>
      <c r="J302" s="64"/>
      <c r="K302" s="44">
        <f>SUM(E302:J302)</f>
        <v>1</v>
      </c>
      <c r="L302" s="44">
        <v>1062</v>
      </c>
      <c r="M302" s="63" t="s">
        <v>205</v>
      </c>
      <c r="N302" s="41"/>
      <c r="O302" s="142"/>
      <c r="P302" s="11">
        <v>1</v>
      </c>
    </row>
    <row r="303" spans="1:16">
      <c r="A303" s="38"/>
      <c r="B303" s="63" t="s">
        <v>206</v>
      </c>
      <c r="C303" s="44">
        <v>1</v>
      </c>
      <c r="D303" s="44">
        <v>3</v>
      </c>
      <c r="E303" s="64"/>
      <c r="F303" s="64"/>
      <c r="G303" s="44">
        <v>1</v>
      </c>
      <c r="H303" s="64"/>
      <c r="I303" s="64"/>
      <c r="J303" s="64"/>
      <c r="K303" s="44">
        <f t="shared" ref="K303:K326" si="22">SUM(E303:J303)</f>
        <v>1</v>
      </c>
      <c r="L303" s="44">
        <v>1056</v>
      </c>
      <c r="M303" s="63" t="s">
        <v>207</v>
      </c>
      <c r="N303" s="41"/>
      <c r="O303" s="142"/>
      <c r="P303" s="11">
        <v>1</v>
      </c>
    </row>
    <row r="304" spans="1:16">
      <c r="A304" s="38"/>
      <c r="B304" s="63" t="s">
        <v>206</v>
      </c>
      <c r="C304" s="44">
        <v>1</v>
      </c>
      <c r="D304" s="44">
        <v>4</v>
      </c>
      <c r="E304" s="60"/>
      <c r="F304" s="64"/>
      <c r="G304" s="44">
        <v>1</v>
      </c>
      <c r="H304" s="64"/>
      <c r="I304" s="64"/>
      <c r="J304" s="64"/>
      <c r="K304" s="44">
        <f t="shared" si="22"/>
        <v>1</v>
      </c>
      <c r="L304" s="44">
        <v>1057</v>
      </c>
      <c r="M304" s="63" t="s">
        <v>208</v>
      </c>
      <c r="N304" s="41"/>
      <c r="O304" s="142"/>
      <c r="P304" s="11">
        <v>1</v>
      </c>
    </row>
    <row r="305" spans="1:16">
      <c r="A305" s="38"/>
      <c r="B305" s="63" t="s">
        <v>206</v>
      </c>
      <c r="C305" s="44">
        <v>1</v>
      </c>
      <c r="D305" s="44">
        <v>5</v>
      </c>
      <c r="E305" s="60"/>
      <c r="F305" s="64"/>
      <c r="G305" s="44">
        <v>1</v>
      </c>
      <c r="H305" s="64"/>
      <c r="I305" s="64"/>
      <c r="J305" s="64"/>
      <c r="K305" s="44">
        <f>SUM(E305:J305)</f>
        <v>1</v>
      </c>
      <c r="L305" s="44">
        <v>1058</v>
      </c>
      <c r="M305" s="101" t="s">
        <v>209</v>
      </c>
      <c r="N305" s="41"/>
      <c r="O305" s="142"/>
      <c r="P305" s="11">
        <v>1</v>
      </c>
    </row>
    <row r="306" spans="1:16">
      <c r="A306" s="38"/>
      <c r="B306" s="63" t="s">
        <v>206</v>
      </c>
      <c r="C306" s="44">
        <v>1</v>
      </c>
      <c r="D306" s="44">
        <v>6</v>
      </c>
      <c r="E306" s="60"/>
      <c r="F306" s="64"/>
      <c r="G306" s="44">
        <v>1</v>
      </c>
      <c r="H306" s="64"/>
      <c r="I306" s="64"/>
      <c r="J306" s="64"/>
      <c r="K306" s="44">
        <f>SUM(E306:J306)</f>
        <v>1</v>
      </c>
      <c r="L306" s="44">
        <v>1059</v>
      </c>
      <c r="M306" s="101" t="s">
        <v>210</v>
      </c>
      <c r="N306" s="41"/>
      <c r="O306" s="142"/>
      <c r="P306" s="11">
        <v>1</v>
      </c>
    </row>
    <row r="307" spans="1:16">
      <c r="A307" s="38"/>
      <c r="B307" s="63" t="s">
        <v>206</v>
      </c>
      <c r="C307" s="44">
        <v>1</v>
      </c>
      <c r="D307" s="44">
        <v>7</v>
      </c>
      <c r="E307" s="60"/>
      <c r="F307" s="64"/>
      <c r="G307" s="44">
        <v>1</v>
      </c>
      <c r="H307" s="64"/>
      <c r="I307" s="64"/>
      <c r="J307" s="64"/>
      <c r="K307" s="44">
        <f>SUM(E307:J307)</f>
        <v>1</v>
      </c>
      <c r="L307" s="44">
        <v>1060</v>
      </c>
      <c r="M307" s="101" t="s">
        <v>211</v>
      </c>
      <c r="N307" s="41"/>
      <c r="O307" s="142"/>
      <c r="P307" s="11">
        <v>1</v>
      </c>
    </row>
    <row r="308" spans="1:16">
      <c r="A308" s="38"/>
      <c r="B308" s="63" t="s">
        <v>206</v>
      </c>
      <c r="C308" s="44">
        <v>1</v>
      </c>
      <c r="D308" s="44">
        <v>8</v>
      </c>
      <c r="E308" s="60"/>
      <c r="F308" s="64"/>
      <c r="G308" s="44">
        <v>1</v>
      </c>
      <c r="H308" s="64"/>
      <c r="I308" s="64"/>
      <c r="J308" s="64"/>
      <c r="K308" s="44">
        <f>SUM(E308:J308)</f>
        <v>1</v>
      </c>
      <c r="L308" s="44">
        <v>1061</v>
      </c>
      <c r="M308" s="101" t="s">
        <v>212</v>
      </c>
      <c r="N308" s="41"/>
      <c r="O308" s="142"/>
      <c r="P308" s="11">
        <v>1</v>
      </c>
    </row>
    <row r="309" spans="1:16">
      <c r="A309" s="38"/>
      <c r="B309" s="63" t="s">
        <v>213</v>
      </c>
      <c r="C309" s="44">
        <v>1</v>
      </c>
      <c r="D309" s="44">
        <v>9</v>
      </c>
      <c r="E309" s="44">
        <v>1</v>
      </c>
      <c r="F309" s="64"/>
      <c r="G309" s="44"/>
      <c r="H309" s="64"/>
      <c r="I309" s="64"/>
      <c r="J309" s="64"/>
      <c r="K309" s="44">
        <f t="shared" si="22"/>
        <v>1</v>
      </c>
      <c r="L309" s="44">
        <v>1066</v>
      </c>
      <c r="M309" s="101" t="s">
        <v>214</v>
      </c>
      <c r="N309" s="41"/>
      <c r="O309" s="142"/>
      <c r="P309" s="11">
        <v>1</v>
      </c>
    </row>
    <row r="310" spans="1:16">
      <c r="A310" s="38"/>
      <c r="B310" s="63" t="s">
        <v>213</v>
      </c>
      <c r="C310" s="44">
        <v>1</v>
      </c>
      <c r="D310" s="44">
        <v>10</v>
      </c>
      <c r="E310" s="44">
        <v>1</v>
      </c>
      <c r="F310" s="64"/>
      <c r="G310" s="44"/>
      <c r="H310" s="64"/>
      <c r="I310" s="64"/>
      <c r="J310" s="64"/>
      <c r="K310" s="44">
        <f t="shared" si="22"/>
        <v>1</v>
      </c>
      <c r="L310" s="44">
        <v>1067</v>
      </c>
      <c r="M310" s="102"/>
      <c r="N310" s="103"/>
      <c r="O310" s="148" t="s">
        <v>215</v>
      </c>
      <c r="P310" s="11"/>
    </row>
    <row r="311" spans="1:16">
      <c r="A311" s="38"/>
      <c r="B311" s="63" t="s">
        <v>213</v>
      </c>
      <c r="C311" s="44">
        <v>1</v>
      </c>
      <c r="D311" s="44">
        <v>11</v>
      </c>
      <c r="E311" s="44">
        <v>1</v>
      </c>
      <c r="F311" s="64"/>
      <c r="G311" s="64"/>
      <c r="H311" s="64"/>
      <c r="I311" s="64"/>
      <c r="J311" s="64"/>
      <c r="K311" s="44">
        <f t="shared" si="22"/>
        <v>1</v>
      </c>
      <c r="L311" s="44">
        <v>1068</v>
      </c>
      <c r="M311" s="102"/>
      <c r="N311" s="103"/>
      <c r="O311" s="148" t="s">
        <v>216</v>
      </c>
      <c r="P311" s="11"/>
    </row>
    <row r="312" spans="1:16">
      <c r="A312" s="38"/>
      <c r="B312" s="63" t="s">
        <v>213</v>
      </c>
      <c r="C312" s="44">
        <v>1</v>
      </c>
      <c r="D312" s="44">
        <v>12</v>
      </c>
      <c r="E312" s="44">
        <v>1</v>
      </c>
      <c r="F312" s="44"/>
      <c r="G312" s="64"/>
      <c r="H312" s="64"/>
      <c r="I312" s="64"/>
      <c r="J312" s="64"/>
      <c r="K312" s="44">
        <f>SUM(E312:J312)</f>
        <v>1</v>
      </c>
      <c r="L312" s="44">
        <v>258</v>
      </c>
      <c r="M312" s="63" t="s">
        <v>27</v>
      </c>
      <c r="N312" s="41"/>
      <c r="O312" s="142"/>
      <c r="P312" s="11"/>
    </row>
    <row r="313" spans="1:16">
      <c r="A313" s="38"/>
      <c r="B313" s="63" t="s">
        <v>213</v>
      </c>
      <c r="C313" s="44">
        <v>1</v>
      </c>
      <c r="D313" s="44">
        <v>13</v>
      </c>
      <c r="E313" s="44">
        <v>1</v>
      </c>
      <c r="F313" s="64"/>
      <c r="G313" s="64"/>
      <c r="H313" s="64"/>
      <c r="I313" s="64"/>
      <c r="J313" s="64"/>
      <c r="K313" s="44">
        <f>SUM(E313:J313)</f>
        <v>1</v>
      </c>
      <c r="L313" s="44">
        <v>259</v>
      </c>
      <c r="M313" s="63" t="s">
        <v>27</v>
      </c>
      <c r="N313" s="41"/>
      <c r="O313" s="142"/>
      <c r="P313" s="11"/>
    </row>
    <row r="314" spans="1:16">
      <c r="A314" s="38"/>
      <c r="B314" s="63" t="s">
        <v>213</v>
      </c>
      <c r="C314" s="44">
        <v>1</v>
      </c>
      <c r="D314" s="44">
        <v>14</v>
      </c>
      <c r="E314" s="44">
        <v>1</v>
      </c>
      <c r="F314" s="64"/>
      <c r="G314" s="64"/>
      <c r="H314" s="64"/>
      <c r="I314" s="64"/>
      <c r="J314" s="64"/>
      <c r="K314" s="44">
        <f>SUM(E314:J314)</f>
        <v>1</v>
      </c>
      <c r="L314" s="44">
        <v>260</v>
      </c>
      <c r="M314" s="63" t="s">
        <v>27</v>
      </c>
      <c r="N314" s="41"/>
      <c r="O314" s="142"/>
      <c r="P314" s="11"/>
    </row>
    <row r="315" spans="1:16">
      <c r="A315" s="38"/>
      <c r="B315" s="63" t="s">
        <v>206</v>
      </c>
      <c r="C315" s="44">
        <v>1</v>
      </c>
      <c r="D315" s="44">
        <v>15</v>
      </c>
      <c r="E315" s="60"/>
      <c r="F315" s="64"/>
      <c r="G315" s="44">
        <v>1</v>
      </c>
      <c r="H315" s="64"/>
      <c r="I315" s="64"/>
      <c r="J315" s="64"/>
      <c r="K315" s="44">
        <f>SUM(E315:J315)</f>
        <v>1</v>
      </c>
      <c r="L315" s="44">
        <v>209</v>
      </c>
      <c r="M315" s="63" t="s">
        <v>27</v>
      </c>
      <c r="N315" s="41"/>
      <c r="O315" s="142"/>
      <c r="P315" s="11"/>
    </row>
    <row r="316" spans="1:16">
      <c r="A316" s="38"/>
      <c r="B316" s="63" t="s">
        <v>206</v>
      </c>
      <c r="C316" s="44">
        <v>1</v>
      </c>
      <c r="D316" s="44">
        <v>16</v>
      </c>
      <c r="E316" s="60"/>
      <c r="F316" s="64"/>
      <c r="G316" s="44">
        <v>1</v>
      </c>
      <c r="H316" s="64"/>
      <c r="I316" s="64"/>
      <c r="J316" s="64"/>
      <c r="K316" s="44">
        <f>SUM(E316:J316)</f>
        <v>1</v>
      </c>
      <c r="L316" s="44">
        <v>210</v>
      </c>
      <c r="M316" s="63" t="s">
        <v>27</v>
      </c>
      <c r="N316" s="41"/>
      <c r="O316" s="142"/>
      <c r="P316" s="11"/>
    </row>
    <row r="317" spans="1:16">
      <c r="A317" s="38"/>
      <c r="B317" s="63" t="s">
        <v>206</v>
      </c>
      <c r="C317" s="44">
        <v>1</v>
      </c>
      <c r="D317" s="44">
        <v>17</v>
      </c>
      <c r="E317" s="60"/>
      <c r="F317" s="64"/>
      <c r="G317" s="44">
        <v>1</v>
      </c>
      <c r="H317" s="64"/>
      <c r="I317" s="64"/>
      <c r="J317" s="64"/>
      <c r="K317" s="44">
        <f t="shared" si="22"/>
        <v>1</v>
      </c>
      <c r="L317" s="44">
        <v>211</v>
      </c>
      <c r="M317" s="63" t="s">
        <v>27</v>
      </c>
      <c r="N317" s="41"/>
      <c r="O317" s="142"/>
      <c r="P317" s="11"/>
    </row>
    <row r="318" spans="1:16">
      <c r="A318" s="38"/>
      <c r="B318" s="63" t="s">
        <v>206</v>
      </c>
      <c r="C318" s="44">
        <v>1</v>
      </c>
      <c r="D318" s="44">
        <v>18</v>
      </c>
      <c r="E318" s="60"/>
      <c r="F318" s="64"/>
      <c r="G318" s="44">
        <v>1</v>
      </c>
      <c r="H318" s="64"/>
      <c r="I318" s="64"/>
      <c r="J318" s="64"/>
      <c r="K318" s="44">
        <f t="shared" si="22"/>
        <v>1</v>
      </c>
      <c r="L318" s="44">
        <v>212</v>
      </c>
      <c r="M318" s="63" t="s">
        <v>27</v>
      </c>
      <c r="N318" s="41"/>
      <c r="O318" s="142"/>
      <c r="P318" s="11"/>
    </row>
    <row r="319" spans="1:16">
      <c r="A319" s="38"/>
      <c r="B319" s="63" t="s">
        <v>206</v>
      </c>
      <c r="C319" s="44">
        <v>1</v>
      </c>
      <c r="D319" s="44">
        <v>19</v>
      </c>
      <c r="E319" s="60"/>
      <c r="F319" s="64"/>
      <c r="G319" s="44">
        <v>1</v>
      </c>
      <c r="H319" s="64"/>
      <c r="I319" s="64"/>
      <c r="J319" s="64"/>
      <c r="K319" s="44">
        <f t="shared" si="22"/>
        <v>1</v>
      </c>
      <c r="L319" s="44">
        <v>213</v>
      </c>
      <c r="M319" s="63" t="s">
        <v>27</v>
      </c>
      <c r="N319" s="41"/>
      <c r="O319" s="142"/>
      <c r="P319" s="11"/>
    </row>
    <row r="320" spans="1:16">
      <c r="A320" s="38"/>
      <c r="B320" s="63" t="s">
        <v>206</v>
      </c>
      <c r="C320" s="44">
        <v>1</v>
      </c>
      <c r="D320" s="44">
        <v>20</v>
      </c>
      <c r="E320" s="60"/>
      <c r="F320" s="64"/>
      <c r="G320" s="44">
        <v>1</v>
      </c>
      <c r="H320" s="64"/>
      <c r="I320" s="64"/>
      <c r="J320" s="64"/>
      <c r="K320" s="44">
        <f t="shared" si="22"/>
        <v>1</v>
      </c>
      <c r="L320" s="44">
        <v>214</v>
      </c>
      <c r="M320" s="63" t="s">
        <v>27</v>
      </c>
      <c r="N320" s="41"/>
      <c r="O320" s="142"/>
      <c r="P320" s="11"/>
    </row>
    <row r="321" spans="1:16">
      <c r="A321" s="38"/>
      <c r="B321" s="63" t="s">
        <v>213</v>
      </c>
      <c r="C321" s="44">
        <v>1</v>
      </c>
      <c r="D321" s="44">
        <v>21</v>
      </c>
      <c r="E321" s="44">
        <v>1</v>
      </c>
      <c r="F321" s="44"/>
      <c r="G321" s="44"/>
      <c r="H321" s="64"/>
      <c r="I321" s="64"/>
      <c r="J321" s="64"/>
      <c r="K321" s="44">
        <f t="shared" si="22"/>
        <v>1</v>
      </c>
      <c r="L321" s="44">
        <v>76</v>
      </c>
      <c r="M321" s="63" t="s">
        <v>27</v>
      </c>
      <c r="N321" s="41"/>
      <c r="O321" s="142"/>
      <c r="P321" s="11"/>
    </row>
    <row r="322" spans="1:16">
      <c r="A322" s="38"/>
      <c r="B322" s="63" t="s">
        <v>213</v>
      </c>
      <c r="C322" s="44">
        <v>1</v>
      </c>
      <c r="D322" s="44">
        <v>22</v>
      </c>
      <c r="E322" s="44">
        <v>1</v>
      </c>
      <c r="F322" s="44"/>
      <c r="G322" s="44"/>
      <c r="H322" s="64"/>
      <c r="I322" s="64"/>
      <c r="J322" s="64"/>
      <c r="K322" s="44">
        <f t="shared" si="22"/>
        <v>1</v>
      </c>
      <c r="L322" s="44">
        <v>128</v>
      </c>
      <c r="M322" s="63" t="s">
        <v>27</v>
      </c>
      <c r="N322" s="41"/>
      <c r="O322" s="142"/>
      <c r="P322" s="11"/>
    </row>
    <row r="323" spans="1:16">
      <c r="A323" s="38"/>
      <c r="B323" s="63" t="s">
        <v>213</v>
      </c>
      <c r="C323" s="44">
        <v>1</v>
      </c>
      <c r="D323" s="44">
        <v>23</v>
      </c>
      <c r="E323" s="44">
        <v>1</v>
      </c>
      <c r="F323" s="64"/>
      <c r="G323" s="64"/>
      <c r="H323" s="64"/>
      <c r="I323" s="64"/>
      <c r="J323" s="64"/>
      <c r="K323" s="44">
        <f t="shared" si="22"/>
        <v>1</v>
      </c>
      <c r="L323" s="44">
        <v>130</v>
      </c>
      <c r="M323" s="63" t="s">
        <v>27</v>
      </c>
      <c r="N323" s="41"/>
      <c r="O323" s="142"/>
      <c r="P323" s="11"/>
    </row>
    <row r="324" spans="1:16">
      <c r="A324" s="38"/>
      <c r="B324" s="63" t="s">
        <v>213</v>
      </c>
      <c r="C324" s="44">
        <v>1</v>
      </c>
      <c r="D324" s="44">
        <v>24</v>
      </c>
      <c r="E324" s="44">
        <v>1</v>
      </c>
      <c r="F324" s="64"/>
      <c r="G324" s="64"/>
      <c r="H324" s="64"/>
      <c r="I324" s="64"/>
      <c r="J324" s="64"/>
      <c r="K324" s="44">
        <f t="shared" si="22"/>
        <v>1</v>
      </c>
      <c r="L324" s="44">
        <v>142</v>
      </c>
      <c r="M324" s="63" t="s">
        <v>27</v>
      </c>
      <c r="N324" s="41"/>
      <c r="O324" s="142"/>
      <c r="P324" s="11"/>
    </row>
    <row r="325" spans="1:16">
      <c r="A325" s="38"/>
      <c r="B325" s="63" t="s">
        <v>213</v>
      </c>
      <c r="C325" s="44">
        <v>1</v>
      </c>
      <c r="D325" s="44">
        <v>25</v>
      </c>
      <c r="E325" s="44">
        <v>1</v>
      </c>
      <c r="F325" s="44"/>
      <c r="G325" s="44"/>
      <c r="H325" s="64"/>
      <c r="I325" s="64"/>
      <c r="J325" s="64"/>
      <c r="K325" s="44">
        <f t="shared" si="22"/>
        <v>1</v>
      </c>
      <c r="L325" s="44">
        <v>146</v>
      </c>
      <c r="M325" s="63" t="s">
        <v>27</v>
      </c>
      <c r="N325" s="41"/>
      <c r="O325" s="142"/>
      <c r="P325" s="11"/>
    </row>
    <row r="326" spans="1:16">
      <c r="A326" s="38"/>
      <c r="B326" s="63" t="s">
        <v>217</v>
      </c>
      <c r="C326" s="44">
        <v>1</v>
      </c>
      <c r="D326" s="44">
        <v>26</v>
      </c>
      <c r="E326" s="44">
        <v>1</v>
      </c>
      <c r="F326" s="44"/>
      <c r="G326" s="44"/>
      <c r="H326" s="64"/>
      <c r="I326" s="64"/>
      <c r="J326" s="64"/>
      <c r="K326" s="44">
        <f t="shared" si="22"/>
        <v>1</v>
      </c>
      <c r="L326" s="44">
        <v>1101</v>
      </c>
      <c r="M326" s="63" t="s">
        <v>218</v>
      </c>
      <c r="N326" s="42" t="s">
        <v>219</v>
      </c>
      <c r="O326" s="142"/>
      <c r="P326" s="11">
        <v>1</v>
      </c>
    </row>
    <row r="327" spans="1:16" s="73" customFormat="1">
      <c r="A327" s="69" t="s">
        <v>28</v>
      </c>
      <c r="B327" s="41"/>
      <c r="C327" s="93">
        <f>SUM(C274:C326)</f>
        <v>49</v>
      </c>
      <c r="D327" s="41"/>
      <c r="E327" s="93">
        <f t="shared" ref="E327:K327" si="23">SUM(E274:E326)</f>
        <v>18</v>
      </c>
      <c r="F327" s="93">
        <f t="shared" si="23"/>
        <v>7</v>
      </c>
      <c r="G327" s="93">
        <f t="shared" si="23"/>
        <v>24</v>
      </c>
      <c r="H327" s="93">
        <f t="shared" si="23"/>
        <v>0</v>
      </c>
      <c r="I327" s="93">
        <f t="shared" si="23"/>
        <v>0</v>
      </c>
      <c r="J327" s="93">
        <f t="shared" si="23"/>
        <v>0</v>
      </c>
      <c r="K327" s="93">
        <f t="shared" si="23"/>
        <v>49</v>
      </c>
      <c r="L327" s="94"/>
      <c r="M327" s="72"/>
      <c r="N327" s="72"/>
      <c r="O327" s="149"/>
      <c r="P327" s="163"/>
    </row>
    <row r="328" spans="1:16">
      <c r="A328" s="74" t="s">
        <v>220</v>
      </c>
      <c r="B328" s="58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104"/>
      <c r="N328" s="9"/>
      <c r="O328" s="142"/>
      <c r="P328" s="11"/>
    </row>
    <row r="329" spans="1:16">
      <c r="A329" s="83"/>
      <c r="B329" s="74" t="s">
        <v>49</v>
      </c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104"/>
      <c r="N329" s="9"/>
      <c r="O329" s="142"/>
      <c r="P329" s="11"/>
    </row>
    <row r="330" spans="1:16">
      <c r="A330" s="83"/>
      <c r="B330" s="105" t="s">
        <v>221</v>
      </c>
      <c r="C330" s="59">
        <v>1</v>
      </c>
      <c r="D330" s="59"/>
      <c r="E330" s="59"/>
      <c r="F330" s="59"/>
      <c r="G330" s="59"/>
      <c r="H330" s="59"/>
      <c r="I330" s="59"/>
      <c r="J330" s="59"/>
      <c r="K330" s="59"/>
      <c r="L330" s="59">
        <v>50</v>
      </c>
      <c r="M330" s="18" t="s">
        <v>222</v>
      </c>
      <c r="N330" s="11" t="s">
        <v>223</v>
      </c>
      <c r="O330" s="142"/>
      <c r="P330" s="11">
        <v>1</v>
      </c>
    </row>
    <row r="331" spans="1:16">
      <c r="A331" s="83"/>
      <c r="B331" s="105" t="s">
        <v>84</v>
      </c>
      <c r="C331" s="59">
        <v>1</v>
      </c>
      <c r="D331" s="59"/>
      <c r="E331" s="59"/>
      <c r="F331" s="59"/>
      <c r="G331" s="59"/>
      <c r="H331" s="59"/>
      <c r="I331" s="59"/>
      <c r="J331" s="59"/>
      <c r="K331" s="59"/>
      <c r="L331" s="59">
        <v>68</v>
      </c>
      <c r="M331" s="18"/>
      <c r="N331" s="9"/>
      <c r="O331" s="142"/>
      <c r="P331" s="11"/>
    </row>
    <row r="332" spans="1:16">
      <c r="A332" s="83"/>
      <c r="B332" s="105" t="s">
        <v>84</v>
      </c>
      <c r="C332" s="59">
        <v>1</v>
      </c>
      <c r="D332" s="59"/>
      <c r="E332" s="59"/>
      <c r="F332" s="59"/>
      <c r="G332" s="59"/>
      <c r="H332" s="59"/>
      <c r="I332" s="59"/>
      <c r="J332" s="59"/>
      <c r="K332" s="59"/>
      <c r="L332" s="59">
        <v>71</v>
      </c>
      <c r="M332" s="18"/>
      <c r="N332" s="9"/>
      <c r="O332" s="142"/>
      <c r="P332" s="11"/>
    </row>
    <row r="333" spans="1:16">
      <c r="A333" s="83"/>
      <c r="B333" s="105" t="s">
        <v>84</v>
      </c>
      <c r="C333" s="59">
        <v>1</v>
      </c>
      <c r="D333" s="59"/>
      <c r="E333" s="59"/>
      <c r="F333" s="59"/>
      <c r="G333" s="59"/>
      <c r="H333" s="59"/>
      <c r="I333" s="59"/>
      <c r="J333" s="59"/>
      <c r="K333" s="59"/>
      <c r="L333" s="59">
        <v>112</v>
      </c>
      <c r="M333" s="18" t="s">
        <v>224</v>
      </c>
      <c r="N333" s="11" t="s">
        <v>223</v>
      </c>
      <c r="O333" s="142"/>
      <c r="P333" s="11">
        <v>1</v>
      </c>
    </row>
    <row r="334" spans="1:16">
      <c r="A334" s="83"/>
      <c r="B334" s="105" t="s">
        <v>84</v>
      </c>
      <c r="C334" s="59">
        <v>1</v>
      </c>
      <c r="D334" s="59"/>
      <c r="E334" s="59"/>
      <c r="F334" s="59"/>
      <c r="G334" s="59"/>
      <c r="H334" s="59"/>
      <c r="I334" s="59"/>
      <c r="J334" s="59"/>
      <c r="K334" s="59"/>
      <c r="L334" s="59">
        <v>116</v>
      </c>
      <c r="M334" s="64" t="s">
        <v>225</v>
      </c>
      <c r="N334" s="11" t="s">
        <v>223</v>
      </c>
      <c r="O334" s="142"/>
      <c r="P334" s="11">
        <v>1</v>
      </c>
    </row>
    <row r="335" spans="1:16">
      <c r="A335" s="83"/>
      <c r="B335" s="105" t="s">
        <v>84</v>
      </c>
      <c r="C335" s="59">
        <v>1</v>
      </c>
      <c r="D335" s="59">
        <v>1</v>
      </c>
      <c r="E335" s="59">
        <v>6</v>
      </c>
      <c r="F335" s="59"/>
      <c r="G335" s="59"/>
      <c r="H335" s="59"/>
      <c r="I335" s="59"/>
      <c r="J335" s="59"/>
      <c r="K335" s="59">
        <f>SUM(E335:J335)</f>
        <v>6</v>
      </c>
      <c r="L335" s="59">
        <v>120</v>
      </c>
      <c r="M335" s="64" t="s">
        <v>226</v>
      </c>
      <c r="N335" s="11" t="s">
        <v>227</v>
      </c>
      <c r="O335" s="142"/>
      <c r="P335" s="11">
        <v>1</v>
      </c>
    </row>
    <row r="336" spans="1:16">
      <c r="A336" s="83"/>
      <c r="B336" s="105" t="s">
        <v>228</v>
      </c>
      <c r="C336" s="59">
        <v>1</v>
      </c>
      <c r="D336" s="59">
        <v>2</v>
      </c>
      <c r="E336" s="59">
        <v>2</v>
      </c>
      <c r="F336" s="59"/>
      <c r="G336" s="59"/>
      <c r="H336" s="59"/>
      <c r="I336" s="59"/>
      <c r="J336" s="59"/>
      <c r="K336" s="59">
        <f>SUM(E336:J336)</f>
        <v>2</v>
      </c>
      <c r="L336" s="59">
        <v>106</v>
      </c>
      <c r="M336" s="96"/>
      <c r="N336" s="18"/>
      <c r="O336" s="142"/>
      <c r="P336" s="11"/>
    </row>
    <row r="337" spans="1:16">
      <c r="A337" s="83"/>
      <c r="B337" s="105" t="s">
        <v>229</v>
      </c>
      <c r="C337" s="59">
        <v>1</v>
      </c>
      <c r="D337" s="59"/>
      <c r="E337" s="59"/>
      <c r="F337" s="59"/>
      <c r="G337" s="59"/>
      <c r="H337" s="59"/>
      <c r="I337" s="59"/>
      <c r="J337" s="59"/>
      <c r="K337" s="59"/>
      <c r="L337" s="59">
        <v>1084</v>
      </c>
      <c r="M337" s="96"/>
      <c r="N337" s="18"/>
      <c r="O337" s="142"/>
      <c r="P337" s="11"/>
    </row>
    <row r="338" spans="1:16">
      <c r="A338" s="38"/>
      <c r="B338" s="106" t="s">
        <v>230</v>
      </c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4"/>
      <c r="N338" s="64"/>
      <c r="O338" s="142"/>
      <c r="P338" s="11"/>
    </row>
    <row r="339" spans="1:16">
      <c r="A339" s="38"/>
      <c r="B339" s="75" t="s">
        <v>231</v>
      </c>
      <c r="C339" s="61">
        <v>1</v>
      </c>
      <c r="D339" s="61"/>
      <c r="E339" s="61"/>
      <c r="F339" s="61"/>
      <c r="G339" s="61"/>
      <c r="H339" s="61"/>
      <c r="I339" s="61"/>
      <c r="J339" s="61"/>
      <c r="K339" s="61"/>
      <c r="L339" s="61">
        <v>615</v>
      </c>
      <c r="M339" s="64"/>
      <c r="N339" s="64"/>
      <c r="O339" s="142"/>
      <c r="P339" s="11"/>
    </row>
    <row r="340" spans="1:16">
      <c r="A340" s="38"/>
      <c r="B340" s="75" t="s">
        <v>113</v>
      </c>
      <c r="C340" s="61">
        <v>1</v>
      </c>
      <c r="D340" s="61"/>
      <c r="E340" s="61"/>
      <c r="F340" s="61"/>
      <c r="G340" s="61"/>
      <c r="H340" s="61"/>
      <c r="I340" s="61"/>
      <c r="J340" s="61"/>
      <c r="K340" s="61"/>
      <c r="L340" s="61">
        <v>616</v>
      </c>
      <c r="M340" s="64"/>
      <c r="N340" s="64"/>
      <c r="O340" s="142"/>
      <c r="P340" s="11"/>
    </row>
    <row r="341" spans="1:16">
      <c r="A341" s="38"/>
      <c r="B341" s="75" t="s">
        <v>113</v>
      </c>
      <c r="C341" s="61">
        <v>1</v>
      </c>
      <c r="D341" s="61">
        <v>1</v>
      </c>
      <c r="E341" s="61"/>
      <c r="F341" s="61"/>
      <c r="G341" s="61">
        <v>4</v>
      </c>
      <c r="H341" s="61"/>
      <c r="I341" s="61"/>
      <c r="J341" s="61"/>
      <c r="K341" s="61">
        <f>SUM(E341:J341)</f>
        <v>4</v>
      </c>
      <c r="L341" s="61">
        <v>987</v>
      </c>
      <c r="M341" s="64" t="s">
        <v>232</v>
      </c>
      <c r="N341" s="61" t="s">
        <v>227</v>
      </c>
      <c r="O341" s="142"/>
      <c r="P341" s="11">
        <v>1</v>
      </c>
    </row>
    <row r="342" spans="1:16">
      <c r="A342" s="38"/>
      <c r="B342" s="75" t="s">
        <v>113</v>
      </c>
      <c r="C342" s="61">
        <v>1</v>
      </c>
      <c r="D342" s="61"/>
      <c r="E342" s="61"/>
      <c r="F342" s="61"/>
      <c r="G342" s="61"/>
      <c r="H342" s="61"/>
      <c r="I342" s="61"/>
      <c r="J342" s="61"/>
      <c r="K342" s="61"/>
      <c r="L342" s="61">
        <v>988</v>
      </c>
      <c r="M342" s="64" t="s">
        <v>233</v>
      </c>
      <c r="N342" s="61" t="s">
        <v>227</v>
      </c>
      <c r="O342" s="142"/>
      <c r="P342" s="11">
        <v>1</v>
      </c>
    </row>
    <row r="343" spans="1:16">
      <c r="A343" s="38"/>
      <c r="B343" s="74" t="s">
        <v>234</v>
      </c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104"/>
      <c r="N343" s="9"/>
      <c r="O343" s="142"/>
      <c r="P343" s="11"/>
    </row>
    <row r="344" spans="1:16">
      <c r="A344" s="38"/>
      <c r="B344" s="105" t="s">
        <v>221</v>
      </c>
      <c r="C344" s="59">
        <v>1</v>
      </c>
      <c r="D344" s="59">
        <v>1</v>
      </c>
      <c r="E344" s="59"/>
      <c r="F344" s="59">
        <v>6</v>
      </c>
      <c r="G344" s="59"/>
      <c r="H344" s="59"/>
      <c r="I344" s="59"/>
      <c r="J344" s="59"/>
      <c r="K344" s="59">
        <f>SUM(E344:J344)</f>
        <v>6</v>
      </c>
      <c r="L344" s="59">
        <v>74</v>
      </c>
      <c r="M344" s="18"/>
      <c r="N344" s="9"/>
      <c r="O344" s="142"/>
      <c r="P344" s="11"/>
    </row>
    <row r="345" spans="1:16">
      <c r="A345" s="38"/>
      <c r="B345" s="105" t="s">
        <v>84</v>
      </c>
      <c r="C345" s="59">
        <v>1</v>
      </c>
      <c r="D345" s="59"/>
      <c r="E345" s="59"/>
      <c r="F345" s="59"/>
      <c r="G345" s="59"/>
      <c r="H345" s="59"/>
      <c r="I345" s="59"/>
      <c r="J345" s="59"/>
      <c r="K345" s="59"/>
      <c r="L345" s="59">
        <v>134</v>
      </c>
      <c r="M345" s="18" t="s">
        <v>235</v>
      </c>
      <c r="N345" s="11" t="s">
        <v>223</v>
      </c>
      <c r="O345" s="142"/>
      <c r="P345" s="11">
        <v>1</v>
      </c>
    </row>
    <row r="346" spans="1:16">
      <c r="A346" s="38"/>
      <c r="B346" s="105" t="s">
        <v>84</v>
      </c>
      <c r="C346" s="59">
        <v>1</v>
      </c>
      <c r="D346" s="59"/>
      <c r="E346" s="59"/>
      <c r="F346" s="59"/>
      <c r="G346" s="59"/>
      <c r="H346" s="59"/>
      <c r="I346" s="59"/>
      <c r="J346" s="59"/>
      <c r="K346" s="59"/>
      <c r="L346" s="59">
        <v>144</v>
      </c>
      <c r="M346" s="18" t="s">
        <v>236</v>
      </c>
      <c r="N346" s="11" t="s">
        <v>223</v>
      </c>
      <c r="O346" s="142"/>
      <c r="P346" s="11">
        <v>1</v>
      </c>
    </row>
    <row r="347" spans="1:16">
      <c r="A347" s="38"/>
      <c r="B347" s="105" t="s">
        <v>84</v>
      </c>
      <c r="C347" s="59">
        <v>1</v>
      </c>
      <c r="D347" s="59"/>
      <c r="E347" s="59"/>
      <c r="F347" s="59"/>
      <c r="G347" s="59"/>
      <c r="H347" s="59"/>
      <c r="I347" s="59"/>
      <c r="J347" s="59"/>
      <c r="K347" s="59"/>
      <c r="L347" s="59">
        <v>148</v>
      </c>
      <c r="M347" s="18" t="s">
        <v>237</v>
      </c>
      <c r="N347" s="11" t="s">
        <v>223</v>
      </c>
      <c r="O347" s="142"/>
      <c r="P347" s="11">
        <v>1</v>
      </c>
    </row>
    <row r="348" spans="1:16">
      <c r="A348" s="38"/>
      <c r="B348" s="105" t="s">
        <v>84</v>
      </c>
      <c r="C348" s="59">
        <v>1</v>
      </c>
      <c r="D348" s="59"/>
      <c r="E348" s="59"/>
      <c r="F348" s="59"/>
      <c r="G348" s="59"/>
      <c r="H348" s="59"/>
      <c r="I348" s="59"/>
      <c r="J348" s="59"/>
      <c r="K348" s="59"/>
      <c r="L348" s="59">
        <v>279</v>
      </c>
      <c r="M348" s="18" t="s">
        <v>238</v>
      </c>
      <c r="N348" s="11" t="s">
        <v>227</v>
      </c>
      <c r="O348" s="142"/>
      <c r="P348" s="11">
        <v>1</v>
      </c>
    </row>
    <row r="349" spans="1:16">
      <c r="A349" s="38"/>
      <c r="B349" s="105" t="s">
        <v>84</v>
      </c>
      <c r="C349" s="59">
        <v>1</v>
      </c>
      <c r="D349" s="59"/>
      <c r="E349" s="59"/>
      <c r="F349" s="59"/>
      <c r="G349" s="59"/>
      <c r="H349" s="59"/>
      <c r="I349" s="59"/>
      <c r="J349" s="59"/>
      <c r="K349" s="59"/>
      <c r="L349" s="59">
        <v>301</v>
      </c>
      <c r="M349" s="18" t="s">
        <v>239</v>
      </c>
      <c r="N349" s="11" t="s">
        <v>227</v>
      </c>
      <c r="O349" s="142"/>
      <c r="P349" s="11">
        <v>1</v>
      </c>
    </row>
    <row r="350" spans="1:16">
      <c r="A350" s="38"/>
      <c r="B350" s="105" t="s">
        <v>240</v>
      </c>
      <c r="C350" s="59">
        <v>1</v>
      </c>
      <c r="D350" s="59">
        <v>2</v>
      </c>
      <c r="E350" s="59"/>
      <c r="F350" s="59">
        <v>8</v>
      </c>
      <c r="G350" s="59"/>
      <c r="H350" s="59"/>
      <c r="I350" s="59"/>
      <c r="J350" s="59"/>
      <c r="K350" s="59">
        <f>SUM(E350:J350)</f>
        <v>8</v>
      </c>
      <c r="L350" s="59">
        <v>107</v>
      </c>
      <c r="M350" s="104"/>
      <c r="N350" s="18"/>
      <c r="O350" s="142"/>
      <c r="P350" s="11"/>
    </row>
    <row r="351" spans="1:16">
      <c r="A351" s="38"/>
      <c r="B351" s="105" t="s">
        <v>241</v>
      </c>
      <c r="C351" s="59">
        <v>1</v>
      </c>
      <c r="D351" s="59"/>
      <c r="E351" s="59"/>
      <c r="F351" s="59"/>
      <c r="G351" s="59"/>
      <c r="H351" s="59"/>
      <c r="I351" s="59"/>
      <c r="J351" s="59"/>
      <c r="K351" s="59"/>
      <c r="L351" s="59">
        <v>109</v>
      </c>
      <c r="M351" s="104"/>
      <c r="N351" s="18"/>
      <c r="O351" s="142"/>
      <c r="P351" s="11"/>
    </row>
    <row r="352" spans="1:16">
      <c r="A352" s="38"/>
      <c r="B352" s="105" t="s">
        <v>241</v>
      </c>
      <c r="C352" s="59">
        <v>1</v>
      </c>
      <c r="D352" s="59"/>
      <c r="E352" s="59"/>
      <c r="F352" s="59"/>
      <c r="G352" s="59"/>
      <c r="H352" s="59"/>
      <c r="I352" s="59"/>
      <c r="J352" s="59"/>
      <c r="K352" s="59"/>
      <c r="L352" s="59">
        <v>111</v>
      </c>
      <c r="M352" s="104"/>
      <c r="N352" s="18"/>
      <c r="O352" s="142"/>
      <c r="P352" s="11"/>
    </row>
    <row r="353" spans="1:16">
      <c r="A353" s="38"/>
      <c r="B353" s="75" t="s">
        <v>241</v>
      </c>
      <c r="C353" s="61">
        <v>1</v>
      </c>
      <c r="D353" s="61"/>
      <c r="E353" s="61"/>
      <c r="F353" s="61"/>
      <c r="G353" s="61"/>
      <c r="H353" s="61"/>
      <c r="I353" s="61"/>
      <c r="J353" s="61"/>
      <c r="K353" s="61"/>
      <c r="L353" s="61">
        <v>153</v>
      </c>
      <c r="M353" s="18" t="s">
        <v>242</v>
      </c>
      <c r="N353" s="19" t="s">
        <v>243</v>
      </c>
      <c r="O353" s="142"/>
      <c r="P353" s="11">
        <v>1</v>
      </c>
    </row>
    <row r="354" spans="1:16">
      <c r="A354" s="38"/>
      <c r="B354" s="75" t="s">
        <v>241</v>
      </c>
      <c r="C354" s="61">
        <v>1</v>
      </c>
      <c r="D354" s="61"/>
      <c r="E354" s="61"/>
      <c r="F354" s="61"/>
      <c r="G354" s="61"/>
      <c r="H354" s="61"/>
      <c r="I354" s="61"/>
      <c r="J354" s="61"/>
      <c r="K354" s="61"/>
      <c r="L354" s="61">
        <v>167</v>
      </c>
      <c r="M354" s="96"/>
      <c r="N354" s="18"/>
      <c r="O354" s="142"/>
      <c r="P354" s="11"/>
    </row>
    <row r="355" spans="1:16">
      <c r="A355" s="38"/>
      <c r="B355" s="105" t="s">
        <v>241</v>
      </c>
      <c r="C355" s="59">
        <v>1</v>
      </c>
      <c r="D355" s="59"/>
      <c r="E355" s="59"/>
      <c r="F355" s="59"/>
      <c r="G355" s="59"/>
      <c r="H355" s="59"/>
      <c r="I355" s="59"/>
      <c r="J355" s="59"/>
      <c r="K355" s="59"/>
      <c r="L355" s="59">
        <v>175</v>
      </c>
      <c r="M355" s="104"/>
      <c r="N355" s="18"/>
      <c r="O355" s="142"/>
      <c r="P355" s="11"/>
    </row>
    <row r="356" spans="1:16">
      <c r="A356" s="38"/>
      <c r="B356" s="105" t="s">
        <v>241</v>
      </c>
      <c r="C356" s="59">
        <v>1</v>
      </c>
      <c r="D356" s="59"/>
      <c r="E356" s="59"/>
      <c r="F356" s="59"/>
      <c r="G356" s="59"/>
      <c r="H356" s="59"/>
      <c r="I356" s="59"/>
      <c r="J356" s="59"/>
      <c r="K356" s="59"/>
      <c r="L356" s="59">
        <v>185</v>
      </c>
      <c r="M356" s="104"/>
      <c r="N356" s="18"/>
      <c r="O356" s="142"/>
      <c r="P356" s="11"/>
    </row>
    <row r="357" spans="1:16">
      <c r="A357" s="38"/>
      <c r="B357" s="105" t="s">
        <v>241</v>
      </c>
      <c r="C357" s="59">
        <v>1</v>
      </c>
      <c r="D357" s="59"/>
      <c r="E357" s="59"/>
      <c r="F357" s="59"/>
      <c r="G357" s="59"/>
      <c r="H357" s="59"/>
      <c r="I357" s="59"/>
      <c r="J357" s="59"/>
      <c r="K357" s="59"/>
      <c r="L357" s="59">
        <v>187</v>
      </c>
      <c r="M357" s="104"/>
      <c r="N357" s="18"/>
      <c r="O357" s="142"/>
      <c r="P357" s="11"/>
    </row>
    <row r="358" spans="1:16">
      <c r="A358" s="38"/>
      <c r="B358" s="75" t="s">
        <v>244</v>
      </c>
      <c r="C358" s="61">
        <v>1</v>
      </c>
      <c r="D358" s="61">
        <v>3</v>
      </c>
      <c r="E358" s="61"/>
      <c r="F358" s="61"/>
      <c r="G358" s="61">
        <v>6</v>
      </c>
      <c r="H358" s="61"/>
      <c r="I358" s="61"/>
      <c r="J358" s="61"/>
      <c r="K358" s="61">
        <f>SUM(E358:J358)</f>
        <v>6</v>
      </c>
      <c r="L358" s="61">
        <v>49</v>
      </c>
      <c r="M358" s="18" t="s">
        <v>245</v>
      </c>
      <c r="N358" s="19" t="s">
        <v>223</v>
      </c>
      <c r="O358" s="142"/>
      <c r="P358" s="11">
        <v>1</v>
      </c>
    </row>
    <row r="359" spans="1:16">
      <c r="A359" s="38"/>
      <c r="B359" s="105" t="s">
        <v>24</v>
      </c>
      <c r="C359" s="59">
        <v>1</v>
      </c>
      <c r="D359" s="59"/>
      <c r="E359" s="59"/>
      <c r="F359" s="59"/>
      <c r="G359" s="59"/>
      <c r="H359" s="59"/>
      <c r="I359" s="59"/>
      <c r="J359" s="59"/>
      <c r="K359" s="59"/>
      <c r="L359" s="59">
        <v>70</v>
      </c>
      <c r="M359" s="64" t="s">
        <v>246</v>
      </c>
      <c r="N359" s="11" t="s">
        <v>227</v>
      </c>
      <c r="O359" s="142"/>
      <c r="P359" s="11">
        <v>1</v>
      </c>
    </row>
    <row r="360" spans="1:16">
      <c r="A360" s="38"/>
      <c r="B360" s="105" t="s">
        <v>24</v>
      </c>
      <c r="C360" s="59">
        <v>1</v>
      </c>
      <c r="D360" s="59"/>
      <c r="E360" s="59"/>
      <c r="F360" s="59"/>
      <c r="G360" s="59"/>
      <c r="H360" s="59"/>
      <c r="I360" s="59"/>
      <c r="J360" s="59"/>
      <c r="K360" s="59"/>
      <c r="L360" s="59">
        <v>87</v>
      </c>
      <c r="M360" s="9"/>
      <c r="N360" s="9"/>
      <c r="O360" s="142"/>
      <c r="P360" s="11"/>
    </row>
    <row r="361" spans="1:16">
      <c r="A361" s="38"/>
      <c r="B361" s="105" t="s">
        <v>24</v>
      </c>
      <c r="C361" s="59">
        <v>1</v>
      </c>
      <c r="D361" s="59"/>
      <c r="E361" s="59"/>
      <c r="F361" s="59"/>
      <c r="G361" s="59"/>
      <c r="H361" s="59"/>
      <c r="I361" s="59"/>
      <c r="J361" s="59"/>
      <c r="K361" s="59"/>
      <c r="L361" s="59">
        <v>89</v>
      </c>
      <c r="M361" s="64" t="s">
        <v>247</v>
      </c>
      <c r="N361" s="11" t="s">
        <v>227</v>
      </c>
      <c r="O361" s="142"/>
      <c r="P361" s="11">
        <v>1</v>
      </c>
    </row>
    <row r="362" spans="1:16">
      <c r="A362" s="38"/>
      <c r="B362" s="105" t="s">
        <v>24</v>
      </c>
      <c r="C362" s="59">
        <v>1</v>
      </c>
      <c r="D362" s="59"/>
      <c r="E362" s="59"/>
      <c r="F362" s="59"/>
      <c r="G362" s="59"/>
      <c r="H362" s="59"/>
      <c r="I362" s="59"/>
      <c r="J362" s="59"/>
      <c r="K362" s="59"/>
      <c r="L362" s="59">
        <v>103</v>
      </c>
      <c r="M362" s="18" t="s">
        <v>248</v>
      </c>
      <c r="N362" s="11" t="s">
        <v>223</v>
      </c>
      <c r="O362" s="142"/>
      <c r="P362" s="11">
        <v>1</v>
      </c>
    </row>
    <row r="363" spans="1:16">
      <c r="A363" s="38"/>
      <c r="B363" s="105" t="s">
        <v>24</v>
      </c>
      <c r="C363" s="59">
        <v>1</v>
      </c>
      <c r="D363" s="59"/>
      <c r="E363" s="59"/>
      <c r="F363" s="59"/>
      <c r="G363" s="59"/>
      <c r="H363" s="59"/>
      <c r="I363" s="59"/>
      <c r="J363" s="59"/>
      <c r="K363" s="59"/>
      <c r="L363" s="59">
        <v>105</v>
      </c>
      <c r="M363" s="18" t="s">
        <v>249</v>
      </c>
      <c r="N363" s="11" t="s">
        <v>223</v>
      </c>
      <c r="O363" s="142"/>
      <c r="P363" s="11">
        <v>1</v>
      </c>
    </row>
    <row r="364" spans="1:16">
      <c r="A364" s="38"/>
      <c r="B364" s="106" t="s">
        <v>250</v>
      </c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4"/>
      <c r="N364" s="9"/>
      <c r="O364" s="142"/>
      <c r="P364" s="11"/>
    </row>
    <row r="365" spans="1:16">
      <c r="A365" s="38"/>
      <c r="B365" s="106" t="s">
        <v>251</v>
      </c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4"/>
      <c r="N365" s="9"/>
      <c r="O365" s="142"/>
      <c r="P365" s="11"/>
    </row>
    <row r="366" spans="1:16">
      <c r="A366" s="38"/>
      <c r="B366" s="75" t="s">
        <v>252</v>
      </c>
      <c r="C366" s="61">
        <v>1</v>
      </c>
      <c r="D366" s="61">
        <v>1</v>
      </c>
      <c r="E366" s="61"/>
      <c r="F366" s="61"/>
      <c r="G366" s="61">
        <v>2</v>
      </c>
      <c r="H366" s="61"/>
      <c r="I366" s="61"/>
      <c r="J366" s="61"/>
      <c r="K366" s="61">
        <f>SUM(E366:J366)</f>
        <v>2</v>
      </c>
      <c r="L366" s="61">
        <v>617</v>
      </c>
      <c r="M366" s="64" t="s">
        <v>253</v>
      </c>
      <c r="N366" s="11" t="s">
        <v>223</v>
      </c>
      <c r="O366" s="142"/>
      <c r="P366" s="11">
        <v>1</v>
      </c>
    </row>
    <row r="367" spans="1:16">
      <c r="A367" s="38"/>
      <c r="B367" s="105" t="s">
        <v>152</v>
      </c>
      <c r="C367" s="59">
        <v>1</v>
      </c>
      <c r="D367" s="59"/>
      <c r="E367" s="59"/>
      <c r="F367" s="59"/>
      <c r="G367" s="59"/>
      <c r="H367" s="59"/>
      <c r="I367" s="59"/>
      <c r="J367" s="59"/>
      <c r="K367" s="59"/>
      <c r="L367" s="59">
        <v>618</v>
      </c>
      <c r="M367" s="68"/>
      <c r="N367" s="9"/>
      <c r="O367" s="142"/>
      <c r="P367" s="11"/>
    </row>
    <row r="368" spans="1:16">
      <c r="A368" s="38"/>
      <c r="B368" s="105" t="s">
        <v>254</v>
      </c>
      <c r="C368" s="59">
        <v>1</v>
      </c>
      <c r="D368" s="59">
        <v>2</v>
      </c>
      <c r="E368" s="59"/>
      <c r="F368" s="59">
        <v>17</v>
      </c>
      <c r="G368" s="59"/>
      <c r="H368" s="59"/>
      <c r="I368" s="59"/>
      <c r="J368" s="59"/>
      <c r="K368" s="59">
        <f>SUM(E368:J368)</f>
        <v>17</v>
      </c>
      <c r="L368" s="59">
        <v>623</v>
      </c>
      <c r="M368" s="64" t="s">
        <v>255</v>
      </c>
      <c r="N368" s="11" t="s">
        <v>223</v>
      </c>
      <c r="O368" s="142"/>
      <c r="P368" s="11">
        <v>1</v>
      </c>
    </row>
    <row r="369" spans="1:16">
      <c r="A369" s="38"/>
      <c r="B369" s="75" t="s">
        <v>65</v>
      </c>
      <c r="C369" s="61">
        <v>1</v>
      </c>
      <c r="D369" s="61"/>
      <c r="E369" s="61"/>
      <c r="F369" s="61"/>
      <c r="G369" s="61"/>
      <c r="H369" s="61"/>
      <c r="I369" s="61"/>
      <c r="J369" s="61"/>
      <c r="K369" s="61"/>
      <c r="L369" s="61">
        <v>624</v>
      </c>
      <c r="M369" s="64" t="s">
        <v>256</v>
      </c>
      <c r="N369" s="11" t="s">
        <v>223</v>
      </c>
      <c r="O369" s="142"/>
      <c r="P369" s="11">
        <v>1</v>
      </c>
    </row>
    <row r="370" spans="1:16">
      <c r="A370" s="38"/>
      <c r="B370" s="107" t="s">
        <v>65</v>
      </c>
      <c r="C370" s="13">
        <v>1</v>
      </c>
      <c r="D370" s="13"/>
      <c r="E370" s="13"/>
      <c r="F370" s="13"/>
      <c r="G370" s="13"/>
      <c r="H370" s="13"/>
      <c r="I370" s="13"/>
      <c r="J370" s="13"/>
      <c r="K370" s="13"/>
      <c r="L370" s="59">
        <v>625</v>
      </c>
      <c r="M370" s="104"/>
      <c r="N370" s="9"/>
      <c r="O370" s="142"/>
      <c r="P370" s="11"/>
    </row>
    <row r="371" spans="1:16">
      <c r="A371" s="38"/>
      <c r="B371" s="107" t="s">
        <v>65</v>
      </c>
      <c r="C371" s="13">
        <v>1</v>
      </c>
      <c r="D371" s="13"/>
      <c r="E371" s="13"/>
      <c r="F371" s="13"/>
      <c r="G371" s="13"/>
      <c r="H371" s="13"/>
      <c r="I371" s="13"/>
      <c r="J371" s="13"/>
      <c r="K371" s="13"/>
      <c r="L371" s="59">
        <v>626</v>
      </c>
      <c r="M371" s="104"/>
      <c r="N371" s="9"/>
      <c r="O371" s="142"/>
      <c r="P371" s="11"/>
    </row>
    <row r="372" spans="1:16">
      <c r="A372" s="38"/>
      <c r="B372" s="107" t="s">
        <v>65</v>
      </c>
      <c r="C372" s="13">
        <v>1</v>
      </c>
      <c r="D372" s="13"/>
      <c r="E372" s="13"/>
      <c r="F372" s="13"/>
      <c r="G372" s="13"/>
      <c r="H372" s="13"/>
      <c r="I372" s="13"/>
      <c r="J372" s="13"/>
      <c r="K372" s="13"/>
      <c r="L372" s="59">
        <v>627</v>
      </c>
      <c r="M372" s="104"/>
      <c r="N372" s="9"/>
      <c r="O372" s="142"/>
      <c r="P372" s="11"/>
    </row>
    <row r="373" spans="1:16">
      <c r="A373" s="38"/>
      <c r="B373" s="107" t="s">
        <v>65</v>
      </c>
      <c r="C373" s="13">
        <v>1</v>
      </c>
      <c r="D373" s="13"/>
      <c r="E373" s="13"/>
      <c r="F373" s="13"/>
      <c r="G373" s="13"/>
      <c r="H373" s="13"/>
      <c r="I373" s="13"/>
      <c r="J373" s="13"/>
      <c r="K373" s="13"/>
      <c r="L373" s="59">
        <v>628</v>
      </c>
      <c r="M373" s="104"/>
      <c r="N373" s="9"/>
      <c r="O373" s="142"/>
      <c r="P373" s="11"/>
    </row>
    <row r="374" spans="1:16">
      <c r="A374" s="38"/>
      <c r="B374" s="107" t="s">
        <v>65</v>
      </c>
      <c r="C374" s="13">
        <v>1</v>
      </c>
      <c r="D374" s="13"/>
      <c r="E374" s="13"/>
      <c r="F374" s="13"/>
      <c r="G374" s="13"/>
      <c r="H374" s="13"/>
      <c r="I374" s="13"/>
      <c r="J374" s="13"/>
      <c r="K374" s="13"/>
      <c r="L374" s="59">
        <v>642</v>
      </c>
      <c r="M374" s="104"/>
      <c r="N374" s="9"/>
      <c r="O374" s="142"/>
      <c r="P374" s="11"/>
    </row>
    <row r="375" spans="1:16">
      <c r="A375" s="38"/>
      <c r="B375" s="107" t="s">
        <v>65</v>
      </c>
      <c r="C375" s="13">
        <v>1</v>
      </c>
      <c r="D375" s="13"/>
      <c r="E375" s="13"/>
      <c r="F375" s="13"/>
      <c r="G375" s="13"/>
      <c r="H375" s="13"/>
      <c r="I375" s="13"/>
      <c r="J375" s="13"/>
      <c r="K375" s="13"/>
      <c r="L375" s="59">
        <v>643</v>
      </c>
      <c r="M375" s="104"/>
      <c r="N375" s="9"/>
      <c r="O375" s="142"/>
      <c r="P375" s="11"/>
    </row>
    <row r="376" spans="1:16">
      <c r="A376" s="38"/>
      <c r="B376" s="107" t="s">
        <v>65</v>
      </c>
      <c r="C376" s="13">
        <v>1</v>
      </c>
      <c r="D376" s="13"/>
      <c r="E376" s="13"/>
      <c r="F376" s="13"/>
      <c r="G376" s="13"/>
      <c r="H376" s="13"/>
      <c r="I376" s="13"/>
      <c r="J376" s="13"/>
      <c r="K376" s="13"/>
      <c r="L376" s="59">
        <v>644</v>
      </c>
      <c r="M376" s="104"/>
      <c r="N376" s="9"/>
      <c r="O376" s="142"/>
      <c r="P376" s="11"/>
    </row>
    <row r="377" spans="1:16">
      <c r="A377" s="38"/>
      <c r="B377" s="107" t="s">
        <v>65</v>
      </c>
      <c r="C377" s="13">
        <v>1</v>
      </c>
      <c r="D377" s="13"/>
      <c r="E377" s="13"/>
      <c r="F377" s="13"/>
      <c r="G377" s="13"/>
      <c r="H377" s="13"/>
      <c r="I377" s="13"/>
      <c r="J377" s="13"/>
      <c r="K377" s="13"/>
      <c r="L377" s="59">
        <v>645</v>
      </c>
      <c r="M377" s="104"/>
      <c r="N377" s="9"/>
      <c r="O377" s="142"/>
      <c r="P377" s="11"/>
    </row>
    <row r="378" spans="1:16">
      <c r="A378" s="38"/>
      <c r="B378" s="107" t="s">
        <v>65</v>
      </c>
      <c r="C378" s="13">
        <v>1</v>
      </c>
      <c r="D378" s="13"/>
      <c r="E378" s="13"/>
      <c r="F378" s="13"/>
      <c r="G378" s="13"/>
      <c r="H378" s="13"/>
      <c r="I378" s="13"/>
      <c r="J378" s="13"/>
      <c r="K378" s="13"/>
      <c r="L378" s="59">
        <v>646</v>
      </c>
      <c r="M378" s="104"/>
      <c r="N378" s="9"/>
      <c r="O378" s="142"/>
      <c r="P378" s="11"/>
    </row>
    <row r="379" spans="1:16">
      <c r="A379" s="38"/>
      <c r="B379" s="107" t="s">
        <v>65</v>
      </c>
      <c r="C379" s="13">
        <v>1</v>
      </c>
      <c r="D379" s="13"/>
      <c r="E379" s="13"/>
      <c r="F379" s="13"/>
      <c r="G379" s="13"/>
      <c r="H379" s="13"/>
      <c r="I379" s="13"/>
      <c r="J379" s="13"/>
      <c r="K379" s="13"/>
      <c r="L379" s="59">
        <v>647</v>
      </c>
      <c r="M379" s="104"/>
      <c r="N379" s="9"/>
      <c r="O379" s="142"/>
      <c r="P379" s="11"/>
    </row>
    <row r="380" spans="1:16">
      <c r="A380" s="38"/>
      <c r="B380" s="107" t="s">
        <v>65</v>
      </c>
      <c r="C380" s="13">
        <v>1</v>
      </c>
      <c r="D380" s="13"/>
      <c r="E380" s="13"/>
      <c r="F380" s="13"/>
      <c r="G380" s="13"/>
      <c r="H380" s="13"/>
      <c r="I380" s="13"/>
      <c r="J380" s="13"/>
      <c r="K380" s="13"/>
      <c r="L380" s="59">
        <v>648</v>
      </c>
      <c r="M380" s="104"/>
      <c r="N380" s="9"/>
      <c r="O380" s="142"/>
      <c r="P380" s="11"/>
    </row>
    <row r="381" spans="1:16">
      <c r="A381" s="38"/>
      <c r="B381" s="107" t="s">
        <v>65</v>
      </c>
      <c r="C381" s="13">
        <v>1</v>
      </c>
      <c r="D381" s="13"/>
      <c r="E381" s="13"/>
      <c r="F381" s="13"/>
      <c r="G381" s="13"/>
      <c r="H381" s="13"/>
      <c r="I381" s="13"/>
      <c r="J381" s="13"/>
      <c r="K381" s="13"/>
      <c r="L381" s="59">
        <v>649</v>
      </c>
      <c r="M381" s="104"/>
      <c r="N381" s="9"/>
      <c r="O381" s="142"/>
      <c r="P381" s="11"/>
    </row>
    <row r="382" spans="1:16">
      <c r="A382" s="38"/>
      <c r="B382" s="107" t="s">
        <v>65</v>
      </c>
      <c r="C382" s="13">
        <v>1</v>
      </c>
      <c r="D382" s="13"/>
      <c r="E382" s="13"/>
      <c r="F382" s="13"/>
      <c r="G382" s="13"/>
      <c r="H382" s="13"/>
      <c r="I382" s="13"/>
      <c r="J382" s="13"/>
      <c r="K382" s="13"/>
      <c r="L382" s="59">
        <v>650</v>
      </c>
      <c r="M382" s="104"/>
      <c r="N382" s="9"/>
      <c r="O382" s="142"/>
      <c r="P382" s="11"/>
    </row>
    <row r="383" spans="1:16">
      <c r="A383" s="38"/>
      <c r="B383" s="107" t="s">
        <v>65</v>
      </c>
      <c r="C383" s="13">
        <v>1</v>
      </c>
      <c r="D383" s="13"/>
      <c r="E383" s="13"/>
      <c r="F383" s="13"/>
      <c r="G383" s="13"/>
      <c r="H383" s="13"/>
      <c r="I383" s="13"/>
      <c r="J383" s="13"/>
      <c r="K383" s="13"/>
      <c r="L383" s="59">
        <v>651</v>
      </c>
      <c r="M383" s="104"/>
      <c r="N383" s="9"/>
      <c r="O383" s="142"/>
      <c r="P383" s="11"/>
    </row>
    <row r="384" spans="1:16">
      <c r="A384" s="38"/>
      <c r="B384" s="107" t="s">
        <v>65</v>
      </c>
      <c r="C384" s="13">
        <v>1</v>
      </c>
      <c r="D384" s="13"/>
      <c r="E384" s="13"/>
      <c r="F384" s="13"/>
      <c r="G384" s="13"/>
      <c r="H384" s="13"/>
      <c r="I384" s="13"/>
      <c r="J384" s="13"/>
      <c r="K384" s="13"/>
      <c r="L384" s="59">
        <v>652</v>
      </c>
      <c r="M384" s="104"/>
      <c r="N384" s="9"/>
      <c r="O384" s="142"/>
      <c r="P384" s="11"/>
    </row>
    <row r="385" spans="1:16">
      <c r="A385" s="38"/>
      <c r="B385" s="107" t="s">
        <v>257</v>
      </c>
      <c r="C385" s="13">
        <v>1</v>
      </c>
      <c r="D385" s="13">
        <v>3</v>
      </c>
      <c r="E385" s="13"/>
      <c r="F385" s="13">
        <v>8</v>
      </c>
      <c r="G385" s="13"/>
      <c r="H385" s="13"/>
      <c r="I385" s="13"/>
      <c r="J385" s="13"/>
      <c r="K385" s="13">
        <f>SUM(E385:J385)</f>
        <v>8</v>
      </c>
      <c r="L385" s="59">
        <v>629</v>
      </c>
      <c r="M385" s="64" t="s">
        <v>258</v>
      </c>
      <c r="N385" s="11" t="s">
        <v>223</v>
      </c>
      <c r="O385" s="142"/>
      <c r="P385" s="11">
        <v>1</v>
      </c>
    </row>
    <row r="386" spans="1:16">
      <c r="A386" s="38"/>
      <c r="B386" s="107" t="s">
        <v>259</v>
      </c>
      <c r="C386" s="13">
        <v>1</v>
      </c>
      <c r="D386" s="13"/>
      <c r="E386" s="13"/>
      <c r="F386" s="13"/>
      <c r="G386" s="13"/>
      <c r="H386" s="13"/>
      <c r="I386" s="13"/>
      <c r="J386" s="13"/>
      <c r="K386" s="13"/>
      <c r="L386" s="59">
        <v>630</v>
      </c>
      <c r="M386" s="64" t="s">
        <v>260</v>
      </c>
      <c r="N386" s="11" t="s">
        <v>223</v>
      </c>
      <c r="O386" s="142"/>
      <c r="P386" s="11">
        <v>1</v>
      </c>
    </row>
    <row r="387" spans="1:16">
      <c r="A387" s="38"/>
      <c r="B387" s="107" t="s">
        <v>259</v>
      </c>
      <c r="C387" s="13">
        <v>1</v>
      </c>
      <c r="D387" s="13"/>
      <c r="E387" s="13"/>
      <c r="F387" s="13"/>
      <c r="G387" s="13"/>
      <c r="H387" s="13"/>
      <c r="I387" s="13"/>
      <c r="J387" s="13"/>
      <c r="K387" s="13"/>
      <c r="L387" s="59">
        <v>631</v>
      </c>
      <c r="M387" s="104"/>
      <c r="N387" s="9"/>
      <c r="O387" s="142"/>
      <c r="P387" s="11"/>
    </row>
    <row r="388" spans="1:16">
      <c r="A388" s="38"/>
      <c r="B388" s="107" t="s">
        <v>259</v>
      </c>
      <c r="C388" s="13">
        <v>1</v>
      </c>
      <c r="D388" s="13"/>
      <c r="E388" s="13"/>
      <c r="F388" s="13"/>
      <c r="G388" s="13"/>
      <c r="H388" s="13"/>
      <c r="I388" s="13"/>
      <c r="J388" s="13"/>
      <c r="K388" s="13"/>
      <c r="L388" s="59">
        <v>632</v>
      </c>
      <c r="M388" s="104"/>
      <c r="N388" s="9"/>
      <c r="O388" s="142"/>
      <c r="P388" s="11"/>
    </row>
    <row r="389" spans="1:16">
      <c r="A389" s="38"/>
      <c r="B389" s="107" t="s">
        <v>259</v>
      </c>
      <c r="C389" s="13">
        <v>1</v>
      </c>
      <c r="D389" s="13"/>
      <c r="E389" s="13"/>
      <c r="F389" s="13"/>
      <c r="G389" s="13"/>
      <c r="H389" s="13"/>
      <c r="I389" s="13"/>
      <c r="J389" s="13"/>
      <c r="K389" s="13"/>
      <c r="L389" s="59">
        <v>633</v>
      </c>
      <c r="M389" s="104"/>
      <c r="N389" s="9"/>
      <c r="O389" s="142"/>
      <c r="P389" s="11"/>
    </row>
    <row r="390" spans="1:16">
      <c r="A390" s="38"/>
      <c r="B390" s="107" t="s">
        <v>259</v>
      </c>
      <c r="C390" s="13">
        <v>1</v>
      </c>
      <c r="D390" s="13"/>
      <c r="E390" s="13"/>
      <c r="F390" s="13"/>
      <c r="G390" s="13"/>
      <c r="H390" s="13"/>
      <c r="I390" s="13"/>
      <c r="J390" s="13"/>
      <c r="K390" s="13"/>
      <c r="L390" s="59">
        <v>634</v>
      </c>
      <c r="M390" s="104"/>
      <c r="N390" s="9"/>
      <c r="O390" s="142"/>
      <c r="P390" s="11"/>
    </row>
    <row r="391" spans="1:16">
      <c r="A391" s="38"/>
      <c r="B391" s="107" t="s">
        <v>259</v>
      </c>
      <c r="C391" s="13">
        <v>1</v>
      </c>
      <c r="D391" s="13"/>
      <c r="E391" s="13"/>
      <c r="F391" s="13"/>
      <c r="G391" s="13"/>
      <c r="H391" s="13"/>
      <c r="I391" s="13"/>
      <c r="J391" s="13"/>
      <c r="K391" s="13"/>
      <c r="L391" s="59">
        <v>635</v>
      </c>
      <c r="M391" s="104"/>
      <c r="N391" s="9"/>
      <c r="O391" s="142"/>
      <c r="P391" s="11"/>
    </row>
    <row r="392" spans="1:16">
      <c r="A392" s="38"/>
      <c r="B392" s="107" t="s">
        <v>259</v>
      </c>
      <c r="C392" s="13">
        <v>1</v>
      </c>
      <c r="D392" s="13"/>
      <c r="E392" s="13"/>
      <c r="F392" s="13"/>
      <c r="G392" s="13"/>
      <c r="H392" s="13"/>
      <c r="I392" s="13"/>
      <c r="J392" s="13"/>
      <c r="K392" s="13"/>
      <c r="L392" s="59">
        <v>636</v>
      </c>
      <c r="M392" s="104"/>
      <c r="N392" s="9"/>
      <c r="O392" s="142"/>
      <c r="P392" s="11"/>
    </row>
    <row r="393" spans="1:16">
      <c r="A393" s="38"/>
      <c r="B393" s="107" t="s">
        <v>261</v>
      </c>
      <c r="C393" s="13">
        <v>1</v>
      </c>
      <c r="D393" s="13">
        <v>4</v>
      </c>
      <c r="E393" s="13"/>
      <c r="F393" s="13">
        <v>29</v>
      </c>
      <c r="G393" s="13"/>
      <c r="H393" s="13"/>
      <c r="I393" s="13"/>
      <c r="J393" s="13"/>
      <c r="K393" s="13">
        <f>SUM(E393:J393)</f>
        <v>29</v>
      </c>
      <c r="L393" s="59">
        <v>637</v>
      </c>
      <c r="M393" s="64" t="s">
        <v>262</v>
      </c>
      <c r="N393" s="11" t="s">
        <v>223</v>
      </c>
      <c r="O393" s="142"/>
      <c r="P393" s="11">
        <v>1</v>
      </c>
    </row>
    <row r="394" spans="1:16">
      <c r="A394" s="38"/>
      <c r="B394" s="107" t="s">
        <v>263</v>
      </c>
      <c r="C394" s="13">
        <v>1</v>
      </c>
      <c r="D394" s="13"/>
      <c r="E394" s="13"/>
      <c r="F394" s="13"/>
      <c r="G394" s="13"/>
      <c r="H394" s="13"/>
      <c r="I394" s="13"/>
      <c r="J394" s="13"/>
      <c r="K394" s="13"/>
      <c r="L394" s="59">
        <v>638</v>
      </c>
      <c r="M394" s="64" t="s">
        <v>264</v>
      </c>
      <c r="N394" s="11" t="s">
        <v>223</v>
      </c>
      <c r="O394" s="142"/>
      <c r="P394" s="11">
        <v>1</v>
      </c>
    </row>
    <row r="395" spans="1:16">
      <c r="A395" s="38"/>
      <c r="B395" s="107" t="s">
        <v>263</v>
      </c>
      <c r="C395" s="13">
        <v>1</v>
      </c>
      <c r="D395" s="13"/>
      <c r="E395" s="13"/>
      <c r="F395" s="13"/>
      <c r="G395" s="13"/>
      <c r="H395" s="13"/>
      <c r="I395" s="13"/>
      <c r="J395" s="13"/>
      <c r="K395" s="13"/>
      <c r="L395" s="59">
        <v>639</v>
      </c>
      <c r="M395" s="104"/>
      <c r="N395" s="9"/>
      <c r="O395" s="142"/>
      <c r="P395" s="11"/>
    </row>
    <row r="396" spans="1:16">
      <c r="A396" s="38"/>
      <c r="B396" s="107" t="s">
        <v>263</v>
      </c>
      <c r="C396" s="13">
        <v>1</v>
      </c>
      <c r="D396" s="13"/>
      <c r="E396" s="13"/>
      <c r="F396" s="13"/>
      <c r="G396" s="13"/>
      <c r="H396" s="13"/>
      <c r="I396" s="13"/>
      <c r="J396" s="13"/>
      <c r="K396" s="13"/>
      <c r="L396" s="59">
        <v>640</v>
      </c>
      <c r="M396" s="104"/>
      <c r="N396" s="9"/>
      <c r="O396" s="142"/>
      <c r="P396" s="11"/>
    </row>
    <row r="397" spans="1:16">
      <c r="A397" s="38"/>
      <c r="B397" s="107" t="s">
        <v>263</v>
      </c>
      <c r="C397" s="13">
        <v>1</v>
      </c>
      <c r="D397" s="13"/>
      <c r="E397" s="13"/>
      <c r="F397" s="13"/>
      <c r="G397" s="13"/>
      <c r="H397" s="13"/>
      <c r="I397" s="13"/>
      <c r="J397" s="13"/>
      <c r="K397" s="13"/>
      <c r="L397" s="59">
        <v>641</v>
      </c>
      <c r="M397" s="104"/>
      <c r="N397" s="9"/>
      <c r="O397" s="142"/>
      <c r="P397" s="11"/>
    </row>
    <row r="398" spans="1:16">
      <c r="A398" s="38"/>
      <c r="B398" s="107" t="s">
        <v>263</v>
      </c>
      <c r="C398" s="13">
        <v>1</v>
      </c>
      <c r="D398" s="13"/>
      <c r="E398" s="13"/>
      <c r="F398" s="13"/>
      <c r="G398" s="13"/>
      <c r="H398" s="13"/>
      <c r="I398" s="13"/>
      <c r="J398" s="13"/>
      <c r="K398" s="13"/>
      <c r="L398" s="59">
        <v>653</v>
      </c>
      <c r="M398" s="104"/>
      <c r="N398" s="9"/>
      <c r="O398" s="142"/>
      <c r="P398" s="11"/>
    </row>
    <row r="399" spans="1:16">
      <c r="A399" s="38"/>
      <c r="B399" s="107" t="s">
        <v>263</v>
      </c>
      <c r="C399" s="13">
        <v>1</v>
      </c>
      <c r="D399" s="13"/>
      <c r="E399" s="13"/>
      <c r="F399" s="13"/>
      <c r="G399" s="13"/>
      <c r="H399" s="13"/>
      <c r="I399" s="13"/>
      <c r="J399" s="13"/>
      <c r="K399" s="13"/>
      <c r="L399" s="59">
        <v>654</v>
      </c>
      <c r="M399" s="104"/>
      <c r="N399" s="9"/>
      <c r="O399" s="142"/>
      <c r="P399" s="11"/>
    </row>
    <row r="400" spans="1:16">
      <c r="A400" s="38"/>
      <c r="B400" s="107" t="s">
        <v>263</v>
      </c>
      <c r="C400" s="13">
        <v>1</v>
      </c>
      <c r="D400" s="13"/>
      <c r="E400" s="13"/>
      <c r="F400" s="13"/>
      <c r="G400" s="13"/>
      <c r="H400" s="13"/>
      <c r="I400" s="13"/>
      <c r="J400" s="13"/>
      <c r="K400" s="13"/>
      <c r="L400" s="59">
        <v>655</v>
      </c>
      <c r="M400" s="104"/>
      <c r="N400" s="9"/>
      <c r="O400" s="142"/>
      <c r="P400" s="11"/>
    </row>
    <row r="401" spans="1:16">
      <c r="A401" s="38"/>
      <c r="B401" s="107" t="s">
        <v>263</v>
      </c>
      <c r="C401" s="13">
        <v>1</v>
      </c>
      <c r="D401" s="13"/>
      <c r="E401" s="13"/>
      <c r="F401" s="13"/>
      <c r="G401" s="13"/>
      <c r="H401" s="13"/>
      <c r="I401" s="13"/>
      <c r="J401" s="13"/>
      <c r="K401" s="13"/>
      <c r="L401" s="59">
        <v>656</v>
      </c>
      <c r="M401" s="104"/>
      <c r="N401" s="9"/>
      <c r="O401" s="142"/>
      <c r="P401" s="11"/>
    </row>
    <row r="402" spans="1:16">
      <c r="A402" s="38"/>
      <c r="B402" s="107" t="s">
        <v>263</v>
      </c>
      <c r="C402" s="13">
        <v>1</v>
      </c>
      <c r="D402" s="13"/>
      <c r="E402" s="13"/>
      <c r="F402" s="13"/>
      <c r="G402" s="13"/>
      <c r="H402" s="13"/>
      <c r="I402" s="13"/>
      <c r="J402" s="13"/>
      <c r="K402" s="13"/>
      <c r="L402" s="59">
        <v>657</v>
      </c>
      <c r="M402" s="104"/>
      <c r="N402" s="9"/>
      <c r="O402" s="142"/>
      <c r="P402" s="11"/>
    </row>
    <row r="403" spans="1:16">
      <c r="A403" s="38"/>
      <c r="B403" s="107" t="s">
        <v>263</v>
      </c>
      <c r="C403" s="13">
        <v>1</v>
      </c>
      <c r="D403" s="13"/>
      <c r="E403" s="13"/>
      <c r="F403" s="13"/>
      <c r="G403" s="13"/>
      <c r="H403" s="13"/>
      <c r="I403" s="13"/>
      <c r="J403" s="13"/>
      <c r="K403" s="13"/>
      <c r="L403" s="59">
        <v>658</v>
      </c>
      <c r="M403" s="104"/>
      <c r="N403" s="9"/>
      <c r="O403" s="142"/>
      <c r="P403" s="11"/>
    </row>
    <row r="404" spans="1:16">
      <c r="A404" s="38"/>
      <c r="B404" s="107" t="s">
        <v>263</v>
      </c>
      <c r="C404" s="13">
        <v>1</v>
      </c>
      <c r="D404" s="13"/>
      <c r="E404" s="13"/>
      <c r="F404" s="13"/>
      <c r="G404" s="13"/>
      <c r="H404" s="13"/>
      <c r="I404" s="13"/>
      <c r="J404" s="13"/>
      <c r="K404" s="13"/>
      <c r="L404" s="59">
        <v>659</v>
      </c>
      <c r="M404" s="104"/>
      <c r="N404" s="9"/>
      <c r="O404" s="142"/>
      <c r="P404" s="11"/>
    </row>
    <row r="405" spans="1:16">
      <c r="A405" s="38"/>
      <c r="B405" s="107" t="s">
        <v>263</v>
      </c>
      <c r="C405" s="13">
        <v>1</v>
      </c>
      <c r="D405" s="13"/>
      <c r="E405" s="13"/>
      <c r="F405" s="13"/>
      <c r="G405" s="13"/>
      <c r="H405" s="13"/>
      <c r="I405" s="13"/>
      <c r="J405" s="13"/>
      <c r="K405" s="13"/>
      <c r="L405" s="59">
        <v>660</v>
      </c>
      <c r="M405" s="104"/>
      <c r="N405" s="9"/>
      <c r="O405" s="142"/>
      <c r="P405" s="11"/>
    </row>
    <row r="406" spans="1:16">
      <c r="A406" s="38"/>
      <c r="B406" s="107" t="s">
        <v>263</v>
      </c>
      <c r="C406" s="13">
        <v>1</v>
      </c>
      <c r="D406" s="13"/>
      <c r="E406" s="13"/>
      <c r="F406" s="13"/>
      <c r="G406" s="13"/>
      <c r="H406" s="13"/>
      <c r="I406" s="13"/>
      <c r="J406" s="13"/>
      <c r="K406" s="13"/>
      <c r="L406" s="59">
        <v>661</v>
      </c>
      <c r="M406" s="104"/>
      <c r="N406" s="9"/>
      <c r="O406" s="142"/>
      <c r="P406" s="11"/>
    </row>
    <row r="407" spans="1:16">
      <c r="A407" s="38"/>
      <c r="B407" s="107" t="s">
        <v>263</v>
      </c>
      <c r="C407" s="13">
        <v>1</v>
      </c>
      <c r="D407" s="13"/>
      <c r="E407" s="13"/>
      <c r="F407" s="13"/>
      <c r="G407" s="13"/>
      <c r="H407" s="13"/>
      <c r="I407" s="13"/>
      <c r="J407" s="13"/>
      <c r="K407" s="13"/>
      <c r="L407" s="59">
        <v>662</v>
      </c>
      <c r="M407" s="104"/>
      <c r="N407" s="9"/>
      <c r="O407" s="142"/>
      <c r="P407" s="11"/>
    </row>
    <row r="408" spans="1:16">
      <c r="A408" s="38"/>
      <c r="B408" s="107" t="s">
        <v>263</v>
      </c>
      <c r="C408" s="13">
        <v>1</v>
      </c>
      <c r="D408" s="13"/>
      <c r="E408" s="13"/>
      <c r="F408" s="13"/>
      <c r="G408" s="13"/>
      <c r="H408" s="13"/>
      <c r="I408" s="13"/>
      <c r="J408" s="13"/>
      <c r="K408" s="13"/>
      <c r="L408" s="59">
        <v>663</v>
      </c>
      <c r="M408" s="104"/>
      <c r="N408" s="9"/>
      <c r="O408" s="142"/>
      <c r="P408" s="11"/>
    </row>
    <row r="409" spans="1:16">
      <c r="A409" s="38"/>
      <c r="B409" s="107" t="s">
        <v>263</v>
      </c>
      <c r="C409" s="13">
        <v>1</v>
      </c>
      <c r="D409" s="13"/>
      <c r="E409" s="13"/>
      <c r="F409" s="13"/>
      <c r="G409" s="13"/>
      <c r="H409" s="13"/>
      <c r="I409" s="13"/>
      <c r="J409" s="13"/>
      <c r="K409" s="13"/>
      <c r="L409" s="59">
        <v>664</v>
      </c>
      <c r="M409" s="104"/>
      <c r="N409" s="9"/>
      <c r="O409" s="142"/>
      <c r="P409" s="11"/>
    </row>
    <row r="410" spans="1:16">
      <c r="A410" s="38"/>
      <c r="B410" s="107" t="s">
        <v>263</v>
      </c>
      <c r="C410" s="13">
        <v>1</v>
      </c>
      <c r="D410" s="13"/>
      <c r="E410" s="13"/>
      <c r="F410" s="13"/>
      <c r="G410" s="13"/>
      <c r="H410" s="13"/>
      <c r="I410" s="13"/>
      <c r="J410" s="13"/>
      <c r="K410" s="13"/>
      <c r="L410" s="59">
        <v>665</v>
      </c>
      <c r="M410" s="104"/>
      <c r="N410" s="9"/>
      <c r="O410" s="142"/>
      <c r="P410" s="11"/>
    </row>
    <row r="411" spans="1:16">
      <c r="A411" s="38"/>
      <c r="B411" s="107" t="s">
        <v>263</v>
      </c>
      <c r="C411" s="13">
        <v>1</v>
      </c>
      <c r="D411" s="13"/>
      <c r="E411" s="13"/>
      <c r="F411" s="13"/>
      <c r="G411" s="13"/>
      <c r="H411" s="13"/>
      <c r="I411" s="13"/>
      <c r="J411" s="13"/>
      <c r="K411" s="13"/>
      <c r="L411" s="59">
        <v>666</v>
      </c>
      <c r="M411" s="104"/>
      <c r="N411" s="9"/>
      <c r="O411" s="142"/>
      <c r="P411" s="11"/>
    </row>
    <row r="412" spans="1:16">
      <c r="A412" s="38"/>
      <c r="B412" s="107" t="s">
        <v>263</v>
      </c>
      <c r="C412" s="13">
        <v>1</v>
      </c>
      <c r="D412" s="13"/>
      <c r="E412" s="13"/>
      <c r="F412" s="13"/>
      <c r="G412" s="13"/>
      <c r="H412" s="13"/>
      <c r="I412" s="13"/>
      <c r="J412" s="13"/>
      <c r="K412" s="13"/>
      <c r="L412" s="59">
        <v>667</v>
      </c>
      <c r="M412" s="104"/>
      <c r="N412" s="9"/>
      <c r="O412" s="142"/>
      <c r="P412" s="11"/>
    </row>
    <row r="413" spans="1:16">
      <c r="A413" s="38"/>
      <c r="B413" s="107" t="s">
        <v>263</v>
      </c>
      <c r="C413" s="13">
        <v>1</v>
      </c>
      <c r="D413" s="13"/>
      <c r="E413" s="13"/>
      <c r="F413" s="13"/>
      <c r="G413" s="13"/>
      <c r="H413" s="13"/>
      <c r="I413" s="13"/>
      <c r="J413" s="13"/>
      <c r="K413" s="13"/>
      <c r="L413" s="59">
        <v>668</v>
      </c>
      <c r="M413" s="104"/>
      <c r="N413" s="9"/>
      <c r="O413" s="142"/>
      <c r="P413" s="11"/>
    </row>
    <row r="414" spans="1:16">
      <c r="A414" s="38"/>
      <c r="B414" s="107" t="s">
        <v>263</v>
      </c>
      <c r="C414" s="13">
        <v>1</v>
      </c>
      <c r="D414" s="13"/>
      <c r="E414" s="13"/>
      <c r="F414" s="13"/>
      <c r="G414" s="13"/>
      <c r="H414" s="13"/>
      <c r="I414" s="13"/>
      <c r="J414" s="13"/>
      <c r="K414" s="13"/>
      <c r="L414" s="59">
        <v>669</v>
      </c>
      <c r="M414" s="104"/>
      <c r="N414" s="9"/>
      <c r="O414" s="142"/>
      <c r="P414" s="11"/>
    </row>
    <row r="415" spans="1:16">
      <c r="A415" s="38"/>
      <c r="B415" s="107" t="s">
        <v>263</v>
      </c>
      <c r="C415" s="13">
        <v>1</v>
      </c>
      <c r="D415" s="13"/>
      <c r="E415" s="13"/>
      <c r="F415" s="13"/>
      <c r="G415" s="13"/>
      <c r="H415" s="13"/>
      <c r="I415" s="13"/>
      <c r="J415" s="13"/>
      <c r="K415" s="13"/>
      <c r="L415" s="59">
        <v>670</v>
      </c>
      <c r="M415" s="104"/>
      <c r="N415" s="9"/>
      <c r="O415" s="142"/>
      <c r="P415" s="11"/>
    </row>
    <row r="416" spans="1:16">
      <c r="A416" s="38"/>
      <c r="B416" s="107" t="s">
        <v>263</v>
      </c>
      <c r="C416" s="13">
        <v>1</v>
      </c>
      <c r="D416" s="13"/>
      <c r="E416" s="13"/>
      <c r="F416" s="13"/>
      <c r="G416" s="13"/>
      <c r="H416" s="13"/>
      <c r="I416" s="13"/>
      <c r="J416" s="13"/>
      <c r="K416" s="13"/>
      <c r="L416" s="59">
        <v>671</v>
      </c>
      <c r="M416" s="104"/>
      <c r="N416" s="9"/>
      <c r="O416" s="142"/>
      <c r="P416" s="11"/>
    </row>
    <row r="417" spans="1:17">
      <c r="A417" s="38"/>
      <c r="B417" s="107" t="s">
        <v>263</v>
      </c>
      <c r="C417" s="13">
        <v>1</v>
      </c>
      <c r="D417" s="13"/>
      <c r="E417" s="13"/>
      <c r="F417" s="13"/>
      <c r="G417" s="13"/>
      <c r="H417" s="13"/>
      <c r="I417" s="13"/>
      <c r="J417" s="13"/>
      <c r="K417" s="13"/>
      <c r="L417" s="59">
        <v>672</v>
      </c>
      <c r="M417" s="104"/>
      <c r="N417" s="9"/>
      <c r="O417" s="142"/>
      <c r="P417" s="11"/>
    </row>
    <row r="418" spans="1:17">
      <c r="A418" s="38"/>
      <c r="B418" s="107" t="s">
        <v>263</v>
      </c>
      <c r="C418" s="13">
        <v>1</v>
      </c>
      <c r="D418" s="13"/>
      <c r="E418" s="13"/>
      <c r="F418" s="13"/>
      <c r="G418" s="13"/>
      <c r="H418" s="13"/>
      <c r="I418" s="13"/>
      <c r="J418" s="13"/>
      <c r="K418" s="13"/>
      <c r="L418" s="59">
        <v>673</v>
      </c>
      <c r="M418" s="104"/>
      <c r="N418" s="9"/>
      <c r="O418" s="142"/>
      <c r="P418" s="11"/>
    </row>
    <row r="419" spans="1:17">
      <c r="A419" s="38"/>
      <c r="B419" s="107" t="s">
        <v>263</v>
      </c>
      <c r="C419" s="13">
        <v>1</v>
      </c>
      <c r="D419" s="13"/>
      <c r="E419" s="13"/>
      <c r="F419" s="13"/>
      <c r="G419" s="13"/>
      <c r="H419" s="13"/>
      <c r="I419" s="13"/>
      <c r="J419" s="13"/>
      <c r="K419" s="13"/>
      <c r="L419" s="59">
        <v>674</v>
      </c>
      <c r="M419" s="104"/>
      <c r="N419" s="9"/>
      <c r="O419" s="142"/>
      <c r="P419" s="11"/>
    </row>
    <row r="420" spans="1:17">
      <c r="A420" s="38"/>
      <c r="B420" s="107" t="s">
        <v>263</v>
      </c>
      <c r="C420" s="13">
        <v>1</v>
      </c>
      <c r="D420" s="13"/>
      <c r="E420" s="13"/>
      <c r="F420" s="13"/>
      <c r="G420" s="13"/>
      <c r="H420" s="13"/>
      <c r="I420" s="13"/>
      <c r="J420" s="13"/>
      <c r="K420" s="13"/>
      <c r="L420" s="59">
        <v>675</v>
      </c>
      <c r="M420" s="104"/>
      <c r="N420" s="9"/>
      <c r="O420" s="142"/>
      <c r="P420" s="11"/>
    </row>
    <row r="421" spans="1:17">
      <c r="A421" s="38"/>
      <c r="B421" s="107" t="s">
        <v>263</v>
      </c>
      <c r="C421" s="13">
        <v>1</v>
      </c>
      <c r="D421" s="13"/>
      <c r="E421" s="13"/>
      <c r="F421" s="13"/>
      <c r="G421" s="13"/>
      <c r="H421" s="13"/>
      <c r="I421" s="13"/>
      <c r="J421" s="13"/>
      <c r="K421" s="13"/>
      <c r="L421" s="59">
        <v>676</v>
      </c>
      <c r="M421" s="104"/>
      <c r="N421" s="9"/>
      <c r="O421" s="142"/>
      <c r="P421" s="11"/>
    </row>
    <row r="422" spans="1:17">
      <c r="A422" s="38"/>
      <c r="B422" s="107" t="s">
        <v>101</v>
      </c>
      <c r="C422" s="13">
        <v>1</v>
      </c>
      <c r="D422" s="13">
        <v>5</v>
      </c>
      <c r="E422" s="13">
        <v>1</v>
      </c>
      <c r="F422" s="13"/>
      <c r="G422" s="13"/>
      <c r="H422" s="13"/>
      <c r="I422" s="13"/>
      <c r="J422" s="13"/>
      <c r="K422" s="13">
        <f>SUM(E422:J422)</f>
        <v>1</v>
      </c>
      <c r="L422" s="59">
        <v>622</v>
      </c>
      <c r="M422" s="104"/>
      <c r="N422" s="9"/>
      <c r="O422" s="142"/>
      <c r="P422" s="11"/>
    </row>
    <row r="423" spans="1:17">
      <c r="A423" s="38"/>
      <c r="B423" s="107" t="s">
        <v>25</v>
      </c>
      <c r="C423" s="13">
        <v>1</v>
      </c>
      <c r="D423" s="13">
        <v>6</v>
      </c>
      <c r="E423" s="13">
        <v>1</v>
      </c>
      <c r="F423" s="13"/>
      <c r="G423" s="13"/>
      <c r="H423" s="13"/>
      <c r="I423" s="13"/>
      <c r="J423" s="13"/>
      <c r="K423" s="13">
        <f>SUM(E423:J423)</f>
        <v>1</v>
      </c>
      <c r="L423" s="59">
        <v>621</v>
      </c>
      <c r="M423" s="104"/>
      <c r="N423" s="9"/>
      <c r="O423" s="142"/>
      <c r="P423" s="11"/>
    </row>
    <row r="424" spans="1:17">
      <c r="A424" s="38"/>
      <c r="B424" s="107" t="s">
        <v>84</v>
      </c>
      <c r="C424" s="13">
        <v>1</v>
      </c>
      <c r="D424" s="13">
        <v>7</v>
      </c>
      <c r="E424" s="13">
        <v>2</v>
      </c>
      <c r="F424" s="13"/>
      <c r="G424" s="13"/>
      <c r="H424" s="13"/>
      <c r="I424" s="13"/>
      <c r="J424" s="13"/>
      <c r="K424" s="13">
        <f>SUM(E424:J424)</f>
        <v>2</v>
      </c>
      <c r="L424" s="59">
        <v>110</v>
      </c>
      <c r="M424" s="104"/>
      <c r="N424" s="9"/>
      <c r="O424" s="142"/>
      <c r="P424" s="11"/>
    </row>
    <row r="425" spans="1:17">
      <c r="A425" s="38"/>
      <c r="B425" s="107" t="s">
        <v>84</v>
      </c>
      <c r="C425" s="13">
        <v>1</v>
      </c>
      <c r="D425" s="13"/>
      <c r="E425" s="13"/>
      <c r="F425" s="13"/>
      <c r="G425" s="13"/>
      <c r="H425" s="13"/>
      <c r="I425" s="13"/>
      <c r="J425" s="13"/>
      <c r="K425" s="13"/>
      <c r="L425" s="59">
        <v>1131</v>
      </c>
      <c r="M425" s="104"/>
      <c r="N425" s="9"/>
      <c r="O425" s="142"/>
      <c r="P425" s="11"/>
    </row>
    <row r="426" spans="1:17">
      <c r="A426" s="38"/>
      <c r="B426" s="74" t="s">
        <v>250</v>
      </c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M426" s="68"/>
      <c r="N426" s="68"/>
      <c r="O426" s="142"/>
      <c r="P426" s="11"/>
    </row>
    <row r="427" spans="1:17">
      <c r="A427" s="38"/>
      <c r="B427" s="74" t="s">
        <v>265</v>
      </c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M427" s="68"/>
      <c r="N427" s="68"/>
      <c r="O427" s="142"/>
      <c r="P427" s="11"/>
    </row>
    <row r="428" spans="1:17">
      <c r="A428" s="38"/>
      <c r="B428" s="105" t="s">
        <v>252</v>
      </c>
      <c r="C428" s="59">
        <v>1</v>
      </c>
      <c r="D428" s="59"/>
      <c r="E428" s="59"/>
      <c r="F428" s="59"/>
      <c r="G428" s="59"/>
      <c r="H428" s="59"/>
      <c r="I428" s="59"/>
      <c r="J428" s="59"/>
      <c r="K428" s="59"/>
      <c r="L428" s="59">
        <v>989</v>
      </c>
      <c r="M428" s="68"/>
      <c r="N428" s="68"/>
      <c r="O428" s="142"/>
      <c r="P428" s="11"/>
    </row>
    <row r="429" spans="1:17">
      <c r="A429" s="38"/>
      <c r="B429" s="105" t="s">
        <v>152</v>
      </c>
      <c r="C429" s="59">
        <v>1</v>
      </c>
      <c r="D429" s="59"/>
      <c r="E429" s="59"/>
      <c r="F429" s="59"/>
      <c r="G429" s="59"/>
      <c r="H429" s="59"/>
      <c r="I429" s="59"/>
      <c r="J429" s="59"/>
      <c r="K429" s="59"/>
      <c r="L429" s="59">
        <v>990</v>
      </c>
      <c r="M429" s="68"/>
      <c r="N429" s="68"/>
      <c r="O429" s="142"/>
      <c r="P429" s="11"/>
    </row>
    <row r="430" spans="1:17">
      <c r="A430" s="38"/>
      <c r="B430" s="105" t="s">
        <v>254</v>
      </c>
      <c r="C430" s="59">
        <v>1</v>
      </c>
      <c r="D430" s="59"/>
      <c r="E430" s="59"/>
      <c r="F430" s="59"/>
      <c r="G430" s="59"/>
      <c r="H430" s="59"/>
      <c r="I430" s="59"/>
      <c r="J430" s="59"/>
      <c r="K430" s="59"/>
      <c r="L430" s="59">
        <v>995</v>
      </c>
      <c r="M430" s="64" t="s">
        <v>266</v>
      </c>
      <c r="N430" s="98" t="s">
        <v>227</v>
      </c>
      <c r="O430" s="142"/>
      <c r="P430" s="11">
        <v>1</v>
      </c>
    </row>
    <row r="431" spans="1:17" s="376" customFormat="1">
      <c r="A431" s="386"/>
      <c r="B431" s="387" t="s">
        <v>65</v>
      </c>
      <c r="C431" s="52">
        <v>1</v>
      </c>
      <c r="D431" s="52"/>
      <c r="E431" s="52"/>
      <c r="F431" s="52"/>
      <c r="G431" s="52"/>
      <c r="H431" s="52"/>
      <c r="I431" s="52"/>
      <c r="J431" s="52"/>
      <c r="K431" s="52"/>
      <c r="L431" s="52">
        <v>996</v>
      </c>
      <c r="M431" s="96"/>
      <c r="N431" s="52" t="s">
        <v>227</v>
      </c>
      <c r="O431" s="388"/>
      <c r="P431" s="52"/>
      <c r="Q431" s="115" t="s">
        <v>267</v>
      </c>
    </row>
    <row r="432" spans="1:17">
      <c r="A432" s="38"/>
      <c r="B432" s="105" t="s">
        <v>65</v>
      </c>
      <c r="C432" s="59">
        <v>1</v>
      </c>
      <c r="D432" s="59"/>
      <c r="E432" s="59"/>
      <c r="F432" s="59"/>
      <c r="G432" s="59"/>
      <c r="H432" s="59"/>
      <c r="I432" s="59"/>
      <c r="J432" s="59"/>
      <c r="K432" s="59"/>
      <c r="L432" s="59">
        <v>997</v>
      </c>
      <c r="M432" s="104"/>
      <c r="N432" s="9"/>
      <c r="O432" s="142"/>
      <c r="P432" s="11"/>
    </row>
    <row r="433" spans="1:16">
      <c r="A433" s="38"/>
      <c r="B433" s="105" t="s">
        <v>65</v>
      </c>
      <c r="C433" s="59">
        <v>1</v>
      </c>
      <c r="D433" s="59"/>
      <c r="E433" s="59"/>
      <c r="F433" s="59"/>
      <c r="G433" s="59"/>
      <c r="H433" s="59"/>
      <c r="I433" s="59"/>
      <c r="J433" s="59"/>
      <c r="K433" s="59"/>
      <c r="L433" s="59">
        <v>998</v>
      </c>
      <c r="M433" s="104"/>
      <c r="N433" s="9"/>
      <c r="O433" s="142"/>
      <c r="P433" s="11"/>
    </row>
    <row r="434" spans="1:16">
      <c r="A434" s="38"/>
      <c r="B434" s="105" t="s">
        <v>65</v>
      </c>
      <c r="C434" s="59">
        <v>1</v>
      </c>
      <c r="D434" s="59"/>
      <c r="E434" s="59"/>
      <c r="F434" s="59"/>
      <c r="G434" s="59"/>
      <c r="H434" s="59"/>
      <c r="I434" s="59"/>
      <c r="J434" s="59"/>
      <c r="K434" s="59"/>
      <c r="L434" s="59">
        <v>999</v>
      </c>
      <c r="M434" s="104"/>
      <c r="N434" s="9"/>
      <c r="O434" s="142"/>
      <c r="P434" s="11"/>
    </row>
    <row r="435" spans="1:16">
      <c r="A435" s="38"/>
      <c r="B435" s="105" t="s">
        <v>65</v>
      </c>
      <c r="C435" s="59">
        <v>1</v>
      </c>
      <c r="D435" s="59"/>
      <c r="E435" s="59"/>
      <c r="F435" s="59"/>
      <c r="G435" s="59"/>
      <c r="H435" s="59"/>
      <c r="I435" s="59"/>
      <c r="J435" s="59"/>
      <c r="K435" s="59"/>
      <c r="L435" s="59">
        <v>1000</v>
      </c>
      <c r="M435" s="104"/>
      <c r="N435" s="9"/>
      <c r="O435" s="142"/>
      <c r="P435" s="11"/>
    </row>
    <row r="436" spans="1:16">
      <c r="A436" s="38"/>
      <c r="B436" s="105" t="s">
        <v>65</v>
      </c>
      <c r="C436" s="59">
        <v>1</v>
      </c>
      <c r="D436" s="59"/>
      <c r="E436" s="59"/>
      <c r="F436" s="59"/>
      <c r="G436" s="59"/>
      <c r="H436" s="59"/>
      <c r="I436" s="59"/>
      <c r="J436" s="59"/>
      <c r="K436" s="59"/>
      <c r="L436" s="59">
        <v>1014</v>
      </c>
      <c r="M436" s="104"/>
      <c r="N436" s="9"/>
      <c r="O436" s="142"/>
      <c r="P436" s="11"/>
    </row>
    <row r="437" spans="1:16">
      <c r="A437" s="38"/>
      <c r="B437" s="105" t="s">
        <v>65</v>
      </c>
      <c r="C437" s="59">
        <v>1</v>
      </c>
      <c r="D437" s="59"/>
      <c r="E437" s="59"/>
      <c r="F437" s="59"/>
      <c r="G437" s="59"/>
      <c r="H437" s="59"/>
      <c r="I437" s="59"/>
      <c r="J437" s="59"/>
      <c r="K437" s="59"/>
      <c r="L437" s="59">
        <v>1015</v>
      </c>
      <c r="M437" s="104"/>
      <c r="N437" s="9"/>
      <c r="O437" s="142"/>
      <c r="P437" s="11"/>
    </row>
    <row r="438" spans="1:16">
      <c r="A438" s="38"/>
      <c r="B438" s="105" t="s">
        <v>65</v>
      </c>
      <c r="C438" s="59">
        <v>1</v>
      </c>
      <c r="D438" s="59"/>
      <c r="E438" s="59"/>
      <c r="F438" s="59"/>
      <c r="G438" s="59"/>
      <c r="H438" s="59"/>
      <c r="I438" s="59"/>
      <c r="J438" s="59"/>
      <c r="K438" s="59"/>
      <c r="L438" s="59">
        <v>1016</v>
      </c>
      <c r="M438" s="104"/>
      <c r="N438" s="9"/>
      <c r="O438" s="142"/>
      <c r="P438" s="11"/>
    </row>
    <row r="439" spans="1:16">
      <c r="A439" s="38"/>
      <c r="B439" s="105" t="s">
        <v>65</v>
      </c>
      <c r="C439" s="59">
        <v>1</v>
      </c>
      <c r="D439" s="59"/>
      <c r="E439" s="59"/>
      <c r="F439" s="59"/>
      <c r="G439" s="59"/>
      <c r="H439" s="59"/>
      <c r="I439" s="59"/>
      <c r="J439" s="59"/>
      <c r="K439" s="59"/>
      <c r="L439" s="59">
        <v>1017</v>
      </c>
      <c r="M439" s="104"/>
      <c r="N439" s="9"/>
      <c r="O439" s="142"/>
      <c r="P439" s="11"/>
    </row>
    <row r="440" spans="1:16">
      <c r="A440" s="38"/>
      <c r="B440" s="105" t="s">
        <v>65</v>
      </c>
      <c r="C440" s="59">
        <v>1</v>
      </c>
      <c r="D440" s="59"/>
      <c r="E440" s="59"/>
      <c r="F440" s="59"/>
      <c r="G440" s="59"/>
      <c r="H440" s="59"/>
      <c r="I440" s="59"/>
      <c r="J440" s="59"/>
      <c r="K440" s="59"/>
      <c r="L440" s="59">
        <v>1018</v>
      </c>
      <c r="M440" s="104"/>
      <c r="N440" s="9"/>
      <c r="O440" s="142"/>
      <c r="P440" s="11"/>
    </row>
    <row r="441" spans="1:16">
      <c r="A441" s="38"/>
      <c r="B441" s="105" t="s">
        <v>65</v>
      </c>
      <c r="C441" s="59">
        <v>1</v>
      </c>
      <c r="D441" s="59"/>
      <c r="E441" s="59"/>
      <c r="F441" s="59"/>
      <c r="G441" s="59"/>
      <c r="H441" s="59"/>
      <c r="I441" s="59"/>
      <c r="J441" s="59"/>
      <c r="K441" s="59"/>
      <c r="L441" s="59">
        <v>1019</v>
      </c>
      <c r="M441" s="104"/>
      <c r="N441" s="9"/>
      <c r="O441" s="142"/>
      <c r="P441" s="11"/>
    </row>
    <row r="442" spans="1:16">
      <c r="A442" s="38"/>
      <c r="B442" s="105" t="s">
        <v>65</v>
      </c>
      <c r="C442" s="59">
        <v>1</v>
      </c>
      <c r="D442" s="59"/>
      <c r="E442" s="59"/>
      <c r="F442" s="59"/>
      <c r="G442" s="59"/>
      <c r="H442" s="59"/>
      <c r="I442" s="59"/>
      <c r="J442" s="59"/>
      <c r="K442" s="59"/>
      <c r="L442" s="59">
        <v>1020</v>
      </c>
      <c r="M442" s="104"/>
      <c r="N442" s="9"/>
      <c r="O442" s="142"/>
      <c r="P442" s="11"/>
    </row>
    <row r="443" spans="1:16">
      <c r="A443" s="38"/>
      <c r="B443" s="105" t="s">
        <v>65</v>
      </c>
      <c r="C443" s="59">
        <v>1</v>
      </c>
      <c r="D443" s="59"/>
      <c r="E443" s="59"/>
      <c r="F443" s="59"/>
      <c r="G443" s="59"/>
      <c r="H443" s="59"/>
      <c r="I443" s="59"/>
      <c r="J443" s="59"/>
      <c r="K443" s="59"/>
      <c r="L443" s="59">
        <v>1021</v>
      </c>
      <c r="M443" s="104"/>
      <c r="N443" s="9"/>
      <c r="O443" s="142"/>
      <c r="P443" s="11"/>
    </row>
    <row r="444" spans="1:16">
      <c r="A444" s="38"/>
      <c r="B444" s="105" t="s">
        <v>65</v>
      </c>
      <c r="C444" s="59">
        <v>1</v>
      </c>
      <c r="D444" s="59"/>
      <c r="E444" s="59"/>
      <c r="F444" s="59"/>
      <c r="G444" s="59"/>
      <c r="H444" s="59"/>
      <c r="I444" s="59"/>
      <c r="J444" s="59"/>
      <c r="K444" s="59"/>
      <c r="L444" s="59">
        <v>1022</v>
      </c>
      <c r="M444" s="104"/>
      <c r="N444" s="9"/>
      <c r="O444" s="142"/>
      <c r="P444" s="11"/>
    </row>
    <row r="445" spans="1:16">
      <c r="A445" s="38"/>
      <c r="B445" s="105" t="s">
        <v>65</v>
      </c>
      <c r="C445" s="59">
        <v>1</v>
      </c>
      <c r="D445" s="59"/>
      <c r="E445" s="59"/>
      <c r="F445" s="59"/>
      <c r="G445" s="59"/>
      <c r="H445" s="59"/>
      <c r="I445" s="59"/>
      <c r="J445" s="59"/>
      <c r="K445" s="59"/>
      <c r="L445" s="59">
        <v>1023</v>
      </c>
      <c r="M445" s="104"/>
      <c r="N445" s="9"/>
      <c r="O445" s="142"/>
      <c r="P445" s="11"/>
    </row>
    <row r="446" spans="1:16">
      <c r="A446" s="38"/>
      <c r="B446" s="105" t="s">
        <v>65</v>
      </c>
      <c r="C446" s="59">
        <v>1</v>
      </c>
      <c r="D446" s="59"/>
      <c r="E446" s="59"/>
      <c r="F446" s="59"/>
      <c r="G446" s="59"/>
      <c r="H446" s="59"/>
      <c r="I446" s="59"/>
      <c r="J446" s="59"/>
      <c r="K446" s="59"/>
      <c r="L446" s="59">
        <v>1024</v>
      </c>
      <c r="M446" s="104"/>
      <c r="N446" s="9"/>
      <c r="O446" s="142"/>
      <c r="P446" s="11"/>
    </row>
    <row r="447" spans="1:16">
      <c r="A447" s="38"/>
      <c r="B447" s="105" t="s">
        <v>257</v>
      </c>
      <c r="C447" s="59">
        <v>1</v>
      </c>
      <c r="D447" s="59"/>
      <c r="E447" s="59"/>
      <c r="F447" s="59"/>
      <c r="G447" s="59"/>
      <c r="H447" s="59"/>
      <c r="I447" s="59"/>
      <c r="J447" s="59"/>
      <c r="K447" s="59"/>
      <c r="L447" s="59">
        <v>1001</v>
      </c>
      <c r="M447" s="64" t="s">
        <v>268</v>
      </c>
      <c r="N447" s="11" t="s">
        <v>227</v>
      </c>
      <c r="O447" s="142"/>
      <c r="P447" s="11">
        <v>1</v>
      </c>
    </row>
    <row r="448" spans="1:16">
      <c r="A448" s="38"/>
      <c r="B448" s="105" t="s">
        <v>259</v>
      </c>
      <c r="C448" s="59">
        <v>1</v>
      </c>
      <c r="D448" s="59"/>
      <c r="E448" s="59"/>
      <c r="F448" s="59"/>
      <c r="G448" s="59"/>
      <c r="H448" s="59"/>
      <c r="I448" s="59"/>
      <c r="J448" s="59"/>
      <c r="K448" s="59"/>
      <c r="L448" s="59">
        <v>1002</v>
      </c>
      <c r="M448" s="64" t="s">
        <v>269</v>
      </c>
      <c r="N448" s="11" t="s">
        <v>227</v>
      </c>
      <c r="O448" s="142"/>
      <c r="P448" s="11">
        <v>1</v>
      </c>
    </row>
    <row r="449" spans="1:16">
      <c r="A449" s="38"/>
      <c r="B449" s="105" t="s">
        <v>259</v>
      </c>
      <c r="C449" s="59">
        <v>1</v>
      </c>
      <c r="D449" s="59"/>
      <c r="E449" s="59"/>
      <c r="F449" s="59"/>
      <c r="G449" s="59"/>
      <c r="H449" s="59"/>
      <c r="I449" s="59"/>
      <c r="J449" s="59"/>
      <c r="K449" s="59"/>
      <c r="L449" s="59">
        <v>1003</v>
      </c>
      <c r="M449" s="104"/>
      <c r="N449" s="9"/>
      <c r="O449" s="142"/>
      <c r="P449" s="11"/>
    </row>
    <row r="450" spans="1:16">
      <c r="A450" s="38"/>
      <c r="B450" s="105" t="s">
        <v>259</v>
      </c>
      <c r="C450" s="59">
        <v>1</v>
      </c>
      <c r="D450" s="59"/>
      <c r="E450" s="59"/>
      <c r="F450" s="59"/>
      <c r="G450" s="59"/>
      <c r="H450" s="59"/>
      <c r="I450" s="59"/>
      <c r="J450" s="59"/>
      <c r="K450" s="59"/>
      <c r="L450" s="59">
        <v>1004</v>
      </c>
      <c r="M450" s="104"/>
      <c r="N450" s="9"/>
      <c r="O450" s="142"/>
      <c r="P450" s="11"/>
    </row>
    <row r="451" spans="1:16">
      <c r="A451" s="38"/>
      <c r="B451" s="105" t="s">
        <v>259</v>
      </c>
      <c r="C451" s="59">
        <v>1</v>
      </c>
      <c r="D451" s="59"/>
      <c r="E451" s="59"/>
      <c r="F451" s="59"/>
      <c r="G451" s="59"/>
      <c r="H451" s="59"/>
      <c r="I451" s="59"/>
      <c r="J451" s="59"/>
      <c r="K451" s="59"/>
      <c r="L451" s="59">
        <v>1005</v>
      </c>
      <c r="M451" s="104"/>
      <c r="N451" s="9"/>
      <c r="O451" s="142"/>
      <c r="P451" s="11"/>
    </row>
    <row r="452" spans="1:16">
      <c r="A452" s="38"/>
      <c r="B452" s="105" t="s">
        <v>259</v>
      </c>
      <c r="C452" s="59">
        <v>1</v>
      </c>
      <c r="D452" s="59"/>
      <c r="E452" s="59"/>
      <c r="F452" s="59"/>
      <c r="G452" s="59"/>
      <c r="H452" s="59"/>
      <c r="I452" s="59"/>
      <c r="J452" s="59"/>
      <c r="K452" s="59"/>
      <c r="L452" s="59">
        <v>1006</v>
      </c>
      <c r="M452" s="104"/>
      <c r="N452" s="9"/>
      <c r="O452" s="142"/>
      <c r="P452" s="11"/>
    </row>
    <row r="453" spans="1:16">
      <c r="A453" s="38"/>
      <c r="B453" s="105" t="s">
        <v>259</v>
      </c>
      <c r="C453" s="59">
        <v>1</v>
      </c>
      <c r="D453" s="59"/>
      <c r="E453" s="59"/>
      <c r="F453" s="59"/>
      <c r="G453" s="59"/>
      <c r="H453" s="59"/>
      <c r="I453" s="59"/>
      <c r="J453" s="59"/>
      <c r="K453" s="59"/>
      <c r="L453" s="59">
        <v>1007</v>
      </c>
      <c r="M453" s="104"/>
      <c r="N453" s="9"/>
      <c r="O453" s="142"/>
      <c r="P453" s="11"/>
    </row>
    <row r="454" spans="1:16">
      <c r="A454" s="38"/>
      <c r="B454" s="105" t="s">
        <v>259</v>
      </c>
      <c r="C454" s="59">
        <v>1</v>
      </c>
      <c r="D454" s="59"/>
      <c r="E454" s="59"/>
      <c r="F454" s="59"/>
      <c r="G454" s="59"/>
      <c r="H454" s="59"/>
      <c r="I454" s="59"/>
      <c r="J454" s="59"/>
      <c r="K454" s="59"/>
      <c r="L454" s="59">
        <v>1008</v>
      </c>
      <c r="M454" s="104"/>
      <c r="N454" s="9"/>
      <c r="O454" s="142"/>
      <c r="P454" s="11"/>
    </row>
    <row r="455" spans="1:16">
      <c r="A455" s="38"/>
      <c r="B455" s="105" t="s">
        <v>261</v>
      </c>
      <c r="C455" s="59">
        <v>1</v>
      </c>
      <c r="D455" s="59"/>
      <c r="E455" s="59"/>
      <c r="F455" s="59"/>
      <c r="G455" s="59"/>
      <c r="H455" s="59"/>
      <c r="I455" s="59"/>
      <c r="J455" s="59"/>
      <c r="K455" s="59"/>
      <c r="L455" s="59">
        <v>1009</v>
      </c>
      <c r="M455" s="64" t="s">
        <v>270</v>
      </c>
      <c r="N455" s="11" t="s">
        <v>227</v>
      </c>
      <c r="O455" s="142"/>
      <c r="P455" s="11">
        <v>1</v>
      </c>
    </row>
    <row r="456" spans="1:16">
      <c r="A456" s="38"/>
      <c r="B456" s="105" t="s">
        <v>263</v>
      </c>
      <c r="C456" s="59">
        <v>1</v>
      </c>
      <c r="D456" s="59"/>
      <c r="E456" s="59"/>
      <c r="F456" s="59"/>
      <c r="G456" s="59"/>
      <c r="H456" s="59"/>
      <c r="I456" s="59"/>
      <c r="J456" s="59"/>
      <c r="K456" s="59"/>
      <c r="L456" s="59">
        <v>1010</v>
      </c>
      <c r="M456" s="64" t="s">
        <v>271</v>
      </c>
      <c r="N456" s="11" t="s">
        <v>227</v>
      </c>
      <c r="O456" s="142"/>
      <c r="P456" s="11">
        <v>1</v>
      </c>
    </row>
    <row r="457" spans="1:16">
      <c r="A457" s="38"/>
      <c r="B457" s="105" t="s">
        <v>263</v>
      </c>
      <c r="C457" s="59">
        <v>1</v>
      </c>
      <c r="D457" s="59"/>
      <c r="E457" s="59"/>
      <c r="F457" s="59"/>
      <c r="G457" s="59"/>
      <c r="H457" s="59"/>
      <c r="I457" s="59"/>
      <c r="J457" s="59"/>
      <c r="K457" s="59"/>
      <c r="L457" s="59">
        <v>1011</v>
      </c>
      <c r="M457" s="104"/>
      <c r="N457" s="9"/>
      <c r="O457" s="142"/>
      <c r="P457" s="11"/>
    </row>
    <row r="458" spans="1:16">
      <c r="A458" s="38"/>
      <c r="B458" s="105" t="s">
        <v>263</v>
      </c>
      <c r="C458" s="59">
        <v>1</v>
      </c>
      <c r="D458" s="59"/>
      <c r="E458" s="59"/>
      <c r="F458" s="59"/>
      <c r="G458" s="59"/>
      <c r="H458" s="59"/>
      <c r="I458" s="59"/>
      <c r="J458" s="59"/>
      <c r="K458" s="59"/>
      <c r="L458" s="59">
        <v>1012</v>
      </c>
      <c r="M458" s="104"/>
      <c r="N458" s="9"/>
      <c r="O458" s="142"/>
      <c r="P458" s="11"/>
    </row>
    <row r="459" spans="1:16">
      <c r="A459" s="38"/>
      <c r="B459" s="105" t="s">
        <v>263</v>
      </c>
      <c r="C459" s="59">
        <v>1</v>
      </c>
      <c r="D459" s="59"/>
      <c r="E459" s="59"/>
      <c r="F459" s="59"/>
      <c r="G459" s="59"/>
      <c r="H459" s="59"/>
      <c r="I459" s="59"/>
      <c r="J459" s="59"/>
      <c r="K459" s="59"/>
      <c r="L459" s="59">
        <v>1013</v>
      </c>
      <c r="M459" s="104"/>
      <c r="N459" s="9"/>
      <c r="O459" s="142"/>
      <c r="P459" s="11"/>
    </row>
    <row r="460" spans="1:16">
      <c r="A460" s="38"/>
      <c r="B460" s="105" t="s">
        <v>263</v>
      </c>
      <c r="C460" s="59">
        <v>1</v>
      </c>
      <c r="D460" s="59"/>
      <c r="E460" s="59"/>
      <c r="F460" s="59"/>
      <c r="G460" s="59"/>
      <c r="H460" s="59"/>
      <c r="I460" s="59"/>
      <c r="J460" s="59"/>
      <c r="K460" s="59"/>
      <c r="L460" s="59">
        <v>1025</v>
      </c>
      <c r="M460" s="104"/>
      <c r="N460" s="9"/>
      <c r="O460" s="142"/>
      <c r="P460" s="11"/>
    </row>
    <row r="461" spans="1:16">
      <c r="A461" s="38"/>
      <c r="B461" s="105" t="s">
        <v>263</v>
      </c>
      <c r="C461" s="59">
        <v>1</v>
      </c>
      <c r="D461" s="59"/>
      <c r="E461" s="59"/>
      <c r="F461" s="59"/>
      <c r="G461" s="59"/>
      <c r="H461" s="59"/>
      <c r="I461" s="59"/>
      <c r="J461" s="59"/>
      <c r="K461" s="59"/>
      <c r="L461" s="59">
        <v>1026</v>
      </c>
      <c r="M461" s="104"/>
      <c r="N461" s="9"/>
      <c r="O461" s="142"/>
      <c r="P461" s="11"/>
    </row>
    <row r="462" spans="1:16">
      <c r="A462" s="38"/>
      <c r="B462" s="105" t="s">
        <v>263</v>
      </c>
      <c r="C462" s="59">
        <v>1</v>
      </c>
      <c r="D462" s="59"/>
      <c r="E462" s="59"/>
      <c r="F462" s="59"/>
      <c r="G462" s="59"/>
      <c r="H462" s="59"/>
      <c r="I462" s="59"/>
      <c r="J462" s="59"/>
      <c r="K462" s="59"/>
      <c r="L462" s="59">
        <v>1027</v>
      </c>
      <c r="M462" s="104"/>
      <c r="N462" s="9"/>
      <c r="O462" s="142"/>
      <c r="P462" s="11"/>
    </row>
    <row r="463" spans="1:16">
      <c r="A463" s="38"/>
      <c r="B463" s="105" t="s">
        <v>263</v>
      </c>
      <c r="C463" s="59">
        <v>1</v>
      </c>
      <c r="D463" s="59"/>
      <c r="E463" s="59"/>
      <c r="F463" s="59"/>
      <c r="G463" s="59"/>
      <c r="H463" s="59"/>
      <c r="I463" s="59"/>
      <c r="J463" s="59"/>
      <c r="K463" s="59"/>
      <c r="L463" s="59">
        <v>1028</v>
      </c>
      <c r="M463" s="104"/>
      <c r="N463" s="9"/>
      <c r="O463" s="142"/>
      <c r="P463" s="11"/>
    </row>
    <row r="464" spans="1:16">
      <c r="A464" s="38"/>
      <c r="B464" s="105" t="s">
        <v>263</v>
      </c>
      <c r="C464" s="59">
        <v>1</v>
      </c>
      <c r="D464" s="59"/>
      <c r="E464" s="59"/>
      <c r="F464" s="59"/>
      <c r="G464" s="59"/>
      <c r="H464" s="59"/>
      <c r="I464" s="59"/>
      <c r="J464" s="59"/>
      <c r="K464" s="59"/>
      <c r="L464" s="59">
        <v>1029</v>
      </c>
      <c r="M464" s="104"/>
      <c r="N464" s="9"/>
      <c r="O464" s="142"/>
      <c r="P464" s="11"/>
    </row>
    <row r="465" spans="1:16">
      <c r="A465" s="38"/>
      <c r="B465" s="105" t="s">
        <v>263</v>
      </c>
      <c r="C465" s="59">
        <v>1</v>
      </c>
      <c r="D465" s="59"/>
      <c r="E465" s="59"/>
      <c r="F465" s="59"/>
      <c r="G465" s="59"/>
      <c r="H465" s="59"/>
      <c r="I465" s="59"/>
      <c r="J465" s="59"/>
      <c r="K465" s="59"/>
      <c r="L465" s="59">
        <v>1030</v>
      </c>
      <c r="M465" s="104"/>
      <c r="N465" s="9"/>
      <c r="O465" s="142"/>
      <c r="P465" s="11"/>
    </row>
    <row r="466" spans="1:16">
      <c r="A466" s="38"/>
      <c r="B466" s="105" t="s">
        <v>263</v>
      </c>
      <c r="C466" s="59">
        <v>1</v>
      </c>
      <c r="D466" s="59"/>
      <c r="E466" s="59"/>
      <c r="F466" s="59"/>
      <c r="G466" s="59"/>
      <c r="H466" s="59"/>
      <c r="I466" s="59"/>
      <c r="J466" s="59"/>
      <c r="K466" s="59"/>
      <c r="L466" s="59">
        <v>1031</v>
      </c>
      <c r="M466" s="104"/>
      <c r="N466" s="9"/>
      <c r="O466" s="142"/>
      <c r="P466" s="11"/>
    </row>
    <row r="467" spans="1:16">
      <c r="A467" s="38"/>
      <c r="B467" s="105" t="s">
        <v>263</v>
      </c>
      <c r="C467" s="59">
        <v>1</v>
      </c>
      <c r="D467" s="59"/>
      <c r="E467" s="59"/>
      <c r="F467" s="59"/>
      <c r="G467" s="59"/>
      <c r="H467" s="59"/>
      <c r="I467" s="59"/>
      <c r="J467" s="59"/>
      <c r="K467" s="59"/>
      <c r="L467" s="59">
        <v>1032</v>
      </c>
      <c r="M467" s="104"/>
      <c r="N467" s="9"/>
      <c r="O467" s="142"/>
      <c r="P467" s="11"/>
    </row>
    <row r="468" spans="1:16">
      <c r="A468" s="38"/>
      <c r="B468" s="105" t="s">
        <v>263</v>
      </c>
      <c r="C468" s="59">
        <v>1</v>
      </c>
      <c r="D468" s="59"/>
      <c r="E468" s="59"/>
      <c r="F468" s="59"/>
      <c r="G468" s="59"/>
      <c r="H468" s="59"/>
      <c r="I468" s="59"/>
      <c r="J468" s="59"/>
      <c r="K468" s="59"/>
      <c r="L468" s="59">
        <v>1033</v>
      </c>
      <c r="M468" s="104"/>
      <c r="N468" s="9"/>
      <c r="O468" s="142"/>
      <c r="P468" s="11"/>
    </row>
    <row r="469" spans="1:16">
      <c r="A469" s="38"/>
      <c r="B469" s="105" t="s">
        <v>263</v>
      </c>
      <c r="C469" s="59">
        <v>1</v>
      </c>
      <c r="D469" s="59"/>
      <c r="E469" s="59"/>
      <c r="F469" s="59"/>
      <c r="G469" s="59"/>
      <c r="H469" s="59"/>
      <c r="I469" s="59"/>
      <c r="J469" s="59"/>
      <c r="K469" s="59"/>
      <c r="L469" s="59">
        <v>1034</v>
      </c>
      <c r="M469" s="104"/>
      <c r="N469" s="9"/>
      <c r="O469" s="142"/>
      <c r="P469" s="11"/>
    </row>
    <row r="470" spans="1:16">
      <c r="A470" s="38"/>
      <c r="B470" s="105" t="s">
        <v>263</v>
      </c>
      <c r="C470" s="59">
        <v>1</v>
      </c>
      <c r="D470" s="59"/>
      <c r="E470" s="59"/>
      <c r="F470" s="59"/>
      <c r="G470" s="59"/>
      <c r="H470" s="59"/>
      <c r="I470" s="59"/>
      <c r="J470" s="59"/>
      <c r="K470" s="59"/>
      <c r="L470" s="59">
        <v>1035</v>
      </c>
      <c r="M470" s="104"/>
      <c r="N470" s="9"/>
      <c r="O470" s="142"/>
      <c r="P470" s="11"/>
    </row>
    <row r="471" spans="1:16">
      <c r="A471" s="38"/>
      <c r="B471" s="105" t="s">
        <v>263</v>
      </c>
      <c r="C471" s="59">
        <v>1</v>
      </c>
      <c r="D471" s="59"/>
      <c r="E471" s="59"/>
      <c r="F471" s="59"/>
      <c r="G471" s="59"/>
      <c r="H471" s="59"/>
      <c r="I471" s="59"/>
      <c r="J471" s="59"/>
      <c r="K471" s="59"/>
      <c r="L471" s="59">
        <v>1036</v>
      </c>
      <c r="M471" s="104"/>
      <c r="N471" s="9"/>
      <c r="O471" s="142"/>
      <c r="P471" s="11"/>
    </row>
    <row r="472" spans="1:16">
      <c r="A472" s="38"/>
      <c r="B472" s="105" t="s">
        <v>263</v>
      </c>
      <c r="C472" s="59">
        <v>1</v>
      </c>
      <c r="D472" s="59"/>
      <c r="E472" s="59"/>
      <c r="F472" s="59"/>
      <c r="G472" s="59"/>
      <c r="H472" s="59"/>
      <c r="I472" s="59"/>
      <c r="J472" s="59"/>
      <c r="K472" s="59"/>
      <c r="L472" s="59">
        <v>1037</v>
      </c>
      <c r="M472" s="104"/>
      <c r="N472" s="9"/>
      <c r="O472" s="142"/>
      <c r="P472" s="11"/>
    </row>
    <row r="473" spans="1:16">
      <c r="A473" s="38"/>
      <c r="B473" s="105" t="s">
        <v>263</v>
      </c>
      <c r="C473" s="59">
        <v>1</v>
      </c>
      <c r="D473" s="59"/>
      <c r="E473" s="59"/>
      <c r="F473" s="59"/>
      <c r="G473" s="59"/>
      <c r="H473" s="59"/>
      <c r="I473" s="59"/>
      <c r="J473" s="59"/>
      <c r="K473" s="59"/>
      <c r="L473" s="59">
        <v>1038</v>
      </c>
      <c r="M473" s="104"/>
      <c r="N473" s="9"/>
      <c r="O473" s="142"/>
      <c r="P473" s="11"/>
    </row>
    <row r="474" spans="1:16">
      <c r="A474" s="38"/>
      <c r="B474" s="105" t="s">
        <v>263</v>
      </c>
      <c r="C474" s="59">
        <v>1</v>
      </c>
      <c r="D474" s="59"/>
      <c r="E474" s="59"/>
      <c r="F474" s="59"/>
      <c r="G474" s="59"/>
      <c r="H474" s="59"/>
      <c r="I474" s="59"/>
      <c r="J474" s="59"/>
      <c r="K474" s="59"/>
      <c r="L474" s="59">
        <v>1039</v>
      </c>
      <c r="M474" s="104"/>
      <c r="N474" s="9"/>
      <c r="O474" s="142"/>
      <c r="P474" s="11"/>
    </row>
    <row r="475" spans="1:16">
      <c r="A475" s="38"/>
      <c r="B475" s="105" t="s">
        <v>263</v>
      </c>
      <c r="C475" s="59">
        <v>1</v>
      </c>
      <c r="D475" s="59"/>
      <c r="E475" s="59"/>
      <c r="F475" s="59"/>
      <c r="G475" s="59"/>
      <c r="H475" s="59"/>
      <c r="I475" s="59"/>
      <c r="J475" s="59"/>
      <c r="K475" s="59"/>
      <c r="L475" s="59">
        <v>1040</v>
      </c>
      <c r="M475" s="104"/>
      <c r="N475" s="9"/>
      <c r="O475" s="142"/>
      <c r="P475" s="11"/>
    </row>
    <row r="476" spans="1:16">
      <c r="A476" s="38"/>
      <c r="B476" s="105" t="s">
        <v>263</v>
      </c>
      <c r="C476" s="59">
        <v>1</v>
      </c>
      <c r="D476" s="59"/>
      <c r="E476" s="59"/>
      <c r="F476" s="59"/>
      <c r="G476" s="59"/>
      <c r="H476" s="59"/>
      <c r="I476" s="59"/>
      <c r="J476" s="59"/>
      <c r="K476" s="59"/>
      <c r="L476" s="59">
        <v>1041</v>
      </c>
      <c r="M476" s="104"/>
      <c r="N476" s="9"/>
      <c r="O476" s="142"/>
      <c r="P476" s="11"/>
    </row>
    <row r="477" spans="1:16">
      <c r="A477" s="38"/>
      <c r="B477" s="105" t="s">
        <v>263</v>
      </c>
      <c r="C477" s="59">
        <v>1</v>
      </c>
      <c r="D477" s="59"/>
      <c r="E477" s="59"/>
      <c r="F477" s="59"/>
      <c r="G477" s="59"/>
      <c r="H477" s="59"/>
      <c r="I477" s="59"/>
      <c r="J477" s="59"/>
      <c r="K477" s="59"/>
      <c r="L477" s="59">
        <v>1042</v>
      </c>
      <c r="M477" s="104"/>
      <c r="N477" s="9"/>
      <c r="O477" s="142"/>
      <c r="P477" s="11"/>
    </row>
    <row r="478" spans="1:16">
      <c r="A478" s="38"/>
      <c r="B478" s="105" t="s">
        <v>263</v>
      </c>
      <c r="C478" s="59">
        <v>1</v>
      </c>
      <c r="D478" s="59"/>
      <c r="E478" s="59"/>
      <c r="F478" s="59"/>
      <c r="G478" s="59"/>
      <c r="H478" s="59"/>
      <c r="I478" s="59"/>
      <c r="J478" s="59"/>
      <c r="K478" s="59"/>
      <c r="L478" s="59">
        <v>1043</v>
      </c>
      <c r="M478" s="104"/>
      <c r="N478" s="9"/>
      <c r="O478" s="142"/>
      <c r="P478" s="11"/>
    </row>
    <row r="479" spans="1:16">
      <c r="A479" s="38"/>
      <c r="B479" s="105" t="s">
        <v>263</v>
      </c>
      <c r="C479" s="59">
        <v>1</v>
      </c>
      <c r="D479" s="59"/>
      <c r="E479" s="59"/>
      <c r="F479" s="59"/>
      <c r="G479" s="59"/>
      <c r="H479" s="59"/>
      <c r="I479" s="59"/>
      <c r="J479" s="59"/>
      <c r="K479" s="59"/>
      <c r="L479" s="59">
        <v>1044</v>
      </c>
      <c r="M479" s="104"/>
      <c r="N479" s="9"/>
      <c r="O479" s="142"/>
      <c r="P479" s="11"/>
    </row>
    <row r="480" spans="1:16">
      <c r="A480" s="38"/>
      <c r="B480" s="105" t="s">
        <v>263</v>
      </c>
      <c r="C480" s="59">
        <v>1</v>
      </c>
      <c r="D480" s="59"/>
      <c r="E480" s="59"/>
      <c r="F480" s="59"/>
      <c r="G480" s="59"/>
      <c r="H480" s="59"/>
      <c r="I480" s="59"/>
      <c r="J480" s="59"/>
      <c r="K480" s="59"/>
      <c r="L480" s="59">
        <v>1045</v>
      </c>
      <c r="M480" s="104"/>
      <c r="N480" s="9"/>
      <c r="O480" s="142"/>
      <c r="P480" s="11"/>
    </row>
    <row r="481" spans="1:16">
      <c r="A481" s="38"/>
      <c r="B481" s="105" t="s">
        <v>263</v>
      </c>
      <c r="C481" s="59">
        <v>1</v>
      </c>
      <c r="D481" s="59"/>
      <c r="E481" s="59"/>
      <c r="F481" s="59"/>
      <c r="G481" s="59"/>
      <c r="H481" s="59"/>
      <c r="I481" s="59"/>
      <c r="J481" s="59"/>
      <c r="K481" s="59"/>
      <c r="L481" s="59">
        <v>1046</v>
      </c>
      <c r="M481" s="104"/>
      <c r="N481" s="9"/>
      <c r="O481" s="142"/>
      <c r="P481" s="11"/>
    </row>
    <row r="482" spans="1:16">
      <c r="A482" s="38"/>
      <c r="B482" s="105" t="s">
        <v>263</v>
      </c>
      <c r="C482" s="59">
        <v>1</v>
      </c>
      <c r="D482" s="59"/>
      <c r="E482" s="59"/>
      <c r="F482" s="59"/>
      <c r="G482" s="59"/>
      <c r="H482" s="59"/>
      <c r="I482" s="59"/>
      <c r="J482" s="59"/>
      <c r="K482" s="59"/>
      <c r="L482" s="59">
        <v>1047</v>
      </c>
      <c r="M482" s="104"/>
      <c r="N482" s="9"/>
      <c r="O482" s="142"/>
      <c r="P482" s="11"/>
    </row>
    <row r="483" spans="1:16">
      <c r="A483" s="38"/>
      <c r="B483" s="105" t="s">
        <v>263</v>
      </c>
      <c r="C483" s="59">
        <v>1</v>
      </c>
      <c r="D483" s="59"/>
      <c r="E483" s="59"/>
      <c r="F483" s="59"/>
      <c r="G483" s="59"/>
      <c r="H483" s="59"/>
      <c r="I483" s="59"/>
      <c r="J483" s="59"/>
      <c r="K483" s="59"/>
      <c r="L483" s="59">
        <v>1048</v>
      </c>
      <c r="M483" s="104"/>
      <c r="N483" s="9"/>
      <c r="O483" s="142"/>
      <c r="P483" s="11"/>
    </row>
    <row r="484" spans="1:16">
      <c r="A484" s="38"/>
      <c r="B484" s="105" t="s">
        <v>101</v>
      </c>
      <c r="C484" s="59">
        <v>1</v>
      </c>
      <c r="D484" s="59"/>
      <c r="E484" s="59"/>
      <c r="F484" s="59"/>
      <c r="G484" s="59"/>
      <c r="H484" s="59"/>
      <c r="I484" s="59"/>
      <c r="J484" s="59"/>
      <c r="K484" s="59"/>
      <c r="L484" s="59">
        <v>994</v>
      </c>
      <c r="M484" s="104"/>
      <c r="N484" s="9"/>
      <c r="O484" s="142"/>
      <c r="P484" s="11"/>
    </row>
    <row r="485" spans="1:16">
      <c r="A485" s="38"/>
      <c r="B485" s="105" t="s">
        <v>25</v>
      </c>
      <c r="C485" s="59">
        <v>1</v>
      </c>
      <c r="D485" s="59"/>
      <c r="E485" s="59"/>
      <c r="F485" s="59"/>
      <c r="G485" s="59"/>
      <c r="H485" s="59"/>
      <c r="I485" s="59"/>
      <c r="J485" s="59"/>
      <c r="K485" s="59"/>
      <c r="L485" s="59">
        <v>993</v>
      </c>
      <c r="M485" s="104"/>
      <c r="N485" s="9"/>
      <c r="O485" s="142"/>
      <c r="P485" s="11"/>
    </row>
    <row r="486" spans="1:16">
      <c r="A486" s="38"/>
      <c r="B486" s="105" t="s">
        <v>84</v>
      </c>
      <c r="C486" s="59">
        <v>1</v>
      </c>
      <c r="D486" s="59"/>
      <c r="E486" s="59"/>
      <c r="F486" s="59"/>
      <c r="G486" s="59"/>
      <c r="H486" s="59"/>
      <c r="I486" s="59"/>
      <c r="J486" s="59"/>
      <c r="K486" s="59"/>
      <c r="L486" s="59">
        <v>991</v>
      </c>
      <c r="M486" s="104"/>
      <c r="N486" s="9"/>
      <c r="O486" s="142"/>
      <c r="P486" s="11"/>
    </row>
    <row r="487" spans="1:16">
      <c r="A487" s="38"/>
      <c r="B487" s="105" t="s">
        <v>84</v>
      </c>
      <c r="C487" s="59">
        <v>1</v>
      </c>
      <c r="D487" s="59"/>
      <c r="E487" s="59"/>
      <c r="F487" s="59"/>
      <c r="G487" s="59"/>
      <c r="H487" s="59"/>
      <c r="I487" s="59"/>
      <c r="J487" s="59"/>
      <c r="K487" s="59"/>
      <c r="L487" s="59">
        <v>992</v>
      </c>
      <c r="M487" s="104"/>
      <c r="N487" s="9"/>
      <c r="O487" s="142"/>
      <c r="P487" s="11"/>
    </row>
    <row r="488" spans="1:16" s="73" customFormat="1">
      <c r="A488" s="69" t="s">
        <v>28</v>
      </c>
      <c r="B488" s="108"/>
      <c r="C488" s="69">
        <f>SUM(C330:C487)</f>
        <v>152</v>
      </c>
      <c r="D488" s="69"/>
      <c r="E488" s="69">
        <f t="shared" ref="E488:K488" si="24">SUM(E335:E487)</f>
        <v>12</v>
      </c>
      <c r="F488" s="69">
        <f t="shared" si="24"/>
        <v>68</v>
      </c>
      <c r="G488" s="69">
        <f t="shared" si="24"/>
        <v>12</v>
      </c>
      <c r="H488" s="69">
        <f t="shared" si="24"/>
        <v>0</v>
      </c>
      <c r="I488" s="69">
        <f t="shared" si="24"/>
        <v>0</v>
      </c>
      <c r="J488" s="69">
        <f t="shared" si="24"/>
        <v>0</v>
      </c>
      <c r="K488" s="69">
        <f t="shared" si="24"/>
        <v>92</v>
      </c>
      <c r="L488" s="69"/>
      <c r="M488" s="72"/>
      <c r="N488" s="72"/>
      <c r="O488" s="149"/>
      <c r="P488" s="163"/>
    </row>
    <row r="489" spans="1:16">
      <c r="A489" s="74" t="s">
        <v>272</v>
      </c>
      <c r="B489" s="58"/>
      <c r="C489" s="13"/>
      <c r="D489" s="13"/>
      <c r="E489" s="13"/>
      <c r="F489" s="13"/>
      <c r="G489" s="13"/>
      <c r="H489" s="13"/>
      <c r="I489" s="13"/>
      <c r="J489" s="13"/>
      <c r="K489" s="13"/>
      <c r="L489" s="21"/>
      <c r="M489" s="104"/>
      <c r="N489" s="9"/>
      <c r="O489" s="142"/>
      <c r="P489" s="11"/>
    </row>
    <row r="490" spans="1:16">
      <c r="A490" s="83"/>
      <c r="B490" s="74" t="s">
        <v>49</v>
      </c>
      <c r="C490" s="13"/>
      <c r="D490" s="13"/>
      <c r="E490" s="13"/>
      <c r="F490" s="13"/>
      <c r="G490" s="13"/>
      <c r="H490" s="13"/>
      <c r="I490" s="13"/>
      <c r="J490" s="13"/>
      <c r="K490" s="13"/>
      <c r="L490" s="21"/>
      <c r="M490" s="104"/>
      <c r="N490" s="9"/>
      <c r="O490" s="142"/>
      <c r="P490" s="11"/>
    </row>
    <row r="491" spans="1:16">
      <c r="A491" s="38"/>
      <c r="B491" s="107" t="s">
        <v>273</v>
      </c>
      <c r="C491" s="13">
        <v>1</v>
      </c>
      <c r="D491" s="13">
        <v>1</v>
      </c>
      <c r="E491" s="13">
        <v>6</v>
      </c>
      <c r="F491" s="13"/>
      <c r="G491" s="13"/>
      <c r="H491" s="13"/>
      <c r="I491" s="13"/>
      <c r="J491" s="13"/>
      <c r="K491" s="13">
        <f>SUM(E491:J491)</f>
        <v>6</v>
      </c>
      <c r="L491" s="61">
        <v>41</v>
      </c>
      <c r="M491" s="64" t="s">
        <v>274</v>
      </c>
      <c r="N491" s="11" t="s">
        <v>275</v>
      </c>
      <c r="O491" s="142"/>
      <c r="P491" s="11">
        <v>1</v>
      </c>
    </row>
    <row r="492" spans="1:16">
      <c r="A492" s="38"/>
      <c r="B492" s="75" t="s">
        <v>84</v>
      </c>
      <c r="C492" s="61">
        <v>1</v>
      </c>
      <c r="D492" s="61"/>
      <c r="E492" s="61"/>
      <c r="F492" s="61"/>
      <c r="G492" s="61"/>
      <c r="H492" s="61"/>
      <c r="I492" s="61"/>
      <c r="J492" s="61"/>
      <c r="K492" s="61"/>
      <c r="L492" s="61">
        <v>78</v>
      </c>
      <c r="M492" s="64" t="s">
        <v>276</v>
      </c>
      <c r="N492" s="11" t="s">
        <v>277</v>
      </c>
      <c r="O492" s="142"/>
      <c r="P492" s="11">
        <v>1</v>
      </c>
    </row>
    <row r="493" spans="1:16">
      <c r="A493" s="38"/>
      <c r="B493" s="75" t="s">
        <v>84</v>
      </c>
      <c r="C493" s="61">
        <v>1</v>
      </c>
      <c r="D493" s="61"/>
      <c r="E493" s="61"/>
      <c r="F493" s="61"/>
      <c r="G493" s="61"/>
      <c r="H493" s="61"/>
      <c r="I493" s="61"/>
      <c r="J493" s="61"/>
      <c r="K493" s="61"/>
      <c r="L493" s="61">
        <v>80</v>
      </c>
      <c r="M493" s="64" t="s">
        <v>278</v>
      </c>
      <c r="N493" s="11" t="s">
        <v>275</v>
      </c>
      <c r="O493" s="142"/>
      <c r="P493" s="11">
        <v>1</v>
      </c>
    </row>
    <row r="494" spans="1:16">
      <c r="A494" s="38"/>
      <c r="B494" s="107" t="s">
        <v>84</v>
      </c>
      <c r="C494" s="13">
        <v>1</v>
      </c>
      <c r="D494" s="13"/>
      <c r="E494" s="13"/>
      <c r="F494" s="13"/>
      <c r="G494" s="13"/>
      <c r="H494" s="13"/>
      <c r="I494" s="13"/>
      <c r="J494" s="13"/>
      <c r="K494" s="13"/>
      <c r="L494" s="59">
        <v>867</v>
      </c>
      <c r="M494" s="64" t="s">
        <v>279</v>
      </c>
      <c r="N494" s="11" t="s">
        <v>277</v>
      </c>
      <c r="O494" s="142"/>
      <c r="P494" s="11">
        <v>1</v>
      </c>
    </row>
    <row r="495" spans="1:16">
      <c r="A495" s="38"/>
      <c r="B495" s="105" t="s">
        <v>280</v>
      </c>
      <c r="C495" s="59">
        <v>1</v>
      </c>
      <c r="D495" s="59">
        <v>2</v>
      </c>
      <c r="E495" s="59">
        <v>3</v>
      </c>
      <c r="F495" s="59"/>
      <c r="G495" s="59"/>
      <c r="H495" s="59"/>
      <c r="I495" s="59"/>
      <c r="J495" s="59"/>
      <c r="K495" s="59">
        <f>SUM(E495:J495)</f>
        <v>3</v>
      </c>
      <c r="L495" s="59">
        <v>45</v>
      </c>
      <c r="M495" s="104"/>
      <c r="N495" s="18"/>
      <c r="O495" s="142"/>
      <c r="P495" s="11"/>
    </row>
    <row r="496" spans="1:16">
      <c r="A496" s="38"/>
      <c r="B496" s="105" t="s">
        <v>25</v>
      </c>
      <c r="C496" s="59">
        <v>1</v>
      </c>
      <c r="D496" s="59"/>
      <c r="E496" s="59"/>
      <c r="F496" s="59"/>
      <c r="G496" s="59"/>
      <c r="H496" s="59"/>
      <c r="I496" s="59"/>
      <c r="J496" s="59"/>
      <c r="K496" s="59"/>
      <c r="L496" s="59">
        <v>104</v>
      </c>
      <c r="M496" s="104"/>
      <c r="N496" s="18"/>
      <c r="O496" s="142"/>
      <c r="P496" s="11"/>
    </row>
    <row r="497" spans="1:16">
      <c r="A497" s="38"/>
      <c r="B497" s="105" t="s">
        <v>25</v>
      </c>
      <c r="C497" s="59">
        <v>1</v>
      </c>
      <c r="D497" s="59"/>
      <c r="E497" s="59"/>
      <c r="F497" s="59"/>
      <c r="G497" s="59"/>
      <c r="H497" s="59"/>
      <c r="I497" s="59"/>
      <c r="J497" s="59"/>
      <c r="K497" s="59"/>
      <c r="L497" s="59">
        <v>94</v>
      </c>
      <c r="M497" s="104"/>
      <c r="N497" s="18"/>
      <c r="O497" s="142"/>
      <c r="P497" s="11"/>
    </row>
    <row r="498" spans="1:16">
      <c r="A498" s="38"/>
      <c r="B498" s="105" t="s">
        <v>25</v>
      </c>
      <c r="C498" s="59">
        <v>1</v>
      </c>
      <c r="D498" s="59"/>
      <c r="E498" s="59"/>
      <c r="F498" s="59"/>
      <c r="G498" s="59"/>
      <c r="H498" s="59"/>
      <c r="I498" s="59"/>
      <c r="J498" s="59"/>
      <c r="K498" s="59"/>
      <c r="L498" s="59">
        <v>868</v>
      </c>
      <c r="M498" s="104"/>
      <c r="N498" s="18"/>
      <c r="O498" s="142"/>
      <c r="P498" s="11"/>
    </row>
    <row r="499" spans="1:16">
      <c r="A499" s="38"/>
      <c r="B499" s="74" t="s">
        <v>230</v>
      </c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M499" s="104"/>
      <c r="N499" s="9"/>
      <c r="O499" s="142"/>
      <c r="P499" s="11"/>
    </row>
    <row r="500" spans="1:16">
      <c r="A500" s="38"/>
      <c r="B500" s="105" t="s">
        <v>113</v>
      </c>
      <c r="C500" s="59">
        <v>1</v>
      </c>
      <c r="D500" s="59"/>
      <c r="E500" s="59"/>
      <c r="F500" s="59"/>
      <c r="G500" s="59"/>
      <c r="H500" s="59"/>
      <c r="I500" s="59"/>
      <c r="J500" s="59"/>
      <c r="K500" s="59"/>
      <c r="L500" s="59">
        <v>199</v>
      </c>
      <c r="M500" s="18" t="s">
        <v>281</v>
      </c>
      <c r="N500" s="11" t="s">
        <v>275</v>
      </c>
      <c r="O500" s="142"/>
      <c r="P500" s="11">
        <v>1</v>
      </c>
    </row>
    <row r="501" spans="1:16">
      <c r="A501" s="38"/>
      <c r="B501" s="105" t="s">
        <v>113</v>
      </c>
      <c r="C501" s="59">
        <v>1</v>
      </c>
      <c r="D501" s="59">
        <v>1</v>
      </c>
      <c r="E501" s="59"/>
      <c r="F501" s="59"/>
      <c r="G501" s="59">
        <v>4</v>
      </c>
      <c r="H501" s="59"/>
      <c r="I501" s="59"/>
      <c r="J501" s="59"/>
      <c r="K501" s="59">
        <f>SUM(E501:J501)</f>
        <v>4</v>
      </c>
      <c r="L501" s="59">
        <v>491</v>
      </c>
      <c r="M501" s="18" t="s">
        <v>282</v>
      </c>
      <c r="N501" s="11" t="s">
        <v>275</v>
      </c>
      <c r="O501" s="142"/>
      <c r="P501" s="11">
        <v>1</v>
      </c>
    </row>
    <row r="502" spans="1:16">
      <c r="A502" s="38"/>
      <c r="B502" s="105" t="s">
        <v>113</v>
      </c>
      <c r="C502" s="59">
        <v>1</v>
      </c>
      <c r="D502" s="59"/>
      <c r="E502" s="59"/>
      <c r="F502" s="59"/>
      <c r="G502" s="59"/>
      <c r="H502" s="59"/>
      <c r="I502" s="59"/>
      <c r="J502" s="59"/>
      <c r="K502" s="59"/>
      <c r="L502" s="59">
        <v>863</v>
      </c>
      <c r="M502" s="64" t="s">
        <v>283</v>
      </c>
      <c r="N502" s="11" t="s">
        <v>277</v>
      </c>
      <c r="O502" s="142"/>
      <c r="P502" s="11">
        <v>1</v>
      </c>
    </row>
    <row r="503" spans="1:16">
      <c r="A503" s="38"/>
      <c r="B503" s="105" t="s">
        <v>113</v>
      </c>
      <c r="C503" s="59">
        <v>1</v>
      </c>
      <c r="D503" s="59"/>
      <c r="E503" s="59"/>
      <c r="F503" s="59"/>
      <c r="G503" s="59"/>
      <c r="H503" s="59"/>
      <c r="I503" s="59"/>
      <c r="J503" s="59"/>
      <c r="K503" s="59"/>
      <c r="L503" s="59">
        <v>864</v>
      </c>
      <c r="M503" s="104"/>
      <c r="N503" s="9"/>
      <c r="O503" s="142"/>
      <c r="P503" s="11"/>
    </row>
    <row r="504" spans="1:16">
      <c r="A504" s="38"/>
      <c r="B504" s="74" t="s">
        <v>234</v>
      </c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M504" s="104"/>
      <c r="N504" s="9"/>
      <c r="O504" s="142"/>
      <c r="P504" s="11"/>
    </row>
    <row r="505" spans="1:16">
      <c r="A505" s="38"/>
      <c r="B505" s="105" t="s">
        <v>221</v>
      </c>
      <c r="C505" s="59">
        <v>1</v>
      </c>
      <c r="D505" s="59"/>
      <c r="E505" s="59"/>
      <c r="F505" s="59"/>
      <c r="G505" s="59"/>
      <c r="H505" s="59"/>
      <c r="I505" s="59"/>
      <c r="J505" s="59"/>
      <c r="K505" s="59"/>
      <c r="L505" s="59">
        <v>82</v>
      </c>
      <c r="M505" s="104"/>
      <c r="N505" s="9"/>
      <c r="O505" s="142"/>
      <c r="P505" s="11"/>
    </row>
    <row r="506" spans="1:16">
      <c r="A506" s="38"/>
      <c r="B506" s="105" t="s">
        <v>84</v>
      </c>
      <c r="C506" s="59">
        <v>1</v>
      </c>
      <c r="D506" s="59"/>
      <c r="E506" s="59"/>
      <c r="F506" s="59"/>
      <c r="G506" s="59"/>
      <c r="H506" s="59"/>
      <c r="I506" s="59"/>
      <c r="J506" s="59"/>
      <c r="K506" s="59"/>
      <c r="L506" s="59">
        <v>84</v>
      </c>
      <c r="M506" s="104"/>
      <c r="N506" s="9"/>
      <c r="O506" s="142"/>
      <c r="P506" s="11"/>
    </row>
    <row r="507" spans="1:16">
      <c r="A507" s="38"/>
      <c r="B507" s="105" t="s">
        <v>84</v>
      </c>
      <c r="C507" s="59">
        <v>1</v>
      </c>
      <c r="D507" s="59"/>
      <c r="E507" s="59"/>
      <c r="F507" s="59"/>
      <c r="G507" s="59"/>
      <c r="H507" s="59"/>
      <c r="I507" s="59"/>
      <c r="J507" s="59"/>
      <c r="K507" s="59"/>
      <c r="L507" s="59">
        <v>86</v>
      </c>
      <c r="M507" s="104"/>
      <c r="N507" s="9"/>
      <c r="O507" s="142"/>
      <c r="P507" s="11"/>
    </row>
    <row r="508" spans="1:16">
      <c r="A508" s="38"/>
      <c r="B508" s="105" t="s">
        <v>84</v>
      </c>
      <c r="C508" s="59">
        <v>1</v>
      </c>
      <c r="D508" s="59"/>
      <c r="E508" s="59"/>
      <c r="F508" s="59"/>
      <c r="G508" s="59"/>
      <c r="H508" s="59"/>
      <c r="I508" s="59"/>
      <c r="J508" s="59"/>
      <c r="K508" s="59"/>
      <c r="L508" s="59">
        <v>88</v>
      </c>
      <c r="M508" s="104"/>
      <c r="N508" s="9"/>
      <c r="O508" s="142"/>
      <c r="P508" s="11"/>
    </row>
    <row r="509" spans="1:16">
      <c r="A509" s="38"/>
      <c r="B509" s="105" t="s">
        <v>84</v>
      </c>
      <c r="C509" s="59">
        <v>1</v>
      </c>
      <c r="D509" s="59"/>
      <c r="E509" s="59"/>
      <c r="F509" s="59"/>
      <c r="G509" s="59"/>
      <c r="H509" s="59"/>
      <c r="I509" s="59"/>
      <c r="J509" s="59"/>
      <c r="K509" s="59"/>
      <c r="L509" s="59">
        <v>90</v>
      </c>
      <c r="M509" s="104"/>
      <c r="N509" s="9"/>
      <c r="O509" s="142"/>
      <c r="P509" s="11"/>
    </row>
    <row r="510" spans="1:16">
      <c r="A510" s="38"/>
      <c r="B510" s="105" t="s">
        <v>84</v>
      </c>
      <c r="C510" s="59">
        <v>1</v>
      </c>
      <c r="D510" s="59"/>
      <c r="E510" s="59"/>
      <c r="F510" s="59"/>
      <c r="G510" s="59"/>
      <c r="H510" s="59"/>
      <c r="I510" s="59"/>
      <c r="J510" s="59"/>
      <c r="K510" s="59"/>
      <c r="L510" s="61">
        <v>192</v>
      </c>
      <c r="M510" s="104"/>
      <c r="N510" s="9"/>
      <c r="O510" s="142"/>
      <c r="P510" s="11"/>
    </row>
    <row r="511" spans="1:16">
      <c r="A511" s="38"/>
      <c r="B511" s="105" t="s">
        <v>240</v>
      </c>
      <c r="C511" s="59">
        <v>1</v>
      </c>
      <c r="D511" s="59"/>
      <c r="E511" s="59"/>
      <c r="F511" s="59"/>
      <c r="G511" s="59"/>
      <c r="H511" s="59"/>
      <c r="I511" s="59"/>
      <c r="J511" s="59"/>
      <c r="K511" s="59"/>
      <c r="L511" s="59">
        <v>125</v>
      </c>
      <c r="M511" s="104"/>
      <c r="N511" s="9"/>
      <c r="O511" s="142"/>
      <c r="P511" s="11"/>
    </row>
    <row r="512" spans="1:16">
      <c r="A512" s="38"/>
      <c r="B512" s="105" t="s">
        <v>241</v>
      </c>
      <c r="C512" s="59">
        <v>1</v>
      </c>
      <c r="D512" s="59"/>
      <c r="E512" s="59"/>
      <c r="F512" s="59"/>
      <c r="G512" s="59"/>
      <c r="H512" s="59"/>
      <c r="I512" s="59"/>
      <c r="J512" s="59"/>
      <c r="K512" s="59"/>
      <c r="L512" s="59">
        <v>127</v>
      </c>
      <c r="M512" s="104"/>
      <c r="N512" s="9"/>
      <c r="O512" s="142"/>
      <c r="P512" s="11"/>
    </row>
    <row r="513" spans="1:16">
      <c r="A513" s="38"/>
      <c r="B513" s="105" t="s">
        <v>241</v>
      </c>
      <c r="C513" s="59">
        <v>1</v>
      </c>
      <c r="D513" s="59"/>
      <c r="E513" s="59"/>
      <c r="F513" s="59"/>
      <c r="G513" s="59"/>
      <c r="H513" s="59"/>
      <c r="I513" s="59"/>
      <c r="J513" s="59"/>
      <c r="K513" s="59"/>
      <c r="L513" s="59">
        <v>129</v>
      </c>
      <c r="M513" s="104"/>
      <c r="N513" s="9"/>
      <c r="O513" s="142"/>
      <c r="P513" s="11"/>
    </row>
    <row r="514" spans="1:16">
      <c r="A514" s="38"/>
      <c r="B514" s="105" t="s">
        <v>241</v>
      </c>
      <c r="C514" s="59">
        <v>1</v>
      </c>
      <c r="D514" s="59"/>
      <c r="E514" s="59"/>
      <c r="F514" s="59"/>
      <c r="G514" s="59"/>
      <c r="H514" s="59"/>
      <c r="I514" s="59"/>
      <c r="J514" s="59"/>
      <c r="K514" s="59"/>
      <c r="L514" s="59">
        <v>131</v>
      </c>
      <c r="M514" s="104"/>
      <c r="N514" s="9"/>
      <c r="O514" s="142"/>
      <c r="P514" s="11"/>
    </row>
    <row r="515" spans="1:16">
      <c r="A515" s="38"/>
      <c r="B515" s="105" t="s">
        <v>241</v>
      </c>
      <c r="C515" s="59">
        <v>1</v>
      </c>
      <c r="D515" s="59"/>
      <c r="E515" s="59"/>
      <c r="F515" s="59"/>
      <c r="G515" s="59"/>
      <c r="H515" s="59"/>
      <c r="I515" s="59"/>
      <c r="J515" s="59"/>
      <c r="K515" s="59"/>
      <c r="L515" s="59">
        <v>133</v>
      </c>
      <c r="M515" s="104"/>
      <c r="N515" s="9"/>
      <c r="O515" s="142"/>
      <c r="P515" s="11"/>
    </row>
    <row r="516" spans="1:16">
      <c r="A516" s="38"/>
      <c r="B516" s="105" t="s">
        <v>241</v>
      </c>
      <c r="C516" s="59">
        <v>1</v>
      </c>
      <c r="D516" s="59"/>
      <c r="E516" s="59"/>
      <c r="F516" s="59"/>
      <c r="G516" s="59"/>
      <c r="H516" s="59"/>
      <c r="I516" s="59"/>
      <c r="J516" s="59"/>
      <c r="K516" s="59"/>
      <c r="L516" s="59">
        <v>135</v>
      </c>
      <c r="M516" s="104"/>
      <c r="N516" s="9"/>
      <c r="O516" s="142"/>
      <c r="P516" s="11"/>
    </row>
    <row r="517" spans="1:16">
      <c r="A517" s="38"/>
      <c r="B517" s="105" t="s">
        <v>241</v>
      </c>
      <c r="C517" s="59">
        <v>1</v>
      </c>
      <c r="D517" s="59"/>
      <c r="E517" s="59"/>
      <c r="F517" s="59"/>
      <c r="G517" s="59"/>
      <c r="H517" s="59"/>
      <c r="I517" s="59"/>
      <c r="J517" s="59"/>
      <c r="K517" s="59"/>
      <c r="L517" s="59">
        <v>137</v>
      </c>
      <c r="M517" s="104"/>
      <c r="N517" s="9"/>
      <c r="O517" s="142"/>
      <c r="P517" s="11"/>
    </row>
    <row r="518" spans="1:16">
      <c r="A518" s="38"/>
      <c r="B518" s="105" t="s">
        <v>241</v>
      </c>
      <c r="C518" s="59">
        <v>1</v>
      </c>
      <c r="D518" s="59"/>
      <c r="E518" s="59"/>
      <c r="F518" s="59"/>
      <c r="G518" s="59"/>
      <c r="H518" s="59"/>
      <c r="I518" s="59"/>
      <c r="J518" s="59"/>
      <c r="K518" s="59"/>
      <c r="L518" s="59">
        <v>177</v>
      </c>
      <c r="M518" s="104"/>
      <c r="N518" s="9"/>
      <c r="O518" s="142"/>
      <c r="P518" s="11"/>
    </row>
    <row r="519" spans="1:16">
      <c r="A519" s="38"/>
      <c r="B519" s="105" t="s">
        <v>244</v>
      </c>
      <c r="C519" s="59">
        <v>1</v>
      </c>
      <c r="D519" s="59"/>
      <c r="E519" s="59"/>
      <c r="F519" s="59"/>
      <c r="G519" s="59"/>
      <c r="H519" s="59"/>
      <c r="I519" s="59"/>
      <c r="J519" s="59"/>
      <c r="K519" s="59"/>
      <c r="L519" s="59">
        <v>40</v>
      </c>
      <c r="M519" s="104"/>
      <c r="N519" s="9"/>
      <c r="O519" s="142"/>
      <c r="P519" s="11"/>
    </row>
    <row r="520" spans="1:16">
      <c r="A520" s="38"/>
      <c r="B520" s="105" t="s">
        <v>24</v>
      </c>
      <c r="C520" s="59">
        <v>1</v>
      </c>
      <c r="D520" s="59"/>
      <c r="E520" s="59"/>
      <c r="F520" s="59"/>
      <c r="G520" s="59"/>
      <c r="H520" s="59"/>
      <c r="I520" s="59"/>
      <c r="J520" s="59"/>
      <c r="K520" s="59"/>
      <c r="L520" s="59">
        <v>46</v>
      </c>
      <c r="M520" s="104"/>
      <c r="N520" s="9"/>
      <c r="O520" s="142"/>
      <c r="P520" s="11"/>
    </row>
    <row r="521" spans="1:16">
      <c r="A521" s="38"/>
      <c r="B521" s="105" t="s">
        <v>24</v>
      </c>
      <c r="C521" s="59">
        <v>1</v>
      </c>
      <c r="D521" s="59"/>
      <c r="E521" s="59"/>
      <c r="F521" s="59"/>
      <c r="G521" s="59"/>
      <c r="H521" s="59"/>
      <c r="I521" s="59"/>
      <c r="J521" s="59"/>
      <c r="K521" s="59"/>
      <c r="L521" s="59">
        <v>55</v>
      </c>
      <c r="M521" s="104"/>
      <c r="N521" s="9"/>
      <c r="O521" s="142"/>
      <c r="P521" s="11"/>
    </row>
    <row r="522" spans="1:16">
      <c r="A522" s="38"/>
      <c r="B522" s="105" t="s">
        <v>24</v>
      </c>
      <c r="C522" s="59">
        <v>1</v>
      </c>
      <c r="D522" s="59"/>
      <c r="E522" s="59"/>
      <c r="F522" s="59"/>
      <c r="G522" s="59"/>
      <c r="H522" s="59"/>
      <c r="I522" s="59"/>
      <c r="J522" s="59"/>
      <c r="K522" s="59"/>
      <c r="L522" s="59">
        <v>77</v>
      </c>
      <c r="M522" s="104"/>
      <c r="N522" s="9"/>
      <c r="O522" s="142"/>
      <c r="P522" s="11"/>
    </row>
    <row r="523" spans="1:16">
      <c r="A523" s="38"/>
      <c r="B523" s="105" t="s">
        <v>24</v>
      </c>
      <c r="C523" s="59">
        <v>1</v>
      </c>
      <c r="D523" s="59">
        <v>1</v>
      </c>
      <c r="E523" s="59"/>
      <c r="F523" s="59">
        <v>6</v>
      </c>
      <c r="G523" s="59"/>
      <c r="H523" s="59"/>
      <c r="I523" s="59"/>
      <c r="J523" s="59"/>
      <c r="K523" s="59">
        <f>SUM(E523:J523)</f>
        <v>6</v>
      </c>
      <c r="L523" s="59">
        <v>83</v>
      </c>
      <c r="M523" s="18" t="s">
        <v>284</v>
      </c>
      <c r="N523" s="11" t="s">
        <v>275</v>
      </c>
      <c r="O523" s="142"/>
      <c r="P523" s="11">
        <v>1</v>
      </c>
    </row>
    <row r="524" spans="1:16">
      <c r="A524" s="38"/>
      <c r="B524" s="105" t="s">
        <v>24</v>
      </c>
      <c r="C524" s="59">
        <v>1</v>
      </c>
      <c r="D524" s="59">
        <v>2</v>
      </c>
      <c r="E524" s="59"/>
      <c r="F524" s="59">
        <v>8</v>
      </c>
      <c r="G524" s="59"/>
      <c r="H524" s="59"/>
      <c r="I524" s="59"/>
      <c r="J524" s="59"/>
      <c r="K524" s="59">
        <f>SUM(E524:J524)</f>
        <v>8</v>
      </c>
      <c r="L524" s="59">
        <v>93</v>
      </c>
      <c r="M524" s="18" t="s">
        <v>285</v>
      </c>
      <c r="N524" s="11" t="s">
        <v>275</v>
      </c>
      <c r="O524" s="142"/>
      <c r="P524" s="11">
        <v>1</v>
      </c>
    </row>
    <row r="525" spans="1:16">
      <c r="A525" s="38"/>
      <c r="B525" s="74" t="s">
        <v>250</v>
      </c>
      <c r="C525" s="13"/>
      <c r="D525" s="13"/>
      <c r="E525" s="13"/>
      <c r="F525" s="13"/>
      <c r="G525" s="13"/>
      <c r="H525" s="13"/>
      <c r="I525" s="13"/>
      <c r="J525" s="13"/>
      <c r="K525" s="13"/>
      <c r="L525" s="21"/>
      <c r="M525" s="104"/>
      <c r="N525" s="9"/>
      <c r="O525" s="142"/>
      <c r="P525" s="11"/>
    </row>
    <row r="526" spans="1:16">
      <c r="A526" s="38"/>
      <c r="B526" s="74" t="s">
        <v>286</v>
      </c>
      <c r="C526" s="13"/>
      <c r="D526" s="13"/>
      <c r="E526" s="13"/>
      <c r="F526" s="13"/>
      <c r="G526" s="13"/>
      <c r="H526" s="13"/>
      <c r="I526" s="13"/>
      <c r="J526" s="13"/>
      <c r="K526" s="13"/>
      <c r="L526" s="21"/>
      <c r="M526" s="104"/>
      <c r="N526" s="9"/>
      <c r="O526" s="142"/>
      <c r="P526" s="11"/>
    </row>
    <row r="527" spans="1:16">
      <c r="A527" s="38"/>
      <c r="B527" s="105" t="s">
        <v>252</v>
      </c>
      <c r="C527" s="59">
        <v>1</v>
      </c>
      <c r="D527" s="59"/>
      <c r="E527" s="59"/>
      <c r="F527" s="59"/>
      <c r="G527" s="59"/>
      <c r="H527" s="59"/>
      <c r="I527" s="59"/>
      <c r="J527" s="59"/>
      <c r="K527" s="59"/>
      <c r="L527" s="59">
        <v>493</v>
      </c>
      <c r="M527" s="104"/>
      <c r="N527" s="9"/>
      <c r="O527" s="142"/>
      <c r="P527" s="11"/>
    </row>
    <row r="528" spans="1:16">
      <c r="A528" s="38"/>
      <c r="B528" s="105" t="s">
        <v>152</v>
      </c>
      <c r="C528" s="59">
        <v>1</v>
      </c>
      <c r="D528" s="59"/>
      <c r="E528" s="59"/>
      <c r="F528" s="59"/>
      <c r="G528" s="59"/>
      <c r="H528" s="59"/>
      <c r="I528" s="59"/>
      <c r="J528" s="59"/>
      <c r="K528" s="59"/>
      <c r="L528" s="59">
        <v>494</v>
      </c>
      <c r="M528" s="104"/>
      <c r="N528" s="9"/>
      <c r="O528" s="142"/>
      <c r="P528" s="11"/>
    </row>
    <row r="529" spans="1:16">
      <c r="A529" s="38"/>
      <c r="B529" s="105" t="s">
        <v>254</v>
      </c>
      <c r="C529" s="59">
        <v>1</v>
      </c>
      <c r="D529" s="59"/>
      <c r="E529" s="59"/>
      <c r="F529" s="59"/>
      <c r="G529" s="59"/>
      <c r="H529" s="59"/>
      <c r="I529" s="59"/>
      <c r="J529" s="59"/>
      <c r="K529" s="59"/>
      <c r="L529" s="59">
        <v>499</v>
      </c>
      <c r="M529" s="64" t="s">
        <v>287</v>
      </c>
      <c r="N529" s="11" t="s">
        <v>275</v>
      </c>
      <c r="O529" s="142"/>
      <c r="P529" s="11">
        <v>1</v>
      </c>
    </row>
    <row r="530" spans="1:16">
      <c r="A530" s="38"/>
      <c r="B530" s="105" t="s">
        <v>65</v>
      </c>
      <c r="C530" s="59">
        <v>1</v>
      </c>
      <c r="D530" s="59"/>
      <c r="E530" s="59"/>
      <c r="F530" s="59"/>
      <c r="G530" s="59"/>
      <c r="H530" s="59"/>
      <c r="I530" s="59"/>
      <c r="J530" s="59"/>
      <c r="K530" s="59"/>
      <c r="L530" s="59">
        <v>500</v>
      </c>
      <c r="M530" s="64" t="s">
        <v>288</v>
      </c>
      <c r="N530" s="11" t="s">
        <v>275</v>
      </c>
      <c r="O530" s="142"/>
      <c r="P530" s="11">
        <v>1</v>
      </c>
    </row>
    <row r="531" spans="1:16">
      <c r="A531" s="38"/>
      <c r="B531" s="105" t="s">
        <v>65</v>
      </c>
      <c r="C531" s="59">
        <v>1</v>
      </c>
      <c r="D531" s="59"/>
      <c r="E531" s="59"/>
      <c r="F531" s="59"/>
      <c r="G531" s="59"/>
      <c r="H531" s="59"/>
      <c r="I531" s="59"/>
      <c r="J531" s="59"/>
      <c r="K531" s="59"/>
      <c r="L531" s="59">
        <v>501</v>
      </c>
      <c r="M531" s="104"/>
      <c r="N531" s="9"/>
      <c r="O531" s="142"/>
      <c r="P531" s="11"/>
    </row>
    <row r="532" spans="1:16">
      <c r="A532" s="38"/>
      <c r="B532" s="105" t="s">
        <v>65</v>
      </c>
      <c r="C532" s="59">
        <v>1</v>
      </c>
      <c r="D532" s="59"/>
      <c r="E532" s="59"/>
      <c r="F532" s="59"/>
      <c r="G532" s="59"/>
      <c r="H532" s="59"/>
      <c r="I532" s="59"/>
      <c r="J532" s="59"/>
      <c r="K532" s="59"/>
      <c r="L532" s="59">
        <v>502</v>
      </c>
      <c r="M532" s="104"/>
      <c r="N532" s="9"/>
      <c r="O532" s="142"/>
      <c r="P532" s="11"/>
    </row>
    <row r="533" spans="1:16">
      <c r="A533" s="38"/>
      <c r="B533" s="105" t="s">
        <v>65</v>
      </c>
      <c r="C533" s="59">
        <v>1</v>
      </c>
      <c r="D533" s="59"/>
      <c r="E533" s="59"/>
      <c r="F533" s="59"/>
      <c r="G533" s="59"/>
      <c r="H533" s="59"/>
      <c r="I533" s="59"/>
      <c r="J533" s="59"/>
      <c r="K533" s="59"/>
      <c r="L533" s="59">
        <v>503</v>
      </c>
      <c r="M533" s="104"/>
      <c r="N533" s="9"/>
      <c r="O533" s="142"/>
      <c r="P533" s="11"/>
    </row>
    <row r="534" spans="1:16">
      <c r="A534" s="38"/>
      <c r="B534" s="105" t="s">
        <v>65</v>
      </c>
      <c r="C534" s="59">
        <v>1</v>
      </c>
      <c r="D534" s="59"/>
      <c r="E534" s="59"/>
      <c r="F534" s="59"/>
      <c r="G534" s="59"/>
      <c r="H534" s="59"/>
      <c r="I534" s="59"/>
      <c r="J534" s="59"/>
      <c r="K534" s="59"/>
      <c r="L534" s="59">
        <v>504</v>
      </c>
      <c r="M534" s="104"/>
      <c r="N534" s="9"/>
      <c r="O534" s="142"/>
      <c r="P534" s="11"/>
    </row>
    <row r="535" spans="1:16">
      <c r="A535" s="38"/>
      <c r="B535" s="105" t="s">
        <v>65</v>
      </c>
      <c r="C535" s="59">
        <v>1</v>
      </c>
      <c r="D535" s="59"/>
      <c r="E535" s="59"/>
      <c r="F535" s="59"/>
      <c r="G535" s="59"/>
      <c r="H535" s="59"/>
      <c r="I535" s="59"/>
      <c r="J535" s="59"/>
      <c r="K535" s="59"/>
      <c r="L535" s="59">
        <v>518</v>
      </c>
      <c r="M535" s="64" t="s">
        <v>289</v>
      </c>
      <c r="N535" s="11" t="s">
        <v>275</v>
      </c>
      <c r="O535" s="142"/>
      <c r="P535" s="11">
        <v>1</v>
      </c>
    </row>
    <row r="536" spans="1:16">
      <c r="A536" s="38"/>
      <c r="B536" s="105" t="s">
        <v>65</v>
      </c>
      <c r="C536" s="59">
        <v>1</v>
      </c>
      <c r="D536" s="59"/>
      <c r="E536" s="59"/>
      <c r="F536" s="59"/>
      <c r="G536" s="59"/>
      <c r="H536" s="59"/>
      <c r="I536" s="59"/>
      <c r="J536" s="59"/>
      <c r="K536" s="59"/>
      <c r="L536" s="59">
        <v>519</v>
      </c>
      <c r="M536" s="104"/>
      <c r="N536" s="9"/>
      <c r="O536" s="142"/>
      <c r="P536" s="11"/>
    </row>
    <row r="537" spans="1:16">
      <c r="A537" s="38"/>
      <c r="B537" s="105" t="s">
        <v>65</v>
      </c>
      <c r="C537" s="59">
        <v>1</v>
      </c>
      <c r="D537" s="59"/>
      <c r="E537" s="59"/>
      <c r="F537" s="59"/>
      <c r="G537" s="59"/>
      <c r="H537" s="59"/>
      <c r="I537" s="59"/>
      <c r="J537" s="59"/>
      <c r="K537" s="59"/>
      <c r="L537" s="59">
        <v>520</v>
      </c>
      <c r="M537" s="104"/>
      <c r="N537" s="9"/>
      <c r="O537" s="142"/>
      <c r="P537" s="11"/>
    </row>
    <row r="538" spans="1:16">
      <c r="A538" s="38"/>
      <c r="B538" s="105" t="s">
        <v>65</v>
      </c>
      <c r="C538" s="59">
        <v>1</v>
      </c>
      <c r="D538" s="59"/>
      <c r="E538" s="59"/>
      <c r="F538" s="59"/>
      <c r="G538" s="59"/>
      <c r="H538" s="59"/>
      <c r="I538" s="59"/>
      <c r="J538" s="59"/>
      <c r="K538" s="59"/>
      <c r="L538" s="59">
        <v>521</v>
      </c>
      <c r="M538" s="104"/>
      <c r="N538" s="9"/>
      <c r="O538" s="142"/>
      <c r="P538" s="11"/>
    </row>
    <row r="539" spans="1:16">
      <c r="A539" s="38"/>
      <c r="B539" s="105" t="s">
        <v>65</v>
      </c>
      <c r="C539" s="59">
        <v>1</v>
      </c>
      <c r="D539" s="59"/>
      <c r="E539" s="59"/>
      <c r="F539" s="59"/>
      <c r="G539" s="59"/>
      <c r="H539" s="59"/>
      <c r="I539" s="59"/>
      <c r="J539" s="59"/>
      <c r="K539" s="59"/>
      <c r="L539" s="59">
        <v>522</v>
      </c>
      <c r="M539" s="104"/>
      <c r="N539" s="9"/>
      <c r="O539" s="142"/>
      <c r="P539" s="11"/>
    </row>
    <row r="540" spans="1:16">
      <c r="A540" s="38"/>
      <c r="B540" s="105" t="s">
        <v>65</v>
      </c>
      <c r="C540" s="59">
        <v>1</v>
      </c>
      <c r="D540" s="59"/>
      <c r="E540" s="59"/>
      <c r="F540" s="59"/>
      <c r="G540" s="59"/>
      <c r="H540" s="59"/>
      <c r="I540" s="59"/>
      <c r="J540" s="59"/>
      <c r="K540" s="59"/>
      <c r="L540" s="59">
        <v>523</v>
      </c>
      <c r="M540" s="104"/>
      <c r="N540" s="9"/>
      <c r="O540" s="142"/>
      <c r="P540" s="11"/>
    </row>
    <row r="541" spans="1:16">
      <c r="A541" s="38"/>
      <c r="B541" s="105" t="s">
        <v>65</v>
      </c>
      <c r="C541" s="59">
        <v>1</v>
      </c>
      <c r="D541" s="59"/>
      <c r="E541" s="59"/>
      <c r="F541" s="59"/>
      <c r="G541" s="59"/>
      <c r="H541" s="59"/>
      <c r="I541" s="59"/>
      <c r="J541" s="59"/>
      <c r="K541" s="59"/>
      <c r="L541" s="59">
        <v>524</v>
      </c>
      <c r="M541" s="104"/>
      <c r="N541" s="9"/>
      <c r="O541" s="142"/>
      <c r="P541" s="11"/>
    </row>
    <row r="542" spans="1:16">
      <c r="A542" s="38"/>
      <c r="B542" s="105" t="s">
        <v>65</v>
      </c>
      <c r="C542" s="59">
        <v>1</v>
      </c>
      <c r="D542" s="59"/>
      <c r="E542" s="59"/>
      <c r="F542" s="59"/>
      <c r="G542" s="59"/>
      <c r="H542" s="59"/>
      <c r="I542" s="59"/>
      <c r="J542" s="59"/>
      <c r="K542" s="59"/>
      <c r="L542" s="59">
        <v>525</v>
      </c>
      <c r="M542" s="104"/>
      <c r="N542" s="9"/>
      <c r="O542" s="142"/>
      <c r="P542" s="11"/>
    </row>
    <row r="543" spans="1:16">
      <c r="A543" s="38"/>
      <c r="B543" s="105" t="s">
        <v>65</v>
      </c>
      <c r="C543" s="59">
        <v>1</v>
      </c>
      <c r="D543" s="59"/>
      <c r="E543" s="59"/>
      <c r="F543" s="59"/>
      <c r="G543" s="59"/>
      <c r="H543" s="59"/>
      <c r="I543" s="59"/>
      <c r="J543" s="59"/>
      <c r="K543" s="59"/>
      <c r="L543" s="59">
        <v>526</v>
      </c>
      <c r="M543" s="104"/>
      <c r="N543" s="9"/>
      <c r="O543" s="142"/>
      <c r="P543" s="11"/>
    </row>
    <row r="544" spans="1:16">
      <c r="A544" s="38"/>
      <c r="B544" s="105" t="s">
        <v>65</v>
      </c>
      <c r="C544" s="59">
        <v>1</v>
      </c>
      <c r="D544" s="59"/>
      <c r="E544" s="59"/>
      <c r="F544" s="59"/>
      <c r="G544" s="59"/>
      <c r="H544" s="59"/>
      <c r="I544" s="59"/>
      <c r="J544" s="59"/>
      <c r="K544" s="59"/>
      <c r="L544" s="59">
        <v>527</v>
      </c>
      <c r="M544" s="104"/>
      <c r="N544" s="9"/>
      <c r="O544" s="142"/>
      <c r="P544" s="11"/>
    </row>
    <row r="545" spans="1:16">
      <c r="A545" s="38"/>
      <c r="B545" s="105" t="s">
        <v>65</v>
      </c>
      <c r="C545" s="59">
        <v>1</v>
      </c>
      <c r="D545" s="59"/>
      <c r="E545" s="59"/>
      <c r="F545" s="59"/>
      <c r="G545" s="59"/>
      <c r="H545" s="59"/>
      <c r="I545" s="59"/>
      <c r="J545" s="59"/>
      <c r="K545" s="59"/>
      <c r="L545" s="59">
        <v>528</v>
      </c>
      <c r="M545" s="104"/>
      <c r="N545" s="9"/>
      <c r="O545" s="142"/>
      <c r="P545" s="11"/>
    </row>
    <row r="546" spans="1:16">
      <c r="A546" s="38"/>
      <c r="B546" s="105" t="s">
        <v>257</v>
      </c>
      <c r="C546" s="59">
        <v>1</v>
      </c>
      <c r="D546" s="59"/>
      <c r="E546" s="59"/>
      <c r="F546" s="59"/>
      <c r="G546" s="59"/>
      <c r="H546" s="59"/>
      <c r="I546" s="59"/>
      <c r="J546" s="59"/>
      <c r="K546" s="59"/>
      <c r="L546" s="59">
        <v>505</v>
      </c>
      <c r="M546" s="1" t="s">
        <v>290</v>
      </c>
      <c r="N546" s="11" t="s">
        <v>275</v>
      </c>
      <c r="O546" s="142"/>
      <c r="P546" s="11">
        <v>1</v>
      </c>
    </row>
    <row r="547" spans="1:16">
      <c r="A547" s="38"/>
      <c r="B547" s="105" t="s">
        <v>259</v>
      </c>
      <c r="C547" s="59">
        <v>1</v>
      </c>
      <c r="D547" s="59"/>
      <c r="E547" s="59"/>
      <c r="F547" s="59"/>
      <c r="G547" s="59"/>
      <c r="H547" s="59"/>
      <c r="I547" s="59"/>
      <c r="J547" s="59"/>
      <c r="K547" s="59"/>
      <c r="L547" s="59">
        <v>506</v>
      </c>
      <c r="M547" s="104"/>
      <c r="N547" s="9"/>
      <c r="O547" s="142"/>
      <c r="P547" s="11"/>
    </row>
    <row r="548" spans="1:16">
      <c r="A548" s="38"/>
      <c r="B548" s="105" t="s">
        <v>259</v>
      </c>
      <c r="C548" s="59">
        <v>1</v>
      </c>
      <c r="D548" s="59"/>
      <c r="E548" s="59"/>
      <c r="F548" s="59"/>
      <c r="G548" s="59"/>
      <c r="H548" s="59"/>
      <c r="I548" s="59"/>
      <c r="J548" s="59"/>
      <c r="K548" s="59"/>
      <c r="L548" s="59">
        <v>507</v>
      </c>
      <c r="M548" s="104"/>
      <c r="N548" s="9"/>
      <c r="O548" s="142"/>
      <c r="P548" s="11"/>
    </row>
    <row r="549" spans="1:16">
      <c r="A549" s="38"/>
      <c r="B549" s="105" t="s">
        <v>259</v>
      </c>
      <c r="C549" s="59">
        <v>1</v>
      </c>
      <c r="D549" s="59"/>
      <c r="E549" s="59"/>
      <c r="F549" s="59"/>
      <c r="G549" s="59"/>
      <c r="H549" s="59"/>
      <c r="I549" s="59"/>
      <c r="J549" s="59"/>
      <c r="K549" s="59"/>
      <c r="L549" s="59">
        <v>508</v>
      </c>
      <c r="M549" s="104"/>
      <c r="N549" s="9"/>
      <c r="O549" s="142"/>
      <c r="P549" s="11"/>
    </row>
    <row r="550" spans="1:16">
      <c r="A550" s="38"/>
      <c r="B550" s="105" t="s">
        <v>259</v>
      </c>
      <c r="C550" s="59">
        <v>1</v>
      </c>
      <c r="D550" s="59"/>
      <c r="E550" s="59"/>
      <c r="F550" s="59"/>
      <c r="G550" s="59"/>
      <c r="H550" s="59"/>
      <c r="I550" s="59"/>
      <c r="J550" s="59"/>
      <c r="K550" s="59"/>
      <c r="L550" s="59">
        <v>509</v>
      </c>
      <c r="M550" s="104"/>
      <c r="N550" s="9"/>
      <c r="O550" s="142"/>
      <c r="P550" s="11"/>
    </row>
    <row r="551" spans="1:16">
      <c r="A551" s="38"/>
      <c r="B551" s="105" t="s">
        <v>259</v>
      </c>
      <c r="C551" s="59">
        <v>1</v>
      </c>
      <c r="D551" s="59"/>
      <c r="E551" s="59"/>
      <c r="F551" s="59"/>
      <c r="G551" s="59"/>
      <c r="H551" s="59"/>
      <c r="I551" s="59"/>
      <c r="J551" s="59"/>
      <c r="K551" s="59"/>
      <c r="L551" s="59">
        <v>510</v>
      </c>
      <c r="M551" s="104"/>
      <c r="N551" s="9"/>
      <c r="O551" s="142"/>
      <c r="P551" s="11"/>
    </row>
    <row r="552" spans="1:16">
      <c r="A552" s="38"/>
      <c r="B552" s="105" t="s">
        <v>259</v>
      </c>
      <c r="C552" s="59">
        <v>1</v>
      </c>
      <c r="D552" s="59"/>
      <c r="E552" s="59"/>
      <c r="F552" s="59"/>
      <c r="G552" s="59"/>
      <c r="H552" s="59"/>
      <c r="I552" s="59"/>
      <c r="J552" s="59"/>
      <c r="K552" s="59"/>
      <c r="L552" s="59">
        <v>511</v>
      </c>
      <c r="M552" s="104"/>
      <c r="N552" s="9"/>
      <c r="O552" s="142"/>
      <c r="P552" s="11"/>
    </row>
    <row r="553" spans="1:16">
      <c r="A553" s="38"/>
      <c r="B553" s="105" t="s">
        <v>259</v>
      </c>
      <c r="C553" s="59">
        <v>1</v>
      </c>
      <c r="D553" s="59"/>
      <c r="E553" s="59"/>
      <c r="F553" s="59"/>
      <c r="G553" s="59"/>
      <c r="H553" s="59"/>
      <c r="I553" s="59"/>
      <c r="J553" s="59"/>
      <c r="K553" s="59"/>
      <c r="L553" s="59">
        <v>512</v>
      </c>
      <c r="M553" s="104"/>
      <c r="N553" s="9"/>
      <c r="O553" s="142"/>
      <c r="P553" s="11"/>
    </row>
    <row r="554" spans="1:16">
      <c r="A554" s="38"/>
      <c r="B554" s="105" t="s">
        <v>261</v>
      </c>
      <c r="C554" s="59">
        <v>1</v>
      </c>
      <c r="D554" s="59"/>
      <c r="E554" s="59"/>
      <c r="F554" s="59"/>
      <c r="G554" s="59"/>
      <c r="H554" s="59"/>
      <c r="I554" s="59"/>
      <c r="J554" s="59"/>
      <c r="K554" s="59"/>
      <c r="L554" s="59">
        <v>513</v>
      </c>
      <c r="M554" s="64" t="s">
        <v>291</v>
      </c>
      <c r="N554" s="11" t="s">
        <v>275</v>
      </c>
      <c r="O554" s="142"/>
      <c r="P554" s="11">
        <v>1</v>
      </c>
    </row>
    <row r="555" spans="1:16">
      <c r="A555" s="38"/>
      <c r="B555" s="105" t="s">
        <v>263</v>
      </c>
      <c r="C555" s="59">
        <v>1</v>
      </c>
      <c r="D555" s="59"/>
      <c r="E555" s="59"/>
      <c r="F555" s="59"/>
      <c r="G555" s="59"/>
      <c r="H555" s="59"/>
      <c r="I555" s="59"/>
      <c r="J555" s="59"/>
      <c r="K555" s="59"/>
      <c r="L555" s="59">
        <v>514</v>
      </c>
      <c r="M555" s="64" t="s">
        <v>292</v>
      </c>
      <c r="N555" s="11" t="s">
        <v>275</v>
      </c>
      <c r="O555" s="142"/>
      <c r="P555" s="11">
        <v>1</v>
      </c>
    </row>
    <row r="556" spans="1:16">
      <c r="A556" s="38"/>
      <c r="B556" s="105" t="s">
        <v>263</v>
      </c>
      <c r="C556" s="59">
        <v>1</v>
      </c>
      <c r="D556" s="59"/>
      <c r="E556" s="59"/>
      <c r="F556" s="59"/>
      <c r="G556" s="59"/>
      <c r="H556" s="59"/>
      <c r="I556" s="59"/>
      <c r="J556" s="59"/>
      <c r="K556" s="59"/>
      <c r="L556" s="59">
        <v>515</v>
      </c>
      <c r="M556" s="104"/>
      <c r="N556" s="9"/>
      <c r="O556" s="142"/>
      <c r="P556" s="11"/>
    </row>
    <row r="557" spans="1:16">
      <c r="A557" s="38"/>
      <c r="B557" s="105" t="s">
        <v>263</v>
      </c>
      <c r="C557" s="59">
        <v>1</v>
      </c>
      <c r="D557" s="59"/>
      <c r="E557" s="59"/>
      <c r="F557" s="59"/>
      <c r="G557" s="59"/>
      <c r="H557" s="59"/>
      <c r="I557" s="59"/>
      <c r="J557" s="59"/>
      <c r="K557" s="59"/>
      <c r="L557" s="59">
        <v>516</v>
      </c>
      <c r="M557" s="104"/>
      <c r="N557" s="9"/>
      <c r="O557" s="142"/>
      <c r="P557" s="11"/>
    </row>
    <row r="558" spans="1:16">
      <c r="A558" s="38"/>
      <c r="B558" s="105" t="s">
        <v>263</v>
      </c>
      <c r="C558" s="59">
        <v>1</v>
      </c>
      <c r="D558" s="59"/>
      <c r="E558" s="59"/>
      <c r="F558" s="59"/>
      <c r="G558" s="59"/>
      <c r="H558" s="59"/>
      <c r="I558" s="59"/>
      <c r="J558" s="59"/>
      <c r="K558" s="59"/>
      <c r="L558" s="59">
        <v>517</v>
      </c>
      <c r="M558" s="64" t="s">
        <v>293</v>
      </c>
      <c r="N558" s="11" t="s">
        <v>275</v>
      </c>
      <c r="O558" s="142"/>
      <c r="P558" s="11">
        <v>1</v>
      </c>
    </row>
    <row r="559" spans="1:16">
      <c r="A559" s="38"/>
      <c r="B559" s="105" t="s">
        <v>263</v>
      </c>
      <c r="C559" s="59">
        <v>1</v>
      </c>
      <c r="D559" s="59"/>
      <c r="E559" s="59"/>
      <c r="F559" s="59"/>
      <c r="G559" s="59"/>
      <c r="H559" s="59"/>
      <c r="I559" s="59"/>
      <c r="J559" s="59"/>
      <c r="K559" s="59"/>
      <c r="L559" s="59">
        <v>529</v>
      </c>
      <c r="M559" s="104"/>
      <c r="N559" s="9"/>
      <c r="O559" s="142"/>
      <c r="P559" s="11"/>
    </row>
    <row r="560" spans="1:16">
      <c r="A560" s="38"/>
      <c r="B560" s="105" t="s">
        <v>263</v>
      </c>
      <c r="C560" s="59">
        <v>1</v>
      </c>
      <c r="D560" s="59"/>
      <c r="E560" s="59"/>
      <c r="F560" s="59"/>
      <c r="G560" s="59"/>
      <c r="H560" s="59"/>
      <c r="I560" s="59"/>
      <c r="J560" s="59"/>
      <c r="K560" s="59"/>
      <c r="L560" s="59">
        <v>530</v>
      </c>
      <c r="M560" s="104"/>
      <c r="N560" s="9"/>
      <c r="O560" s="142"/>
      <c r="P560" s="11"/>
    </row>
    <row r="561" spans="1:16">
      <c r="A561" s="38"/>
      <c r="B561" s="105" t="s">
        <v>263</v>
      </c>
      <c r="C561" s="59">
        <v>1</v>
      </c>
      <c r="D561" s="59"/>
      <c r="E561" s="59"/>
      <c r="F561" s="59"/>
      <c r="G561" s="59"/>
      <c r="H561" s="59"/>
      <c r="I561" s="59"/>
      <c r="J561" s="59"/>
      <c r="K561" s="59"/>
      <c r="L561" s="59">
        <v>531</v>
      </c>
      <c r="M561" s="104"/>
      <c r="N561" s="9"/>
      <c r="O561" s="142"/>
      <c r="P561" s="11"/>
    </row>
    <row r="562" spans="1:16">
      <c r="A562" s="38"/>
      <c r="B562" s="105" t="s">
        <v>263</v>
      </c>
      <c r="C562" s="59">
        <v>1</v>
      </c>
      <c r="D562" s="59"/>
      <c r="E562" s="59"/>
      <c r="F562" s="59"/>
      <c r="G562" s="59"/>
      <c r="H562" s="59"/>
      <c r="I562" s="59"/>
      <c r="J562" s="59"/>
      <c r="K562" s="59"/>
      <c r="L562" s="59">
        <v>532</v>
      </c>
      <c r="M562" s="104"/>
      <c r="N562" s="9"/>
      <c r="O562" s="142"/>
      <c r="P562" s="11"/>
    </row>
    <row r="563" spans="1:16">
      <c r="A563" s="38"/>
      <c r="B563" s="105" t="s">
        <v>263</v>
      </c>
      <c r="C563" s="59">
        <v>1</v>
      </c>
      <c r="D563" s="59"/>
      <c r="E563" s="59"/>
      <c r="F563" s="59"/>
      <c r="G563" s="59"/>
      <c r="H563" s="59"/>
      <c r="I563" s="59"/>
      <c r="J563" s="59"/>
      <c r="K563" s="59"/>
      <c r="L563" s="59">
        <v>533</v>
      </c>
      <c r="M563" s="104"/>
      <c r="N563" s="9"/>
      <c r="O563" s="142"/>
      <c r="P563" s="11"/>
    </row>
    <row r="564" spans="1:16">
      <c r="A564" s="38"/>
      <c r="B564" s="105" t="s">
        <v>263</v>
      </c>
      <c r="C564" s="59">
        <v>1</v>
      </c>
      <c r="D564" s="59"/>
      <c r="E564" s="59"/>
      <c r="F564" s="59"/>
      <c r="G564" s="59"/>
      <c r="H564" s="59"/>
      <c r="I564" s="59"/>
      <c r="J564" s="59"/>
      <c r="K564" s="59"/>
      <c r="L564" s="59">
        <v>534</v>
      </c>
      <c r="M564" s="104"/>
      <c r="N564" s="9"/>
      <c r="O564" s="142"/>
      <c r="P564" s="11"/>
    </row>
    <row r="565" spans="1:16">
      <c r="A565" s="38"/>
      <c r="B565" s="105" t="s">
        <v>263</v>
      </c>
      <c r="C565" s="59">
        <v>1</v>
      </c>
      <c r="D565" s="59"/>
      <c r="E565" s="59"/>
      <c r="F565" s="59"/>
      <c r="G565" s="59"/>
      <c r="H565" s="59"/>
      <c r="I565" s="59"/>
      <c r="J565" s="59"/>
      <c r="K565" s="59"/>
      <c r="L565" s="59">
        <v>535</v>
      </c>
      <c r="M565" s="104"/>
      <c r="N565" s="9"/>
      <c r="O565" s="142"/>
      <c r="P565" s="11"/>
    </row>
    <row r="566" spans="1:16">
      <c r="A566" s="38"/>
      <c r="B566" s="105" t="s">
        <v>263</v>
      </c>
      <c r="C566" s="59">
        <v>1</v>
      </c>
      <c r="D566" s="59"/>
      <c r="E566" s="59"/>
      <c r="F566" s="59"/>
      <c r="G566" s="59"/>
      <c r="H566" s="59"/>
      <c r="I566" s="59"/>
      <c r="J566" s="59"/>
      <c r="K566" s="59"/>
      <c r="L566" s="59">
        <v>536</v>
      </c>
      <c r="M566" s="104"/>
      <c r="N566" s="9"/>
      <c r="O566" s="142"/>
      <c r="P566" s="11"/>
    </row>
    <row r="567" spans="1:16">
      <c r="A567" s="38"/>
      <c r="B567" s="105" t="s">
        <v>263</v>
      </c>
      <c r="C567" s="59">
        <v>1</v>
      </c>
      <c r="D567" s="59"/>
      <c r="E567" s="59"/>
      <c r="F567" s="59"/>
      <c r="G567" s="59"/>
      <c r="H567" s="59"/>
      <c r="I567" s="59"/>
      <c r="J567" s="59"/>
      <c r="K567" s="59"/>
      <c r="L567" s="59">
        <v>537</v>
      </c>
      <c r="M567" s="104"/>
      <c r="N567" s="9"/>
      <c r="O567" s="142"/>
      <c r="P567" s="11"/>
    </row>
    <row r="568" spans="1:16">
      <c r="A568" s="38"/>
      <c r="B568" s="105" t="s">
        <v>263</v>
      </c>
      <c r="C568" s="59">
        <v>1</v>
      </c>
      <c r="D568" s="59"/>
      <c r="E568" s="59"/>
      <c r="F568" s="59"/>
      <c r="G568" s="59"/>
      <c r="H568" s="59"/>
      <c r="I568" s="59"/>
      <c r="J568" s="59"/>
      <c r="K568" s="59"/>
      <c r="L568" s="59">
        <v>538</v>
      </c>
      <c r="M568" s="104"/>
      <c r="N568" s="9"/>
      <c r="O568" s="142"/>
      <c r="P568" s="11"/>
    </row>
    <row r="569" spans="1:16">
      <c r="A569" s="38"/>
      <c r="B569" s="105" t="s">
        <v>263</v>
      </c>
      <c r="C569" s="59">
        <v>1</v>
      </c>
      <c r="D569" s="59"/>
      <c r="E569" s="59"/>
      <c r="F569" s="59"/>
      <c r="G569" s="59"/>
      <c r="H569" s="59"/>
      <c r="I569" s="59"/>
      <c r="J569" s="59"/>
      <c r="K569" s="59"/>
      <c r="L569" s="59">
        <v>539</v>
      </c>
      <c r="M569" s="104"/>
      <c r="N569" s="9"/>
      <c r="O569" s="142"/>
      <c r="P569" s="11"/>
    </row>
    <row r="570" spans="1:16">
      <c r="A570" s="38"/>
      <c r="B570" s="105" t="s">
        <v>263</v>
      </c>
      <c r="C570" s="59">
        <v>1</v>
      </c>
      <c r="D570" s="59"/>
      <c r="E570" s="59"/>
      <c r="F570" s="59"/>
      <c r="G570" s="59"/>
      <c r="H570" s="59"/>
      <c r="I570" s="59"/>
      <c r="J570" s="59"/>
      <c r="K570" s="59"/>
      <c r="L570" s="59">
        <v>540</v>
      </c>
      <c r="M570" s="104"/>
      <c r="N570" s="9"/>
      <c r="O570" s="142"/>
      <c r="P570" s="11"/>
    </row>
    <row r="571" spans="1:16">
      <c r="A571" s="38"/>
      <c r="B571" s="105" t="s">
        <v>263</v>
      </c>
      <c r="C571" s="59">
        <v>1</v>
      </c>
      <c r="D571" s="59"/>
      <c r="E571" s="59"/>
      <c r="F571" s="59"/>
      <c r="G571" s="59"/>
      <c r="H571" s="59"/>
      <c r="I571" s="59"/>
      <c r="J571" s="59"/>
      <c r="K571" s="59"/>
      <c r="L571" s="59">
        <v>541</v>
      </c>
      <c r="M571" s="104"/>
      <c r="N571" s="9"/>
      <c r="O571" s="142"/>
      <c r="P571" s="11"/>
    </row>
    <row r="572" spans="1:16">
      <c r="A572" s="38"/>
      <c r="B572" s="105" t="s">
        <v>263</v>
      </c>
      <c r="C572" s="59">
        <v>1</v>
      </c>
      <c r="D572" s="59"/>
      <c r="E572" s="59"/>
      <c r="F572" s="59"/>
      <c r="G572" s="59"/>
      <c r="H572" s="59"/>
      <c r="I572" s="59"/>
      <c r="J572" s="59"/>
      <c r="K572" s="59"/>
      <c r="L572" s="59">
        <v>542</v>
      </c>
      <c r="M572" s="104"/>
      <c r="N572" s="9"/>
      <c r="O572" s="142"/>
      <c r="P572" s="11"/>
    </row>
    <row r="573" spans="1:16">
      <c r="A573" s="38"/>
      <c r="B573" s="105" t="s">
        <v>263</v>
      </c>
      <c r="C573" s="59">
        <v>1</v>
      </c>
      <c r="D573" s="59"/>
      <c r="E573" s="59"/>
      <c r="F573" s="59"/>
      <c r="G573" s="59"/>
      <c r="H573" s="59"/>
      <c r="I573" s="59"/>
      <c r="J573" s="59"/>
      <c r="K573" s="59"/>
      <c r="L573" s="59">
        <v>543</v>
      </c>
      <c r="M573" s="104"/>
      <c r="N573" s="9"/>
      <c r="O573" s="142"/>
      <c r="P573" s="11"/>
    </row>
    <row r="574" spans="1:16">
      <c r="A574" s="38"/>
      <c r="B574" s="105" t="s">
        <v>263</v>
      </c>
      <c r="C574" s="59">
        <v>1</v>
      </c>
      <c r="D574" s="59"/>
      <c r="E574" s="59"/>
      <c r="F574" s="59"/>
      <c r="G574" s="59"/>
      <c r="H574" s="59"/>
      <c r="I574" s="59"/>
      <c r="J574" s="59"/>
      <c r="K574" s="59"/>
      <c r="L574" s="59">
        <v>544</v>
      </c>
      <c r="M574" s="104"/>
      <c r="N574" s="9"/>
      <c r="O574" s="142"/>
      <c r="P574" s="11"/>
    </row>
    <row r="575" spans="1:16">
      <c r="A575" s="38"/>
      <c r="B575" s="105" t="s">
        <v>263</v>
      </c>
      <c r="C575" s="59">
        <v>1</v>
      </c>
      <c r="D575" s="59"/>
      <c r="E575" s="59"/>
      <c r="F575" s="59"/>
      <c r="G575" s="59"/>
      <c r="H575" s="59"/>
      <c r="I575" s="59"/>
      <c r="J575" s="59"/>
      <c r="K575" s="59"/>
      <c r="L575" s="59">
        <v>545</v>
      </c>
      <c r="M575" s="104"/>
      <c r="N575" s="9"/>
      <c r="O575" s="142"/>
      <c r="P575" s="11"/>
    </row>
    <row r="576" spans="1:16">
      <c r="A576" s="38"/>
      <c r="B576" s="105" t="s">
        <v>263</v>
      </c>
      <c r="C576" s="59">
        <v>1</v>
      </c>
      <c r="D576" s="59"/>
      <c r="E576" s="59"/>
      <c r="F576" s="59"/>
      <c r="G576" s="59"/>
      <c r="H576" s="59"/>
      <c r="I576" s="59"/>
      <c r="J576" s="59"/>
      <c r="K576" s="59"/>
      <c r="L576" s="59">
        <v>546</v>
      </c>
      <c r="M576" s="104"/>
      <c r="N576" s="9"/>
      <c r="O576" s="142"/>
      <c r="P576" s="11"/>
    </row>
    <row r="577" spans="1:16">
      <c r="A577" s="38"/>
      <c r="B577" s="105" t="s">
        <v>263</v>
      </c>
      <c r="C577" s="59">
        <v>1</v>
      </c>
      <c r="D577" s="59"/>
      <c r="E577" s="59"/>
      <c r="F577" s="59"/>
      <c r="G577" s="59"/>
      <c r="H577" s="59"/>
      <c r="I577" s="59"/>
      <c r="J577" s="59"/>
      <c r="K577" s="59"/>
      <c r="L577" s="59">
        <v>547</v>
      </c>
      <c r="M577" s="104"/>
      <c r="N577" s="9"/>
      <c r="O577" s="142"/>
      <c r="P577" s="11"/>
    </row>
    <row r="578" spans="1:16">
      <c r="A578" s="38"/>
      <c r="B578" s="105" t="s">
        <v>263</v>
      </c>
      <c r="C578" s="59">
        <v>1</v>
      </c>
      <c r="D578" s="59"/>
      <c r="E578" s="59"/>
      <c r="F578" s="59"/>
      <c r="G578" s="59"/>
      <c r="H578" s="59"/>
      <c r="I578" s="59"/>
      <c r="J578" s="59"/>
      <c r="K578" s="59"/>
      <c r="L578" s="59">
        <v>548</v>
      </c>
      <c r="M578" s="104"/>
      <c r="N578" s="9"/>
      <c r="O578" s="142"/>
      <c r="P578" s="11"/>
    </row>
    <row r="579" spans="1:16">
      <c r="A579" s="38"/>
      <c r="B579" s="105" t="s">
        <v>263</v>
      </c>
      <c r="C579" s="59">
        <v>1</v>
      </c>
      <c r="D579" s="59"/>
      <c r="E579" s="59"/>
      <c r="F579" s="59"/>
      <c r="G579" s="59"/>
      <c r="H579" s="59"/>
      <c r="I579" s="59"/>
      <c r="J579" s="59"/>
      <c r="K579" s="59"/>
      <c r="L579" s="59">
        <v>549</v>
      </c>
      <c r="M579" s="104"/>
      <c r="N579" s="9"/>
      <c r="O579" s="142"/>
      <c r="P579" s="11"/>
    </row>
    <row r="580" spans="1:16">
      <c r="A580" s="38"/>
      <c r="B580" s="105" t="s">
        <v>263</v>
      </c>
      <c r="C580" s="59">
        <v>1</v>
      </c>
      <c r="D580" s="59"/>
      <c r="E580" s="59"/>
      <c r="F580" s="59"/>
      <c r="G580" s="59"/>
      <c r="H580" s="59"/>
      <c r="I580" s="59"/>
      <c r="J580" s="59"/>
      <c r="K580" s="59"/>
      <c r="L580" s="59">
        <v>550</v>
      </c>
      <c r="M580" s="104"/>
      <c r="N580" s="9"/>
      <c r="O580" s="142"/>
      <c r="P580" s="11"/>
    </row>
    <row r="581" spans="1:16">
      <c r="A581" s="38"/>
      <c r="B581" s="105" t="s">
        <v>263</v>
      </c>
      <c r="C581" s="59">
        <v>1</v>
      </c>
      <c r="D581" s="59"/>
      <c r="E581" s="59"/>
      <c r="F581" s="59"/>
      <c r="G581" s="59"/>
      <c r="H581" s="59"/>
      <c r="I581" s="59"/>
      <c r="J581" s="59"/>
      <c r="K581" s="59"/>
      <c r="L581" s="59">
        <v>551</v>
      </c>
      <c r="M581" s="104"/>
      <c r="N581" s="9"/>
      <c r="O581" s="142"/>
      <c r="P581" s="11"/>
    </row>
    <row r="582" spans="1:16">
      <c r="A582" s="38"/>
      <c r="B582" s="105" t="s">
        <v>263</v>
      </c>
      <c r="C582" s="59">
        <v>1</v>
      </c>
      <c r="D582" s="59"/>
      <c r="E582" s="59"/>
      <c r="F582" s="59"/>
      <c r="G582" s="59"/>
      <c r="H582" s="59"/>
      <c r="I582" s="59"/>
      <c r="J582" s="59"/>
      <c r="K582" s="59"/>
      <c r="L582" s="59">
        <v>552</v>
      </c>
      <c r="M582" s="104"/>
      <c r="N582" s="9"/>
      <c r="O582" s="142"/>
      <c r="P582" s="11"/>
    </row>
    <row r="583" spans="1:16">
      <c r="A583" s="38"/>
      <c r="B583" s="105" t="s">
        <v>101</v>
      </c>
      <c r="C583" s="59">
        <v>1</v>
      </c>
      <c r="D583" s="59"/>
      <c r="E583" s="59"/>
      <c r="F583" s="59"/>
      <c r="G583" s="59"/>
      <c r="H583" s="59"/>
      <c r="I583" s="59"/>
      <c r="J583" s="59"/>
      <c r="K583" s="59"/>
      <c r="L583" s="59">
        <v>498</v>
      </c>
      <c r="M583" s="104"/>
      <c r="N583" s="9"/>
      <c r="O583" s="142"/>
      <c r="P583" s="11"/>
    </row>
    <row r="584" spans="1:16">
      <c r="A584" s="38"/>
      <c r="B584" s="105" t="s">
        <v>25</v>
      </c>
      <c r="C584" s="59">
        <v>1</v>
      </c>
      <c r="D584" s="59"/>
      <c r="E584" s="59"/>
      <c r="F584" s="59"/>
      <c r="G584" s="59"/>
      <c r="H584" s="59"/>
      <c r="I584" s="59"/>
      <c r="J584" s="59"/>
      <c r="K584" s="59"/>
      <c r="L584" s="59">
        <v>497</v>
      </c>
      <c r="M584" s="104"/>
      <c r="N584" s="9"/>
      <c r="O584" s="142"/>
      <c r="P584" s="11"/>
    </row>
    <row r="585" spans="1:16">
      <c r="A585" s="38"/>
      <c r="B585" s="105" t="s">
        <v>84</v>
      </c>
      <c r="C585" s="59">
        <v>1</v>
      </c>
      <c r="D585" s="59"/>
      <c r="E585" s="59"/>
      <c r="F585" s="59"/>
      <c r="G585" s="59"/>
      <c r="H585" s="59"/>
      <c r="I585" s="59"/>
      <c r="J585" s="59"/>
      <c r="K585" s="59"/>
      <c r="L585" s="59">
        <v>495</v>
      </c>
      <c r="M585" s="104"/>
      <c r="N585" s="9"/>
      <c r="O585" s="142"/>
      <c r="P585" s="11"/>
    </row>
    <row r="586" spans="1:16">
      <c r="A586" s="38"/>
      <c r="B586" s="105" t="s">
        <v>84</v>
      </c>
      <c r="C586" s="59">
        <v>1</v>
      </c>
      <c r="D586" s="59"/>
      <c r="E586" s="59"/>
      <c r="F586" s="59"/>
      <c r="G586" s="59"/>
      <c r="H586" s="59"/>
      <c r="I586" s="59"/>
      <c r="J586" s="59"/>
      <c r="K586" s="59"/>
      <c r="L586" s="59">
        <v>496</v>
      </c>
      <c r="M586" s="104"/>
      <c r="N586" s="9"/>
      <c r="O586" s="142"/>
      <c r="P586" s="11"/>
    </row>
    <row r="587" spans="1:16">
      <c r="A587" s="38"/>
      <c r="B587" s="74" t="s">
        <v>250</v>
      </c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M587" s="68"/>
      <c r="N587" s="68"/>
      <c r="O587" s="142"/>
      <c r="P587" s="11"/>
    </row>
    <row r="588" spans="1:16">
      <c r="A588" s="38"/>
      <c r="B588" s="74" t="s">
        <v>294</v>
      </c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M588" s="68"/>
      <c r="N588" s="68"/>
      <c r="O588" s="142"/>
      <c r="P588" s="11"/>
    </row>
    <row r="589" spans="1:16">
      <c r="A589" s="38"/>
      <c r="B589" s="105" t="s">
        <v>252</v>
      </c>
      <c r="C589" s="59">
        <v>1</v>
      </c>
      <c r="D589" s="59"/>
      <c r="E589" s="59"/>
      <c r="F589" s="59"/>
      <c r="G589" s="59"/>
      <c r="H589" s="59"/>
      <c r="I589" s="59"/>
      <c r="J589" s="59"/>
      <c r="K589" s="59"/>
      <c r="L589" s="59">
        <v>865</v>
      </c>
      <c r="M589" s="64" t="s">
        <v>295</v>
      </c>
      <c r="N589" s="98" t="s">
        <v>277</v>
      </c>
      <c r="O589" s="142"/>
      <c r="P589" s="11">
        <v>1</v>
      </c>
    </row>
    <row r="590" spans="1:16">
      <c r="A590" s="38"/>
      <c r="B590" s="105" t="s">
        <v>152</v>
      </c>
      <c r="C590" s="59">
        <v>1</v>
      </c>
      <c r="D590" s="59"/>
      <c r="E590" s="59"/>
      <c r="F590" s="59"/>
      <c r="G590" s="59"/>
      <c r="H590" s="59"/>
      <c r="I590" s="59"/>
      <c r="J590" s="59"/>
      <c r="K590" s="59"/>
      <c r="L590" s="59">
        <v>866</v>
      </c>
      <c r="M590" s="68"/>
      <c r="N590" s="68"/>
      <c r="O590" s="142"/>
      <c r="P590" s="11"/>
    </row>
    <row r="591" spans="1:16">
      <c r="A591" s="38"/>
      <c r="B591" s="107" t="s">
        <v>254</v>
      </c>
      <c r="C591" s="13">
        <v>1</v>
      </c>
      <c r="D591" s="13"/>
      <c r="E591" s="13"/>
      <c r="F591" s="13"/>
      <c r="G591" s="13"/>
      <c r="H591" s="13"/>
      <c r="I591" s="13"/>
      <c r="J591" s="13"/>
      <c r="K591" s="13"/>
      <c r="L591" s="61">
        <v>871</v>
      </c>
      <c r="M591" s="64" t="s">
        <v>296</v>
      </c>
      <c r="N591" s="11" t="s">
        <v>277</v>
      </c>
      <c r="O591" s="142"/>
      <c r="P591" s="11">
        <v>1</v>
      </c>
    </row>
    <row r="592" spans="1:16">
      <c r="A592" s="38"/>
      <c r="B592" s="107" t="s">
        <v>65</v>
      </c>
      <c r="C592" s="13">
        <v>1</v>
      </c>
      <c r="D592" s="13"/>
      <c r="E592" s="13"/>
      <c r="F592" s="13"/>
      <c r="G592" s="13"/>
      <c r="H592" s="13"/>
      <c r="I592" s="13"/>
      <c r="J592" s="13"/>
      <c r="K592" s="13"/>
      <c r="L592" s="61">
        <v>872</v>
      </c>
      <c r="M592" s="64" t="s">
        <v>297</v>
      </c>
      <c r="N592" s="11" t="s">
        <v>277</v>
      </c>
      <c r="O592" s="142"/>
      <c r="P592" s="11">
        <v>1</v>
      </c>
    </row>
    <row r="593" spans="1:16">
      <c r="A593" s="38"/>
      <c r="B593" s="107" t="s">
        <v>65</v>
      </c>
      <c r="C593" s="13">
        <v>1</v>
      </c>
      <c r="D593" s="13"/>
      <c r="E593" s="13"/>
      <c r="F593" s="13"/>
      <c r="G593" s="13"/>
      <c r="H593" s="13"/>
      <c r="I593" s="13"/>
      <c r="J593" s="13"/>
      <c r="K593" s="13"/>
      <c r="L593" s="59">
        <v>873</v>
      </c>
      <c r="M593" s="104"/>
      <c r="N593" s="9"/>
      <c r="O593" s="142"/>
      <c r="P593" s="11"/>
    </row>
    <row r="594" spans="1:16">
      <c r="A594" s="38"/>
      <c r="B594" s="107" t="s">
        <v>65</v>
      </c>
      <c r="C594" s="13">
        <v>1</v>
      </c>
      <c r="D594" s="13"/>
      <c r="E594" s="13"/>
      <c r="F594" s="13"/>
      <c r="G594" s="13"/>
      <c r="H594" s="13"/>
      <c r="I594" s="13"/>
      <c r="J594" s="13"/>
      <c r="K594" s="13"/>
      <c r="L594" s="59">
        <v>874</v>
      </c>
      <c r="M594" s="104"/>
      <c r="N594" s="9"/>
      <c r="O594" s="142"/>
      <c r="P594" s="11"/>
    </row>
    <row r="595" spans="1:16">
      <c r="A595" s="38"/>
      <c r="B595" s="107" t="s">
        <v>65</v>
      </c>
      <c r="C595" s="13">
        <v>1</v>
      </c>
      <c r="D595" s="13"/>
      <c r="E595" s="13"/>
      <c r="F595" s="13"/>
      <c r="G595" s="13"/>
      <c r="H595" s="13"/>
      <c r="I595" s="13"/>
      <c r="J595" s="13"/>
      <c r="K595" s="13"/>
      <c r="L595" s="59">
        <v>875</v>
      </c>
      <c r="M595" s="104"/>
      <c r="N595" s="9"/>
      <c r="O595" s="142"/>
      <c r="P595" s="11"/>
    </row>
    <row r="596" spans="1:16">
      <c r="A596" s="38"/>
      <c r="B596" s="107" t="s">
        <v>65</v>
      </c>
      <c r="C596" s="13">
        <v>1</v>
      </c>
      <c r="D596" s="13"/>
      <c r="E596" s="13"/>
      <c r="F596" s="13"/>
      <c r="G596" s="13"/>
      <c r="H596" s="13"/>
      <c r="I596" s="13"/>
      <c r="J596" s="13"/>
      <c r="K596" s="13"/>
      <c r="L596" s="59">
        <v>876</v>
      </c>
      <c r="M596" s="104"/>
      <c r="N596" s="9"/>
      <c r="O596" s="142"/>
      <c r="P596" s="11"/>
    </row>
    <row r="597" spans="1:16">
      <c r="A597" s="38"/>
      <c r="B597" s="107" t="s">
        <v>65</v>
      </c>
      <c r="C597" s="13">
        <v>1</v>
      </c>
      <c r="D597" s="13"/>
      <c r="E597" s="13"/>
      <c r="F597" s="13"/>
      <c r="G597" s="13"/>
      <c r="H597" s="13"/>
      <c r="I597" s="13"/>
      <c r="J597" s="13"/>
      <c r="K597" s="13"/>
      <c r="L597" s="59">
        <v>890</v>
      </c>
      <c r="M597" s="64" t="s">
        <v>298</v>
      </c>
      <c r="N597" s="11" t="s">
        <v>277</v>
      </c>
      <c r="O597" s="142"/>
      <c r="P597" s="11">
        <v>1</v>
      </c>
    </row>
    <row r="598" spans="1:16">
      <c r="A598" s="38"/>
      <c r="B598" s="107" t="s">
        <v>65</v>
      </c>
      <c r="C598" s="13">
        <v>1</v>
      </c>
      <c r="D598" s="13"/>
      <c r="E598" s="13"/>
      <c r="F598" s="13"/>
      <c r="G598" s="13"/>
      <c r="H598" s="13"/>
      <c r="I598" s="13"/>
      <c r="J598" s="13"/>
      <c r="K598" s="13"/>
      <c r="L598" s="59">
        <v>891</v>
      </c>
      <c r="M598" s="104"/>
      <c r="N598" s="9"/>
      <c r="O598" s="142"/>
      <c r="P598" s="11"/>
    </row>
    <row r="599" spans="1:16">
      <c r="A599" s="38"/>
      <c r="B599" s="107" t="s">
        <v>65</v>
      </c>
      <c r="C599" s="13">
        <v>1</v>
      </c>
      <c r="D599" s="13"/>
      <c r="E599" s="13"/>
      <c r="F599" s="13"/>
      <c r="G599" s="13"/>
      <c r="H599" s="13"/>
      <c r="I599" s="13"/>
      <c r="J599" s="13"/>
      <c r="K599" s="13"/>
      <c r="L599" s="59">
        <v>892</v>
      </c>
      <c r="M599" s="104"/>
      <c r="N599" s="9"/>
      <c r="O599" s="142"/>
      <c r="P599" s="11"/>
    </row>
    <row r="600" spans="1:16">
      <c r="A600" s="38"/>
      <c r="B600" s="107" t="s">
        <v>65</v>
      </c>
      <c r="C600" s="13">
        <v>1</v>
      </c>
      <c r="D600" s="13"/>
      <c r="E600" s="13"/>
      <c r="F600" s="13"/>
      <c r="G600" s="13"/>
      <c r="H600" s="13"/>
      <c r="I600" s="13"/>
      <c r="J600" s="13"/>
      <c r="K600" s="13"/>
      <c r="L600" s="59">
        <v>893</v>
      </c>
      <c r="M600" s="104"/>
      <c r="N600" s="9"/>
      <c r="O600" s="142"/>
      <c r="P600" s="11"/>
    </row>
    <row r="601" spans="1:16">
      <c r="A601" s="38"/>
      <c r="B601" s="107" t="s">
        <v>65</v>
      </c>
      <c r="C601" s="13">
        <v>1</v>
      </c>
      <c r="D601" s="13"/>
      <c r="E601" s="13"/>
      <c r="F601" s="13"/>
      <c r="G601" s="13"/>
      <c r="H601" s="13"/>
      <c r="I601" s="13"/>
      <c r="J601" s="13"/>
      <c r="K601" s="13"/>
      <c r="L601" s="59">
        <v>894</v>
      </c>
      <c r="M601" s="104"/>
      <c r="N601" s="9"/>
      <c r="O601" s="142"/>
      <c r="P601" s="11"/>
    </row>
    <row r="602" spans="1:16">
      <c r="A602" s="38"/>
      <c r="B602" s="107" t="s">
        <v>65</v>
      </c>
      <c r="C602" s="13">
        <v>1</v>
      </c>
      <c r="D602" s="13"/>
      <c r="E602" s="13"/>
      <c r="F602" s="13"/>
      <c r="G602" s="13"/>
      <c r="H602" s="13"/>
      <c r="I602" s="13"/>
      <c r="J602" s="13"/>
      <c r="K602" s="13"/>
      <c r="L602" s="59">
        <v>895</v>
      </c>
      <c r="M602" s="104"/>
      <c r="N602" s="9"/>
      <c r="O602" s="142"/>
      <c r="P602" s="11"/>
    </row>
    <row r="603" spans="1:16">
      <c r="A603" s="38"/>
      <c r="B603" s="107" t="s">
        <v>65</v>
      </c>
      <c r="C603" s="13">
        <v>1</v>
      </c>
      <c r="D603" s="13"/>
      <c r="E603" s="13"/>
      <c r="F603" s="13"/>
      <c r="G603" s="13"/>
      <c r="H603" s="13"/>
      <c r="I603" s="13"/>
      <c r="J603" s="13"/>
      <c r="K603" s="13"/>
      <c r="L603" s="59">
        <v>896</v>
      </c>
      <c r="M603" s="104"/>
      <c r="N603" s="9"/>
      <c r="O603" s="142"/>
      <c r="P603" s="11"/>
    </row>
    <row r="604" spans="1:16">
      <c r="A604" s="38"/>
      <c r="B604" s="107" t="s">
        <v>65</v>
      </c>
      <c r="C604" s="13">
        <v>1</v>
      </c>
      <c r="D604" s="13"/>
      <c r="E604" s="13"/>
      <c r="F604" s="13"/>
      <c r="G604" s="13"/>
      <c r="H604" s="13"/>
      <c r="I604" s="13"/>
      <c r="J604" s="13"/>
      <c r="K604" s="13"/>
      <c r="L604" s="59">
        <v>897</v>
      </c>
      <c r="M604" s="104"/>
      <c r="N604" s="9"/>
      <c r="O604" s="142"/>
      <c r="P604" s="11"/>
    </row>
    <row r="605" spans="1:16">
      <c r="A605" s="38"/>
      <c r="B605" s="107" t="s">
        <v>65</v>
      </c>
      <c r="C605" s="13">
        <v>1</v>
      </c>
      <c r="D605" s="13"/>
      <c r="E605" s="13"/>
      <c r="F605" s="13"/>
      <c r="G605" s="13"/>
      <c r="H605" s="13"/>
      <c r="I605" s="13"/>
      <c r="J605" s="13"/>
      <c r="K605" s="13"/>
      <c r="L605" s="59">
        <v>898</v>
      </c>
      <c r="M605" s="104"/>
      <c r="N605" s="9"/>
      <c r="O605" s="142"/>
      <c r="P605" s="11"/>
    </row>
    <row r="606" spans="1:16">
      <c r="A606" s="38"/>
      <c r="B606" s="107" t="s">
        <v>65</v>
      </c>
      <c r="C606" s="13">
        <v>1</v>
      </c>
      <c r="D606" s="13"/>
      <c r="E606" s="13"/>
      <c r="F606" s="13"/>
      <c r="G606" s="13"/>
      <c r="H606" s="13"/>
      <c r="I606" s="13"/>
      <c r="J606" s="13"/>
      <c r="K606" s="13"/>
      <c r="L606" s="59">
        <v>899</v>
      </c>
      <c r="M606" s="104"/>
      <c r="N606" s="9"/>
      <c r="O606" s="142"/>
      <c r="P606" s="11"/>
    </row>
    <row r="607" spans="1:16">
      <c r="A607" s="38"/>
      <c r="B607" s="107" t="s">
        <v>65</v>
      </c>
      <c r="C607" s="13">
        <v>1</v>
      </c>
      <c r="D607" s="13"/>
      <c r="E607" s="13"/>
      <c r="F607" s="13"/>
      <c r="G607" s="13"/>
      <c r="H607" s="13"/>
      <c r="I607" s="13"/>
      <c r="J607" s="13"/>
      <c r="K607" s="13"/>
      <c r="L607" s="59">
        <v>900</v>
      </c>
      <c r="M607" s="104"/>
      <c r="N607" s="9"/>
      <c r="O607" s="142"/>
      <c r="P607" s="11"/>
    </row>
    <row r="608" spans="1:16">
      <c r="A608" s="38"/>
      <c r="B608" s="107" t="s">
        <v>257</v>
      </c>
      <c r="C608" s="13">
        <v>1</v>
      </c>
      <c r="D608" s="13"/>
      <c r="E608" s="13"/>
      <c r="F608" s="13"/>
      <c r="G608" s="13"/>
      <c r="H608" s="13"/>
      <c r="I608" s="13"/>
      <c r="J608" s="13"/>
      <c r="K608" s="13"/>
      <c r="L608" s="59">
        <v>877</v>
      </c>
      <c r="M608" s="64" t="s">
        <v>299</v>
      </c>
      <c r="N608" s="11" t="s">
        <v>277</v>
      </c>
      <c r="O608" s="142"/>
      <c r="P608" s="11">
        <v>1</v>
      </c>
    </row>
    <row r="609" spans="1:16">
      <c r="A609" s="38"/>
      <c r="B609" s="107" t="s">
        <v>259</v>
      </c>
      <c r="C609" s="13">
        <v>1</v>
      </c>
      <c r="D609" s="13"/>
      <c r="E609" s="13"/>
      <c r="F609" s="13"/>
      <c r="G609" s="13"/>
      <c r="H609" s="13"/>
      <c r="I609" s="13"/>
      <c r="J609" s="13"/>
      <c r="K609" s="13"/>
      <c r="L609" s="61">
        <v>878</v>
      </c>
      <c r="M609" s="64" t="s">
        <v>300</v>
      </c>
      <c r="N609" s="11" t="s">
        <v>277</v>
      </c>
      <c r="O609" s="142"/>
      <c r="P609" s="11">
        <v>1</v>
      </c>
    </row>
    <row r="610" spans="1:16">
      <c r="A610" s="38"/>
      <c r="B610" s="107" t="s">
        <v>259</v>
      </c>
      <c r="C610" s="13">
        <v>1</v>
      </c>
      <c r="D610" s="13"/>
      <c r="E610" s="13"/>
      <c r="F610" s="13"/>
      <c r="G610" s="13"/>
      <c r="H610" s="13"/>
      <c r="I610" s="13"/>
      <c r="J610" s="13"/>
      <c r="K610" s="13"/>
      <c r="L610" s="59">
        <v>879</v>
      </c>
      <c r="M610" s="104"/>
      <c r="N610" s="9"/>
      <c r="O610" s="142"/>
      <c r="P610" s="11"/>
    </row>
    <row r="611" spans="1:16">
      <c r="A611" s="38"/>
      <c r="B611" s="107" t="s">
        <v>259</v>
      </c>
      <c r="C611" s="13">
        <v>1</v>
      </c>
      <c r="D611" s="13"/>
      <c r="E611" s="13"/>
      <c r="F611" s="13"/>
      <c r="G611" s="13"/>
      <c r="H611" s="13"/>
      <c r="I611" s="13"/>
      <c r="J611" s="13"/>
      <c r="K611" s="13"/>
      <c r="L611" s="59">
        <v>880</v>
      </c>
      <c r="M611" s="104"/>
      <c r="N611" s="9"/>
      <c r="O611" s="142"/>
      <c r="P611" s="11"/>
    </row>
    <row r="612" spans="1:16">
      <c r="A612" s="38"/>
      <c r="B612" s="107" t="s">
        <v>259</v>
      </c>
      <c r="C612" s="13">
        <v>1</v>
      </c>
      <c r="D612" s="13"/>
      <c r="E612" s="13"/>
      <c r="F612" s="13"/>
      <c r="G612" s="13"/>
      <c r="H612" s="13"/>
      <c r="I612" s="13"/>
      <c r="J612" s="13"/>
      <c r="K612" s="13"/>
      <c r="L612" s="59">
        <v>881</v>
      </c>
      <c r="M612" s="104"/>
      <c r="N612" s="9"/>
      <c r="O612" s="142"/>
      <c r="P612" s="11"/>
    </row>
    <row r="613" spans="1:16">
      <c r="A613" s="38"/>
      <c r="B613" s="107" t="s">
        <v>259</v>
      </c>
      <c r="C613" s="13">
        <v>1</v>
      </c>
      <c r="D613" s="13"/>
      <c r="E613" s="13"/>
      <c r="F613" s="13"/>
      <c r="G613" s="13"/>
      <c r="H613" s="13"/>
      <c r="I613" s="13"/>
      <c r="J613" s="13"/>
      <c r="K613" s="13"/>
      <c r="L613" s="59">
        <v>882</v>
      </c>
      <c r="M613" s="104"/>
      <c r="N613" s="9"/>
      <c r="O613" s="142"/>
      <c r="P613" s="11"/>
    </row>
    <row r="614" spans="1:16">
      <c r="A614" s="38"/>
      <c r="B614" s="107" t="s">
        <v>259</v>
      </c>
      <c r="C614" s="13">
        <v>1</v>
      </c>
      <c r="D614" s="13"/>
      <c r="E614" s="13"/>
      <c r="F614" s="13"/>
      <c r="G614" s="13"/>
      <c r="H614" s="13"/>
      <c r="I614" s="13"/>
      <c r="J614" s="13"/>
      <c r="K614" s="13"/>
      <c r="L614" s="59">
        <v>883</v>
      </c>
      <c r="M614" s="104"/>
      <c r="N614" s="9"/>
      <c r="O614" s="142"/>
      <c r="P614" s="11"/>
    </row>
    <row r="615" spans="1:16">
      <c r="A615" s="38"/>
      <c r="B615" s="107" t="s">
        <v>259</v>
      </c>
      <c r="C615" s="13">
        <v>1</v>
      </c>
      <c r="D615" s="13"/>
      <c r="E615" s="13"/>
      <c r="F615" s="13"/>
      <c r="G615" s="13"/>
      <c r="H615" s="13"/>
      <c r="I615" s="13"/>
      <c r="J615" s="13"/>
      <c r="K615" s="13"/>
      <c r="L615" s="59">
        <v>884</v>
      </c>
      <c r="M615" s="104"/>
      <c r="N615" s="9"/>
      <c r="O615" s="142"/>
      <c r="P615" s="11"/>
    </row>
    <row r="616" spans="1:16">
      <c r="A616" s="38"/>
      <c r="B616" s="107" t="s">
        <v>261</v>
      </c>
      <c r="C616" s="13">
        <v>1</v>
      </c>
      <c r="D616" s="13"/>
      <c r="E616" s="13"/>
      <c r="F616" s="13"/>
      <c r="G616" s="13"/>
      <c r="H616" s="13"/>
      <c r="I616" s="13"/>
      <c r="J616" s="13"/>
      <c r="K616" s="13"/>
      <c r="L616" s="59">
        <v>885</v>
      </c>
      <c r="M616" s="64" t="s">
        <v>301</v>
      </c>
      <c r="N616" s="11" t="s">
        <v>277</v>
      </c>
      <c r="O616" s="142"/>
      <c r="P616" s="11">
        <v>1</v>
      </c>
    </row>
    <row r="617" spans="1:16">
      <c r="A617" s="38"/>
      <c r="B617" s="107" t="s">
        <v>263</v>
      </c>
      <c r="C617" s="13">
        <v>1</v>
      </c>
      <c r="D617" s="13"/>
      <c r="E617" s="13"/>
      <c r="F617" s="13"/>
      <c r="G617" s="13"/>
      <c r="H617" s="13"/>
      <c r="I617" s="13"/>
      <c r="J617" s="13"/>
      <c r="K617" s="13"/>
      <c r="L617" s="59">
        <v>886</v>
      </c>
      <c r="M617" s="64" t="s">
        <v>302</v>
      </c>
      <c r="N617" s="11" t="s">
        <v>277</v>
      </c>
      <c r="O617" s="142"/>
      <c r="P617" s="11">
        <v>1</v>
      </c>
    </row>
    <row r="618" spans="1:16">
      <c r="A618" s="38"/>
      <c r="B618" s="107" t="s">
        <v>263</v>
      </c>
      <c r="C618" s="13">
        <v>1</v>
      </c>
      <c r="D618" s="13"/>
      <c r="E618" s="13"/>
      <c r="F618" s="13"/>
      <c r="G618" s="13"/>
      <c r="H618" s="13"/>
      <c r="I618" s="13"/>
      <c r="J618" s="13"/>
      <c r="K618" s="13"/>
      <c r="L618" s="59">
        <v>887</v>
      </c>
      <c r="M618" s="104"/>
      <c r="N618" s="9"/>
      <c r="O618" s="142"/>
      <c r="P618" s="11"/>
    </row>
    <row r="619" spans="1:16">
      <c r="A619" s="38"/>
      <c r="B619" s="107" t="s">
        <v>263</v>
      </c>
      <c r="C619" s="13">
        <v>1</v>
      </c>
      <c r="D619" s="13"/>
      <c r="E619" s="13"/>
      <c r="F619" s="13"/>
      <c r="G619" s="13"/>
      <c r="H619" s="13"/>
      <c r="I619" s="13"/>
      <c r="J619" s="13"/>
      <c r="K619" s="13"/>
      <c r="L619" s="59">
        <v>888</v>
      </c>
      <c r="M619" s="104"/>
      <c r="N619" s="9"/>
      <c r="O619" s="142"/>
      <c r="P619" s="11"/>
    </row>
    <row r="620" spans="1:16">
      <c r="A620" s="38"/>
      <c r="B620" s="107" t="s">
        <v>263</v>
      </c>
      <c r="C620" s="13">
        <v>1</v>
      </c>
      <c r="D620" s="13"/>
      <c r="E620" s="13"/>
      <c r="F620" s="13"/>
      <c r="G620" s="13"/>
      <c r="H620" s="13"/>
      <c r="I620" s="13"/>
      <c r="J620" s="13"/>
      <c r="K620" s="13"/>
      <c r="L620" s="59">
        <v>889</v>
      </c>
      <c r="M620" s="104"/>
      <c r="N620" s="9"/>
      <c r="O620" s="142"/>
      <c r="P620" s="11"/>
    </row>
    <row r="621" spans="1:16">
      <c r="A621" s="38"/>
      <c r="B621" s="107" t="s">
        <v>263</v>
      </c>
      <c r="C621" s="13">
        <v>1</v>
      </c>
      <c r="D621" s="13"/>
      <c r="E621" s="13"/>
      <c r="F621" s="13"/>
      <c r="G621" s="13"/>
      <c r="H621" s="13"/>
      <c r="I621" s="13"/>
      <c r="J621" s="13"/>
      <c r="K621" s="13"/>
      <c r="L621" s="59">
        <v>901</v>
      </c>
      <c r="M621" s="104"/>
      <c r="N621" s="9"/>
      <c r="O621" s="142"/>
      <c r="P621" s="11"/>
    </row>
    <row r="622" spans="1:16">
      <c r="A622" s="38"/>
      <c r="B622" s="107" t="s">
        <v>263</v>
      </c>
      <c r="C622" s="13">
        <v>1</v>
      </c>
      <c r="D622" s="13"/>
      <c r="E622" s="13"/>
      <c r="F622" s="13"/>
      <c r="G622" s="13"/>
      <c r="H622" s="13"/>
      <c r="I622" s="13"/>
      <c r="J622" s="13"/>
      <c r="K622" s="13"/>
      <c r="L622" s="59">
        <v>902</v>
      </c>
      <c r="M622" s="104"/>
      <c r="N622" s="9"/>
      <c r="O622" s="142"/>
      <c r="P622" s="11"/>
    </row>
    <row r="623" spans="1:16">
      <c r="A623" s="38"/>
      <c r="B623" s="107" t="s">
        <v>263</v>
      </c>
      <c r="C623" s="13">
        <v>1</v>
      </c>
      <c r="D623" s="13"/>
      <c r="E623" s="13"/>
      <c r="F623" s="13"/>
      <c r="G623" s="13"/>
      <c r="H623" s="13"/>
      <c r="I623" s="13"/>
      <c r="J623" s="13"/>
      <c r="K623" s="13"/>
      <c r="L623" s="59">
        <v>903</v>
      </c>
      <c r="M623" s="104"/>
      <c r="N623" s="9"/>
      <c r="O623" s="142"/>
      <c r="P623" s="11"/>
    </row>
    <row r="624" spans="1:16">
      <c r="A624" s="38"/>
      <c r="B624" s="107" t="s">
        <v>263</v>
      </c>
      <c r="C624" s="13">
        <v>1</v>
      </c>
      <c r="D624" s="13"/>
      <c r="E624" s="13"/>
      <c r="F624" s="13"/>
      <c r="G624" s="13"/>
      <c r="H624" s="13"/>
      <c r="I624" s="13"/>
      <c r="J624" s="13"/>
      <c r="K624" s="13"/>
      <c r="L624" s="59">
        <v>904</v>
      </c>
      <c r="M624" s="104"/>
      <c r="N624" s="9"/>
      <c r="O624" s="142"/>
      <c r="P624" s="11"/>
    </row>
    <row r="625" spans="1:16">
      <c r="A625" s="38"/>
      <c r="B625" s="107" t="s">
        <v>263</v>
      </c>
      <c r="C625" s="13">
        <v>1</v>
      </c>
      <c r="D625" s="13"/>
      <c r="E625" s="13"/>
      <c r="F625" s="13"/>
      <c r="G625" s="13"/>
      <c r="H625" s="13"/>
      <c r="I625" s="13"/>
      <c r="J625" s="13"/>
      <c r="K625" s="13"/>
      <c r="L625" s="59">
        <v>905</v>
      </c>
      <c r="M625" s="104"/>
      <c r="N625" s="9"/>
      <c r="O625" s="142"/>
      <c r="P625" s="11"/>
    </row>
    <row r="626" spans="1:16">
      <c r="A626" s="38"/>
      <c r="B626" s="107" t="s">
        <v>263</v>
      </c>
      <c r="C626" s="13">
        <v>1</v>
      </c>
      <c r="D626" s="13"/>
      <c r="E626" s="13"/>
      <c r="F626" s="13"/>
      <c r="G626" s="13"/>
      <c r="H626" s="13"/>
      <c r="I626" s="13"/>
      <c r="J626" s="13"/>
      <c r="K626" s="13"/>
      <c r="L626" s="59">
        <v>906</v>
      </c>
      <c r="M626" s="104"/>
      <c r="N626" s="9"/>
      <c r="O626" s="142"/>
      <c r="P626" s="11"/>
    </row>
    <row r="627" spans="1:16">
      <c r="A627" s="38"/>
      <c r="B627" s="107" t="s">
        <v>263</v>
      </c>
      <c r="C627" s="13">
        <v>1</v>
      </c>
      <c r="D627" s="13"/>
      <c r="E627" s="13"/>
      <c r="F627" s="13"/>
      <c r="G627" s="13"/>
      <c r="H627" s="13"/>
      <c r="I627" s="13"/>
      <c r="J627" s="13"/>
      <c r="K627" s="13"/>
      <c r="L627" s="59">
        <v>907</v>
      </c>
      <c r="M627" s="104"/>
      <c r="N627" s="9"/>
      <c r="O627" s="142"/>
      <c r="P627" s="11"/>
    </row>
    <row r="628" spans="1:16">
      <c r="A628" s="38"/>
      <c r="B628" s="107" t="s">
        <v>263</v>
      </c>
      <c r="C628" s="13">
        <v>1</v>
      </c>
      <c r="D628" s="13"/>
      <c r="E628" s="13"/>
      <c r="F628" s="13"/>
      <c r="G628" s="13"/>
      <c r="H628" s="13"/>
      <c r="I628" s="13"/>
      <c r="J628" s="13"/>
      <c r="K628" s="13"/>
      <c r="L628" s="59">
        <v>908</v>
      </c>
      <c r="M628" s="104"/>
      <c r="N628" s="9"/>
      <c r="O628" s="142"/>
      <c r="P628" s="11"/>
    </row>
    <row r="629" spans="1:16">
      <c r="A629" s="38"/>
      <c r="B629" s="107" t="s">
        <v>263</v>
      </c>
      <c r="C629" s="13">
        <v>1</v>
      </c>
      <c r="D629" s="13"/>
      <c r="E629" s="13"/>
      <c r="F629" s="13"/>
      <c r="G629" s="13"/>
      <c r="H629" s="13"/>
      <c r="I629" s="13"/>
      <c r="J629" s="13"/>
      <c r="K629" s="13"/>
      <c r="L629" s="59">
        <v>909</v>
      </c>
      <c r="M629" s="104"/>
      <c r="N629" s="9"/>
      <c r="O629" s="142"/>
      <c r="P629" s="11"/>
    </row>
    <row r="630" spans="1:16">
      <c r="A630" s="38"/>
      <c r="B630" s="107" t="s">
        <v>263</v>
      </c>
      <c r="C630" s="13">
        <v>1</v>
      </c>
      <c r="D630" s="13"/>
      <c r="E630" s="13"/>
      <c r="F630" s="13"/>
      <c r="G630" s="13"/>
      <c r="H630" s="13"/>
      <c r="I630" s="13"/>
      <c r="J630" s="13"/>
      <c r="K630" s="13"/>
      <c r="L630" s="59">
        <v>910</v>
      </c>
      <c r="M630" s="104"/>
      <c r="N630" s="9"/>
      <c r="O630" s="142"/>
      <c r="P630" s="11"/>
    </row>
    <row r="631" spans="1:16">
      <c r="A631" s="38"/>
      <c r="B631" s="107" t="s">
        <v>263</v>
      </c>
      <c r="C631" s="13">
        <v>1</v>
      </c>
      <c r="D631" s="13"/>
      <c r="E631" s="13"/>
      <c r="F631" s="13"/>
      <c r="G631" s="13"/>
      <c r="H631" s="13"/>
      <c r="I631" s="13"/>
      <c r="J631" s="13"/>
      <c r="K631" s="13"/>
      <c r="L631" s="59">
        <v>911</v>
      </c>
      <c r="M631" s="104"/>
      <c r="N631" s="9"/>
      <c r="O631" s="142"/>
      <c r="P631" s="11"/>
    </row>
    <row r="632" spans="1:16">
      <c r="A632" s="38"/>
      <c r="B632" s="107" t="s">
        <v>263</v>
      </c>
      <c r="C632" s="13">
        <v>1</v>
      </c>
      <c r="D632" s="13"/>
      <c r="E632" s="13"/>
      <c r="F632" s="13"/>
      <c r="G632" s="13"/>
      <c r="H632" s="13"/>
      <c r="I632" s="13"/>
      <c r="J632" s="13"/>
      <c r="K632" s="13"/>
      <c r="L632" s="59">
        <v>912</v>
      </c>
      <c r="M632" s="104"/>
      <c r="N632" s="9"/>
      <c r="O632" s="142"/>
      <c r="P632" s="11"/>
    </row>
    <row r="633" spans="1:16">
      <c r="A633" s="38"/>
      <c r="B633" s="107" t="s">
        <v>263</v>
      </c>
      <c r="C633" s="13">
        <v>1</v>
      </c>
      <c r="D633" s="13"/>
      <c r="E633" s="13"/>
      <c r="F633" s="13"/>
      <c r="G633" s="13"/>
      <c r="H633" s="13"/>
      <c r="I633" s="13"/>
      <c r="J633" s="13"/>
      <c r="K633" s="13"/>
      <c r="L633" s="59">
        <v>913</v>
      </c>
      <c r="M633" s="104"/>
      <c r="N633" s="9"/>
      <c r="O633" s="142"/>
      <c r="P633" s="11"/>
    </row>
    <row r="634" spans="1:16">
      <c r="A634" s="38"/>
      <c r="B634" s="107" t="s">
        <v>263</v>
      </c>
      <c r="C634" s="13">
        <v>1</v>
      </c>
      <c r="D634" s="13"/>
      <c r="E634" s="13"/>
      <c r="F634" s="13"/>
      <c r="G634" s="13"/>
      <c r="H634" s="13"/>
      <c r="I634" s="13"/>
      <c r="J634" s="13"/>
      <c r="K634" s="13"/>
      <c r="L634" s="59">
        <v>914</v>
      </c>
      <c r="M634" s="104"/>
      <c r="N634" s="9"/>
      <c r="O634" s="142"/>
      <c r="P634" s="11"/>
    </row>
    <row r="635" spans="1:16">
      <c r="A635" s="38"/>
      <c r="B635" s="107" t="s">
        <v>263</v>
      </c>
      <c r="C635" s="13">
        <v>1</v>
      </c>
      <c r="D635" s="13"/>
      <c r="E635" s="13"/>
      <c r="F635" s="13"/>
      <c r="G635" s="13"/>
      <c r="H635" s="13"/>
      <c r="I635" s="13"/>
      <c r="J635" s="13"/>
      <c r="K635" s="13"/>
      <c r="L635" s="59">
        <v>915</v>
      </c>
      <c r="M635" s="104"/>
      <c r="N635" s="9"/>
      <c r="O635" s="142"/>
      <c r="P635" s="11"/>
    </row>
    <row r="636" spans="1:16">
      <c r="A636" s="38"/>
      <c r="B636" s="107" t="s">
        <v>263</v>
      </c>
      <c r="C636" s="13">
        <v>1</v>
      </c>
      <c r="D636" s="13"/>
      <c r="E636" s="13"/>
      <c r="F636" s="13"/>
      <c r="G636" s="13"/>
      <c r="H636" s="13"/>
      <c r="I636" s="13"/>
      <c r="J636" s="13"/>
      <c r="K636" s="13"/>
      <c r="L636" s="59">
        <v>916</v>
      </c>
      <c r="M636" s="104"/>
      <c r="N636" s="9"/>
      <c r="O636" s="142"/>
      <c r="P636" s="11"/>
    </row>
    <row r="637" spans="1:16">
      <c r="A637" s="38"/>
      <c r="B637" s="107" t="s">
        <v>263</v>
      </c>
      <c r="C637" s="13">
        <v>1</v>
      </c>
      <c r="D637" s="13"/>
      <c r="E637" s="13"/>
      <c r="F637" s="13"/>
      <c r="G637" s="13"/>
      <c r="H637" s="13"/>
      <c r="I637" s="13"/>
      <c r="J637" s="13"/>
      <c r="K637" s="13"/>
      <c r="L637" s="59">
        <v>917</v>
      </c>
      <c r="M637" s="104"/>
      <c r="N637" s="9"/>
      <c r="O637" s="142"/>
      <c r="P637" s="11"/>
    </row>
    <row r="638" spans="1:16">
      <c r="A638" s="38"/>
      <c r="B638" s="107" t="s">
        <v>263</v>
      </c>
      <c r="C638" s="13">
        <v>1</v>
      </c>
      <c r="D638" s="13"/>
      <c r="E638" s="13"/>
      <c r="F638" s="13"/>
      <c r="G638" s="13"/>
      <c r="H638" s="13"/>
      <c r="I638" s="13"/>
      <c r="J638" s="13"/>
      <c r="K638" s="13"/>
      <c r="L638" s="59">
        <v>918</v>
      </c>
      <c r="M638" s="104"/>
      <c r="N638" s="9"/>
      <c r="O638" s="142"/>
      <c r="P638" s="11"/>
    </row>
    <row r="639" spans="1:16">
      <c r="A639" s="38"/>
      <c r="B639" s="107" t="s">
        <v>263</v>
      </c>
      <c r="C639" s="13">
        <v>1</v>
      </c>
      <c r="D639" s="13"/>
      <c r="E639" s="13"/>
      <c r="F639" s="13"/>
      <c r="G639" s="13"/>
      <c r="H639" s="13"/>
      <c r="I639" s="13"/>
      <c r="J639" s="13"/>
      <c r="K639" s="13"/>
      <c r="L639" s="59">
        <v>919</v>
      </c>
      <c r="M639" s="104"/>
      <c r="N639" s="9"/>
      <c r="O639" s="142"/>
      <c r="P639" s="11"/>
    </row>
    <row r="640" spans="1:16">
      <c r="A640" s="38"/>
      <c r="B640" s="107" t="s">
        <v>263</v>
      </c>
      <c r="C640" s="13">
        <v>1</v>
      </c>
      <c r="D640" s="13"/>
      <c r="E640" s="13"/>
      <c r="F640" s="13"/>
      <c r="G640" s="13"/>
      <c r="H640" s="13"/>
      <c r="I640" s="13"/>
      <c r="J640" s="13"/>
      <c r="K640" s="13"/>
      <c r="L640" s="59">
        <v>920</v>
      </c>
      <c r="M640" s="104"/>
      <c r="N640" s="9"/>
      <c r="O640" s="142"/>
      <c r="P640" s="11"/>
    </row>
    <row r="641" spans="1:16">
      <c r="A641" s="38"/>
      <c r="B641" s="107" t="s">
        <v>263</v>
      </c>
      <c r="C641" s="13">
        <v>1</v>
      </c>
      <c r="D641" s="13"/>
      <c r="E641" s="13"/>
      <c r="F641" s="13"/>
      <c r="G641" s="13"/>
      <c r="H641" s="13"/>
      <c r="I641" s="13"/>
      <c r="J641" s="13"/>
      <c r="K641" s="13"/>
      <c r="L641" s="59">
        <v>921</v>
      </c>
      <c r="M641" s="104"/>
      <c r="N641" s="9"/>
      <c r="O641" s="142"/>
      <c r="P641" s="11"/>
    </row>
    <row r="642" spans="1:16">
      <c r="A642" s="38"/>
      <c r="B642" s="107" t="s">
        <v>263</v>
      </c>
      <c r="C642" s="13">
        <v>1</v>
      </c>
      <c r="D642" s="13"/>
      <c r="E642" s="13"/>
      <c r="F642" s="13"/>
      <c r="G642" s="13"/>
      <c r="H642" s="13"/>
      <c r="I642" s="13"/>
      <c r="J642" s="13"/>
      <c r="K642" s="13"/>
      <c r="L642" s="59">
        <v>922</v>
      </c>
      <c r="M642" s="104"/>
      <c r="N642" s="9"/>
      <c r="O642" s="142"/>
      <c r="P642" s="11"/>
    </row>
    <row r="643" spans="1:16">
      <c r="A643" s="38"/>
      <c r="B643" s="107" t="s">
        <v>263</v>
      </c>
      <c r="C643" s="13">
        <v>1</v>
      </c>
      <c r="D643" s="13"/>
      <c r="E643" s="13"/>
      <c r="F643" s="13"/>
      <c r="G643" s="13"/>
      <c r="H643" s="13"/>
      <c r="I643" s="13"/>
      <c r="J643" s="13"/>
      <c r="K643" s="13"/>
      <c r="L643" s="59">
        <v>923</v>
      </c>
      <c r="M643" s="104"/>
      <c r="N643" s="9"/>
      <c r="O643" s="142"/>
      <c r="P643" s="11"/>
    </row>
    <row r="644" spans="1:16">
      <c r="A644" s="38"/>
      <c r="B644" s="107" t="s">
        <v>263</v>
      </c>
      <c r="C644" s="13">
        <v>1</v>
      </c>
      <c r="D644" s="13"/>
      <c r="E644" s="13"/>
      <c r="F644" s="13"/>
      <c r="G644" s="13"/>
      <c r="H644" s="13"/>
      <c r="I644" s="13"/>
      <c r="J644" s="13"/>
      <c r="K644" s="13"/>
      <c r="L644" s="59">
        <v>924</v>
      </c>
      <c r="M644" s="104"/>
      <c r="N644" s="9"/>
      <c r="O644" s="142"/>
      <c r="P644" s="11"/>
    </row>
    <row r="645" spans="1:16">
      <c r="A645" s="38"/>
      <c r="B645" s="107" t="s">
        <v>101</v>
      </c>
      <c r="C645" s="13">
        <v>1</v>
      </c>
      <c r="D645" s="13"/>
      <c r="E645" s="13"/>
      <c r="F645" s="13"/>
      <c r="G645" s="13"/>
      <c r="H645" s="13"/>
      <c r="I645" s="13"/>
      <c r="J645" s="13"/>
      <c r="K645" s="13"/>
      <c r="L645" s="59">
        <v>870</v>
      </c>
      <c r="M645" s="104"/>
      <c r="N645" s="9"/>
      <c r="O645" s="142"/>
      <c r="P645" s="11"/>
    </row>
    <row r="646" spans="1:16">
      <c r="A646" s="38"/>
      <c r="B646" s="107" t="s">
        <v>25</v>
      </c>
      <c r="C646" s="13">
        <v>1</v>
      </c>
      <c r="D646" s="13"/>
      <c r="E646" s="13"/>
      <c r="F646" s="13"/>
      <c r="G646" s="13"/>
      <c r="H646" s="13"/>
      <c r="I646" s="13"/>
      <c r="J646" s="13"/>
      <c r="K646" s="13"/>
      <c r="L646" s="59">
        <v>277</v>
      </c>
      <c r="M646" s="104"/>
      <c r="N646" s="9"/>
      <c r="O646" s="142"/>
      <c r="P646" s="11"/>
    </row>
    <row r="647" spans="1:16">
      <c r="A647" s="38"/>
      <c r="B647" s="107" t="s">
        <v>84</v>
      </c>
      <c r="C647" s="13">
        <v>1</v>
      </c>
      <c r="D647" s="13"/>
      <c r="E647" s="13"/>
      <c r="F647" s="13"/>
      <c r="G647" s="13"/>
      <c r="H647" s="13"/>
      <c r="I647" s="13"/>
      <c r="J647" s="13"/>
      <c r="K647" s="13"/>
      <c r="L647" s="59">
        <v>114</v>
      </c>
      <c r="M647" s="104"/>
      <c r="N647" s="9"/>
      <c r="O647" s="142"/>
      <c r="P647" s="11"/>
    </row>
    <row r="648" spans="1:16">
      <c r="A648" s="38"/>
      <c r="B648" s="107" t="s">
        <v>84</v>
      </c>
      <c r="C648" s="13">
        <v>1</v>
      </c>
      <c r="D648" s="13"/>
      <c r="E648" s="13"/>
      <c r="F648" s="13"/>
      <c r="G648" s="13"/>
      <c r="H648" s="13"/>
      <c r="I648" s="13"/>
      <c r="J648" s="13"/>
      <c r="K648" s="13"/>
      <c r="L648" s="59">
        <v>140</v>
      </c>
      <c r="M648" s="64" t="s">
        <v>303</v>
      </c>
      <c r="N648" s="11" t="s">
        <v>277</v>
      </c>
      <c r="O648" s="142"/>
      <c r="P648" s="11">
        <v>1</v>
      </c>
    </row>
    <row r="649" spans="1:16" s="73" customFormat="1">
      <c r="A649" s="69" t="s">
        <v>28</v>
      </c>
      <c r="B649" s="108"/>
      <c r="C649" s="69">
        <f>SUM(C491:C648)</f>
        <v>152</v>
      </c>
      <c r="D649" s="71"/>
      <c r="E649" s="71">
        <f t="shared" ref="E649:K649" si="25">SUM(E491:E648)</f>
        <v>9</v>
      </c>
      <c r="F649" s="71">
        <f t="shared" si="25"/>
        <v>14</v>
      </c>
      <c r="G649" s="71">
        <f t="shared" si="25"/>
        <v>4</v>
      </c>
      <c r="H649" s="71">
        <f t="shared" si="25"/>
        <v>0</v>
      </c>
      <c r="I649" s="71">
        <f t="shared" si="25"/>
        <v>0</v>
      </c>
      <c r="J649" s="71">
        <f t="shared" si="25"/>
        <v>0</v>
      </c>
      <c r="K649" s="71">
        <f t="shared" si="25"/>
        <v>27</v>
      </c>
      <c r="L649" s="71"/>
      <c r="M649" s="104"/>
      <c r="N649" s="9"/>
      <c r="O649" s="149"/>
      <c r="P649" s="163"/>
    </row>
    <row r="650" spans="1:16">
      <c r="A650" s="74" t="s">
        <v>304</v>
      </c>
      <c r="B650" s="58"/>
      <c r="C650" s="13"/>
      <c r="D650" s="13"/>
      <c r="E650" s="13"/>
      <c r="F650" s="13"/>
      <c r="G650" s="13"/>
      <c r="H650" s="13"/>
      <c r="I650" s="13"/>
      <c r="J650" s="13"/>
      <c r="K650" s="13"/>
      <c r="L650" s="21"/>
      <c r="M650" s="104"/>
      <c r="N650" s="9"/>
      <c r="O650" s="142"/>
      <c r="P650" s="11"/>
    </row>
    <row r="651" spans="1:16">
      <c r="A651" s="83"/>
      <c r="B651" s="74" t="s">
        <v>49</v>
      </c>
      <c r="C651" s="13"/>
      <c r="D651" s="13"/>
      <c r="E651" s="13"/>
      <c r="F651" s="13"/>
      <c r="G651" s="13"/>
      <c r="H651" s="13"/>
      <c r="I651" s="13"/>
      <c r="J651" s="13"/>
      <c r="K651" s="13"/>
      <c r="L651" s="21"/>
      <c r="M651" s="104"/>
      <c r="N651" s="9"/>
      <c r="O651" s="142"/>
      <c r="P651" s="11"/>
    </row>
    <row r="652" spans="1:16">
      <c r="A652" s="38"/>
      <c r="B652" s="107" t="s">
        <v>273</v>
      </c>
      <c r="C652" s="13">
        <v>1</v>
      </c>
      <c r="D652" s="13">
        <v>1</v>
      </c>
      <c r="E652" s="13">
        <v>6</v>
      </c>
      <c r="F652" s="13"/>
      <c r="G652" s="13"/>
      <c r="H652" s="13"/>
      <c r="I652" s="13"/>
      <c r="J652" s="13"/>
      <c r="K652" s="13">
        <f>SUM(E652:J652)</f>
        <v>6</v>
      </c>
      <c r="L652" s="61">
        <v>62</v>
      </c>
      <c r="M652" s="64" t="s">
        <v>305</v>
      </c>
      <c r="N652" s="11" t="s">
        <v>306</v>
      </c>
      <c r="O652" s="142"/>
      <c r="P652" s="11">
        <v>1</v>
      </c>
    </row>
    <row r="653" spans="1:16">
      <c r="A653" s="38"/>
      <c r="B653" s="107" t="s">
        <v>84</v>
      </c>
      <c r="C653" s="13">
        <v>1</v>
      </c>
      <c r="D653" s="13"/>
      <c r="E653" s="13"/>
      <c r="F653" s="13"/>
      <c r="G653" s="13"/>
      <c r="H653" s="13"/>
      <c r="I653" s="13"/>
      <c r="J653" s="13"/>
      <c r="K653" s="13"/>
      <c r="L653" s="61">
        <v>168</v>
      </c>
      <c r="M653" s="64" t="s">
        <v>307</v>
      </c>
      <c r="N653" s="11" t="s">
        <v>306</v>
      </c>
      <c r="O653" s="142"/>
      <c r="P653" s="11">
        <v>1</v>
      </c>
    </row>
    <row r="654" spans="1:16">
      <c r="A654" s="38"/>
      <c r="B654" s="107" t="s">
        <v>84</v>
      </c>
      <c r="C654" s="13">
        <v>1</v>
      </c>
      <c r="D654" s="13"/>
      <c r="E654" s="13"/>
      <c r="F654" s="13"/>
      <c r="G654" s="13"/>
      <c r="H654" s="13"/>
      <c r="I654" s="13"/>
      <c r="J654" s="13"/>
      <c r="K654" s="13"/>
      <c r="L654" s="59">
        <v>619</v>
      </c>
      <c r="M654" s="68" t="s">
        <v>308</v>
      </c>
      <c r="N654" s="11" t="s">
        <v>309</v>
      </c>
      <c r="O654" s="142"/>
      <c r="P654" s="11">
        <v>1</v>
      </c>
    </row>
    <row r="655" spans="1:16">
      <c r="A655" s="38"/>
      <c r="B655" s="107" t="s">
        <v>84</v>
      </c>
      <c r="C655" s="13">
        <v>1</v>
      </c>
      <c r="D655" s="13"/>
      <c r="E655" s="13"/>
      <c r="F655" s="13"/>
      <c r="G655" s="13"/>
      <c r="H655" s="13"/>
      <c r="I655" s="13"/>
      <c r="J655" s="13"/>
      <c r="K655" s="13"/>
      <c r="L655" s="59">
        <v>620</v>
      </c>
      <c r="M655" s="104"/>
      <c r="N655" s="9"/>
      <c r="O655" s="142"/>
      <c r="P655" s="11"/>
    </row>
    <row r="656" spans="1:16">
      <c r="A656" s="38"/>
      <c r="B656" s="107" t="s">
        <v>280</v>
      </c>
      <c r="C656" s="13">
        <v>1</v>
      </c>
      <c r="D656" s="13">
        <v>2</v>
      </c>
      <c r="E656" s="13">
        <v>3</v>
      </c>
      <c r="F656" s="13"/>
      <c r="G656" s="13"/>
      <c r="H656" s="13"/>
      <c r="I656" s="13"/>
      <c r="J656" s="13"/>
      <c r="K656" s="13">
        <f>SUM(E656:J656)</f>
        <v>3</v>
      </c>
      <c r="L656" s="59">
        <v>39</v>
      </c>
      <c r="M656" s="104"/>
      <c r="N656" s="18"/>
      <c r="O656" s="142"/>
      <c r="P656" s="11"/>
    </row>
    <row r="657" spans="1:16">
      <c r="A657" s="38"/>
      <c r="B657" s="107" t="s">
        <v>25</v>
      </c>
      <c r="C657" s="13">
        <v>1</v>
      </c>
      <c r="D657" s="13"/>
      <c r="E657" s="13"/>
      <c r="F657" s="13"/>
      <c r="G657" s="13"/>
      <c r="H657" s="13"/>
      <c r="I657" s="13"/>
      <c r="J657" s="13"/>
      <c r="K657" s="13"/>
      <c r="L657" s="59">
        <v>51</v>
      </c>
      <c r="M657" s="104"/>
      <c r="N657" s="9"/>
      <c r="O657" s="142"/>
      <c r="P657" s="11"/>
    </row>
    <row r="658" spans="1:16">
      <c r="A658" s="38"/>
      <c r="B658" s="107" t="s">
        <v>25</v>
      </c>
      <c r="C658" s="13">
        <v>1</v>
      </c>
      <c r="D658" s="13"/>
      <c r="E658" s="13"/>
      <c r="F658" s="13"/>
      <c r="G658" s="13"/>
      <c r="H658" s="13"/>
      <c r="I658" s="13"/>
      <c r="J658" s="13"/>
      <c r="K658" s="13"/>
      <c r="L658" s="59">
        <v>54</v>
      </c>
      <c r="M658" s="64" t="s">
        <v>310</v>
      </c>
      <c r="N658" s="11" t="s">
        <v>306</v>
      </c>
      <c r="O658" s="142"/>
      <c r="P658" s="11">
        <v>1</v>
      </c>
    </row>
    <row r="659" spans="1:16">
      <c r="A659" s="38"/>
      <c r="B659" s="107" t="s">
        <v>25</v>
      </c>
      <c r="C659" s="13">
        <v>1</v>
      </c>
      <c r="D659" s="13"/>
      <c r="E659" s="13"/>
      <c r="F659" s="13"/>
      <c r="G659" s="13"/>
      <c r="H659" s="13"/>
      <c r="I659" s="13"/>
      <c r="J659" s="13"/>
      <c r="K659" s="13"/>
      <c r="L659" s="59">
        <v>152</v>
      </c>
      <c r="M659" s="104"/>
      <c r="N659" s="9"/>
      <c r="O659" s="142"/>
      <c r="P659" s="11"/>
    </row>
    <row r="660" spans="1:16">
      <c r="A660" s="38"/>
      <c r="B660" s="106" t="s">
        <v>230</v>
      </c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4"/>
      <c r="N660" s="9"/>
      <c r="O660" s="142"/>
      <c r="P660" s="11"/>
    </row>
    <row r="661" spans="1:16">
      <c r="A661" s="38"/>
      <c r="B661" s="75" t="s">
        <v>231</v>
      </c>
      <c r="C661" s="61">
        <v>1</v>
      </c>
      <c r="D661" s="61">
        <v>1</v>
      </c>
      <c r="E661" s="61"/>
      <c r="F661" s="61"/>
      <c r="G661" s="61">
        <v>4</v>
      </c>
      <c r="H661" s="61"/>
      <c r="I661" s="61"/>
      <c r="J661" s="61"/>
      <c r="K661" s="61">
        <f>SUM(E661:J661)</f>
        <v>4</v>
      </c>
      <c r="L661" s="61">
        <v>367</v>
      </c>
      <c r="M661" s="64" t="s">
        <v>311</v>
      </c>
      <c r="N661" s="11" t="s">
        <v>309</v>
      </c>
      <c r="O661" s="142"/>
      <c r="P661" s="11">
        <v>1</v>
      </c>
    </row>
    <row r="662" spans="1:16">
      <c r="A662" s="38"/>
      <c r="B662" s="75" t="s">
        <v>113</v>
      </c>
      <c r="C662" s="61">
        <v>1</v>
      </c>
      <c r="D662" s="61"/>
      <c r="E662" s="61"/>
      <c r="F662" s="61"/>
      <c r="G662" s="61"/>
      <c r="H662" s="61"/>
      <c r="I662" s="61"/>
      <c r="J662" s="61"/>
      <c r="K662" s="61"/>
      <c r="L662" s="61">
        <v>368</v>
      </c>
      <c r="M662" s="64"/>
      <c r="N662" s="18"/>
      <c r="O662" s="142"/>
      <c r="P662" s="11"/>
    </row>
    <row r="663" spans="1:16">
      <c r="A663" s="38"/>
      <c r="B663" s="75" t="s">
        <v>113</v>
      </c>
      <c r="C663" s="61">
        <v>1</v>
      </c>
      <c r="D663" s="61"/>
      <c r="E663" s="61"/>
      <c r="F663" s="61"/>
      <c r="G663" s="61"/>
      <c r="H663" s="61"/>
      <c r="I663" s="61"/>
      <c r="J663" s="61"/>
      <c r="K663" s="61"/>
      <c r="L663" s="61">
        <v>492</v>
      </c>
      <c r="M663" s="64" t="s">
        <v>312</v>
      </c>
      <c r="N663" s="11" t="s">
        <v>306</v>
      </c>
      <c r="O663" s="142"/>
      <c r="P663" s="11">
        <v>1</v>
      </c>
    </row>
    <row r="664" spans="1:16">
      <c r="A664" s="38"/>
      <c r="B664" s="75" t="s">
        <v>113</v>
      </c>
      <c r="C664" s="61">
        <v>1</v>
      </c>
      <c r="D664" s="61"/>
      <c r="E664" s="61"/>
      <c r="F664" s="61"/>
      <c r="G664" s="61"/>
      <c r="H664" s="61"/>
      <c r="I664" s="61"/>
      <c r="J664" s="61"/>
      <c r="K664" s="61"/>
      <c r="L664" s="61">
        <v>740</v>
      </c>
      <c r="M664" s="64"/>
      <c r="N664" s="18"/>
      <c r="O664" s="142"/>
      <c r="P664" s="11"/>
    </row>
    <row r="665" spans="1:16">
      <c r="A665" s="38"/>
      <c r="B665" s="74" t="s">
        <v>234</v>
      </c>
      <c r="C665" s="59"/>
      <c r="D665" s="59"/>
      <c r="E665" s="59"/>
      <c r="F665" s="59"/>
      <c r="G665" s="59"/>
      <c r="H665" s="59"/>
      <c r="I665" s="59"/>
      <c r="J665" s="59"/>
      <c r="K665" s="59"/>
      <c r="L665" s="59"/>
      <c r="M665" s="104"/>
      <c r="N665" s="9"/>
      <c r="O665" s="142"/>
      <c r="P665" s="11"/>
    </row>
    <row r="666" spans="1:16">
      <c r="A666" s="38"/>
      <c r="B666" s="105" t="s">
        <v>313</v>
      </c>
      <c r="C666" s="59">
        <v>1</v>
      </c>
      <c r="D666" s="59">
        <v>1</v>
      </c>
      <c r="E666" s="59"/>
      <c r="F666" s="59">
        <v>6</v>
      </c>
      <c r="G666" s="59"/>
      <c r="H666" s="59"/>
      <c r="I666" s="59"/>
      <c r="J666" s="59"/>
      <c r="K666" s="59">
        <f>SUM(E666:J666)</f>
        <v>6</v>
      </c>
      <c r="L666" s="59">
        <v>65</v>
      </c>
      <c r="M666" s="109"/>
      <c r="N666" s="110" t="s">
        <v>68</v>
      </c>
      <c r="O666" s="148" t="s">
        <v>314</v>
      </c>
      <c r="P666" s="11"/>
    </row>
    <row r="667" spans="1:16">
      <c r="A667" s="38"/>
      <c r="B667" s="105" t="s">
        <v>84</v>
      </c>
      <c r="C667" s="59">
        <v>1</v>
      </c>
      <c r="D667" s="59"/>
      <c r="E667" s="59"/>
      <c r="F667" s="59"/>
      <c r="G667" s="59"/>
      <c r="H667" s="59"/>
      <c r="I667" s="59"/>
      <c r="J667" s="59"/>
      <c r="K667" s="59"/>
      <c r="L667" s="59">
        <v>96</v>
      </c>
      <c r="M667" s="9"/>
      <c r="N667" s="9"/>
      <c r="O667" s="142"/>
      <c r="P667" s="11"/>
    </row>
    <row r="668" spans="1:16">
      <c r="A668" s="38"/>
      <c r="B668" s="105" t="s">
        <v>84</v>
      </c>
      <c r="C668" s="59">
        <v>1</v>
      </c>
      <c r="D668" s="59"/>
      <c r="E668" s="59"/>
      <c r="F668" s="59"/>
      <c r="G668" s="59"/>
      <c r="H668" s="59"/>
      <c r="I668" s="59"/>
      <c r="J668" s="59"/>
      <c r="K668" s="59"/>
      <c r="L668" s="59">
        <v>98</v>
      </c>
      <c r="M668" s="104"/>
      <c r="N668" s="9"/>
      <c r="O668" s="142"/>
      <c r="P668" s="11"/>
    </row>
    <row r="669" spans="1:16">
      <c r="A669" s="38"/>
      <c r="B669" s="105" t="s">
        <v>84</v>
      </c>
      <c r="C669" s="59">
        <v>1</v>
      </c>
      <c r="D669" s="59"/>
      <c r="E669" s="59"/>
      <c r="F669" s="59"/>
      <c r="G669" s="59"/>
      <c r="H669" s="59"/>
      <c r="I669" s="59"/>
      <c r="J669" s="59"/>
      <c r="K669" s="59"/>
      <c r="L669" s="59">
        <v>100</v>
      </c>
      <c r="M669" s="104"/>
      <c r="N669" s="9"/>
      <c r="O669" s="142"/>
      <c r="P669" s="11"/>
    </row>
    <row r="670" spans="1:16">
      <c r="A670" s="38"/>
      <c r="B670" s="105" t="s">
        <v>84</v>
      </c>
      <c r="C670" s="59">
        <v>1</v>
      </c>
      <c r="D670" s="59"/>
      <c r="E670" s="59"/>
      <c r="F670" s="59"/>
      <c r="G670" s="59"/>
      <c r="H670" s="59"/>
      <c r="I670" s="59"/>
      <c r="J670" s="59"/>
      <c r="K670" s="59"/>
      <c r="L670" s="59">
        <v>196</v>
      </c>
      <c r="M670" s="104"/>
      <c r="N670" s="9"/>
      <c r="O670" s="142"/>
      <c r="P670" s="11"/>
    </row>
    <row r="671" spans="1:16">
      <c r="A671" s="38"/>
      <c r="B671" s="105" t="s">
        <v>84</v>
      </c>
      <c r="C671" s="59">
        <v>1</v>
      </c>
      <c r="D671" s="59"/>
      <c r="E671" s="59"/>
      <c r="F671" s="59"/>
      <c r="G671" s="59"/>
      <c r="H671" s="59"/>
      <c r="I671" s="59"/>
      <c r="J671" s="59"/>
      <c r="K671" s="59"/>
      <c r="L671" s="59">
        <v>198</v>
      </c>
      <c r="M671" s="104"/>
      <c r="N671" s="9"/>
      <c r="O671" s="142"/>
      <c r="P671" s="11"/>
    </row>
    <row r="672" spans="1:16">
      <c r="A672" s="38"/>
      <c r="B672" s="105" t="s">
        <v>240</v>
      </c>
      <c r="C672" s="59">
        <v>1</v>
      </c>
      <c r="D672" s="59">
        <v>2</v>
      </c>
      <c r="E672" s="59"/>
      <c r="F672" s="59">
        <v>8</v>
      </c>
      <c r="G672" s="59"/>
      <c r="H672" s="59"/>
      <c r="I672" s="59"/>
      <c r="J672" s="59"/>
      <c r="K672" s="59">
        <f>SUM(E672:J672)</f>
        <v>8</v>
      </c>
      <c r="L672" s="59">
        <v>26</v>
      </c>
      <c r="M672" s="104"/>
      <c r="N672" s="18"/>
      <c r="O672" s="142"/>
      <c r="P672" s="11"/>
    </row>
    <row r="673" spans="1:16">
      <c r="A673" s="38"/>
      <c r="B673" s="105" t="s">
        <v>241</v>
      </c>
      <c r="C673" s="59">
        <v>1</v>
      </c>
      <c r="D673" s="59"/>
      <c r="E673" s="59"/>
      <c r="F673" s="59"/>
      <c r="G673" s="59"/>
      <c r="H673" s="59"/>
      <c r="I673" s="59"/>
      <c r="J673" s="59"/>
      <c r="K673" s="59"/>
      <c r="L673" s="59">
        <v>143</v>
      </c>
      <c r="M673" s="104"/>
      <c r="N673" s="18"/>
      <c r="O673" s="142"/>
      <c r="P673" s="11"/>
    </row>
    <row r="674" spans="1:16">
      <c r="A674" s="38"/>
      <c r="B674" s="105" t="s">
        <v>241</v>
      </c>
      <c r="C674" s="59">
        <v>1</v>
      </c>
      <c r="D674" s="59"/>
      <c r="E674" s="59"/>
      <c r="F674" s="59"/>
      <c r="G674" s="59"/>
      <c r="H674" s="59"/>
      <c r="I674" s="59"/>
      <c r="J674" s="59"/>
      <c r="K674" s="59"/>
      <c r="L674" s="59">
        <v>145</v>
      </c>
      <c r="M674" s="104"/>
      <c r="N674" s="18"/>
      <c r="O674" s="142"/>
      <c r="P674" s="11"/>
    </row>
    <row r="675" spans="1:16">
      <c r="A675" s="38"/>
      <c r="B675" s="105" t="s">
        <v>241</v>
      </c>
      <c r="C675" s="59">
        <v>1</v>
      </c>
      <c r="D675" s="59"/>
      <c r="E675" s="59"/>
      <c r="F675" s="59"/>
      <c r="G675" s="59"/>
      <c r="H675" s="59"/>
      <c r="I675" s="59"/>
      <c r="J675" s="59"/>
      <c r="K675" s="59"/>
      <c r="L675" s="59">
        <v>147</v>
      </c>
      <c r="M675" s="104"/>
      <c r="N675" s="18"/>
      <c r="O675" s="142"/>
      <c r="P675" s="11"/>
    </row>
    <row r="676" spans="1:16">
      <c r="A676" s="38"/>
      <c r="B676" s="105" t="s">
        <v>241</v>
      </c>
      <c r="C676" s="59">
        <v>1</v>
      </c>
      <c r="D676" s="59"/>
      <c r="E676" s="59"/>
      <c r="F676" s="59"/>
      <c r="G676" s="59"/>
      <c r="H676" s="59"/>
      <c r="I676" s="59"/>
      <c r="J676" s="59"/>
      <c r="K676" s="59"/>
      <c r="L676" s="59">
        <v>149</v>
      </c>
      <c r="M676" s="104"/>
      <c r="N676" s="18"/>
      <c r="O676" s="142"/>
      <c r="P676" s="11"/>
    </row>
    <row r="677" spans="1:16">
      <c r="A677" s="38"/>
      <c r="B677" s="105" t="s">
        <v>241</v>
      </c>
      <c r="C677" s="59">
        <v>1</v>
      </c>
      <c r="D677" s="59"/>
      <c r="E677" s="59"/>
      <c r="F677" s="59"/>
      <c r="G677" s="59"/>
      <c r="H677" s="59"/>
      <c r="I677" s="59"/>
      <c r="J677" s="59"/>
      <c r="K677" s="59"/>
      <c r="L677" s="59">
        <v>151</v>
      </c>
      <c r="M677" s="104"/>
      <c r="N677" s="18"/>
      <c r="O677" s="142"/>
      <c r="P677" s="11"/>
    </row>
    <row r="678" spans="1:16">
      <c r="A678" s="38"/>
      <c r="B678" s="105" t="s">
        <v>241</v>
      </c>
      <c r="C678" s="59">
        <v>1</v>
      </c>
      <c r="D678" s="59"/>
      <c r="E678" s="59"/>
      <c r="F678" s="59"/>
      <c r="G678" s="59"/>
      <c r="H678" s="59"/>
      <c r="I678" s="59"/>
      <c r="J678" s="59"/>
      <c r="K678" s="59"/>
      <c r="L678" s="59">
        <v>161</v>
      </c>
      <c r="M678" s="104"/>
      <c r="N678" s="18"/>
      <c r="O678" s="142"/>
      <c r="P678" s="11"/>
    </row>
    <row r="679" spans="1:16">
      <c r="A679" s="38"/>
      <c r="B679" s="105" t="s">
        <v>241</v>
      </c>
      <c r="C679" s="59">
        <v>1</v>
      </c>
      <c r="D679" s="59"/>
      <c r="E679" s="59"/>
      <c r="F679" s="59"/>
      <c r="G679" s="59"/>
      <c r="H679" s="59"/>
      <c r="I679" s="59"/>
      <c r="J679" s="59"/>
      <c r="K679" s="59"/>
      <c r="L679" s="59">
        <v>181</v>
      </c>
      <c r="M679" s="64" t="s">
        <v>315</v>
      </c>
      <c r="N679" s="11" t="s">
        <v>306</v>
      </c>
      <c r="O679" s="142"/>
      <c r="P679" s="11">
        <v>1</v>
      </c>
    </row>
    <row r="680" spans="1:16">
      <c r="A680" s="38"/>
      <c r="B680" s="105" t="s">
        <v>244</v>
      </c>
      <c r="C680" s="59">
        <v>1</v>
      </c>
      <c r="D680" s="59">
        <v>3</v>
      </c>
      <c r="E680" s="59"/>
      <c r="F680" s="59"/>
      <c r="G680" s="59">
        <v>5</v>
      </c>
      <c r="H680" s="59"/>
      <c r="I680" s="59"/>
      <c r="J680" s="59"/>
      <c r="K680" s="59">
        <f>SUM(E680:J680)</f>
        <v>5</v>
      </c>
      <c r="L680" s="59">
        <v>43</v>
      </c>
      <c r="M680" s="104"/>
      <c r="N680" s="18"/>
      <c r="O680" s="142"/>
      <c r="P680" s="11"/>
    </row>
    <row r="681" spans="1:16">
      <c r="A681" s="38"/>
      <c r="B681" s="105" t="s">
        <v>24</v>
      </c>
      <c r="C681" s="59">
        <v>1</v>
      </c>
      <c r="D681" s="59"/>
      <c r="E681" s="59"/>
      <c r="F681" s="59"/>
      <c r="G681" s="59"/>
      <c r="H681" s="59"/>
      <c r="I681" s="59"/>
      <c r="J681" s="59"/>
      <c r="K681" s="59"/>
      <c r="L681" s="59">
        <v>58</v>
      </c>
      <c r="M681" s="64" t="s">
        <v>316</v>
      </c>
      <c r="N681" s="11" t="s">
        <v>306</v>
      </c>
      <c r="O681" s="142"/>
      <c r="P681" s="11">
        <v>1</v>
      </c>
    </row>
    <row r="682" spans="1:16">
      <c r="A682" s="38"/>
      <c r="B682" s="105" t="s">
        <v>24</v>
      </c>
      <c r="C682" s="59">
        <v>1</v>
      </c>
      <c r="D682" s="59"/>
      <c r="E682" s="59"/>
      <c r="F682" s="59"/>
      <c r="G682" s="59"/>
      <c r="H682" s="59"/>
      <c r="I682" s="59"/>
      <c r="J682" s="59"/>
      <c r="K682" s="59"/>
      <c r="L682" s="59">
        <v>67</v>
      </c>
      <c r="M682" s="104"/>
      <c r="N682" s="18"/>
      <c r="O682" s="142"/>
      <c r="P682" s="11"/>
    </row>
    <row r="683" spans="1:16">
      <c r="A683" s="38"/>
      <c r="B683" s="105" t="s">
        <v>24</v>
      </c>
      <c r="C683" s="59">
        <v>1</v>
      </c>
      <c r="D683" s="59"/>
      <c r="E683" s="59"/>
      <c r="F683" s="59"/>
      <c r="G683" s="59"/>
      <c r="H683" s="59"/>
      <c r="I683" s="59"/>
      <c r="J683" s="59"/>
      <c r="K683" s="59"/>
      <c r="L683" s="59">
        <v>73</v>
      </c>
      <c r="M683" s="64" t="s">
        <v>317</v>
      </c>
      <c r="N683" s="11" t="s">
        <v>309</v>
      </c>
      <c r="O683" s="142"/>
      <c r="P683" s="11">
        <v>1</v>
      </c>
    </row>
    <row r="684" spans="1:16">
      <c r="A684" s="38"/>
      <c r="B684" s="105" t="s">
        <v>24</v>
      </c>
      <c r="C684" s="59">
        <v>1</v>
      </c>
      <c r="D684" s="59"/>
      <c r="E684" s="59"/>
      <c r="F684" s="59"/>
      <c r="G684" s="59"/>
      <c r="H684" s="59"/>
      <c r="I684" s="59"/>
      <c r="J684" s="59"/>
      <c r="K684" s="59"/>
      <c r="L684" s="59">
        <v>87</v>
      </c>
      <c r="M684" s="111"/>
      <c r="N684" s="110" t="s">
        <v>309</v>
      </c>
      <c r="O684" s="155" t="s">
        <v>318</v>
      </c>
      <c r="P684" s="11"/>
    </row>
    <row r="685" spans="1:16">
      <c r="A685" s="38"/>
      <c r="B685" s="105" t="s">
        <v>24</v>
      </c>
      <c r="C685" s="59">
        <v>1</v>
      </c>
      <c r="D685" s="59"/>
      <c r="E685" s="59"/>
      <c r="F685" s="59"/>
      <c r="G685" s="59"/>
      <c r="H685" s="59"/>
      <c r="I685" s="59"/>
      <c r="J685" s="59"/>
      <c r="K685" s="59"/>
      <c r="L685" s="59">
        <v>15</v>
      </c>
      <c r="M685" s="104"/>
      <c r="N685" s="18"/>
      <c r="O685" s="142"/>
      <c r="P685" s="11"/>
    </row>
    <row r="686" spans="1:16">
      <c r="A686" s="38"/>
      <c r="B686" s="74" t="s">
        <v>250</v>
      </c>
      <c r="C686" s="59"/>
      <c r="D686" s="59"/>
      <c r="E686" s="59"/>
      <c r="F686" s="59"/>
      <c r="G686" s="59"/>
      <c r="H686" s="59"/>
      <c r="I686" s="59"/>
      <c r="J686" s="59"/>
      <c r="K686" s="59"/>
      <c r="L686" s="59"/>
      <c r="M686" s="104"/>
      <c r="N686" s="9"/>
      <c r="O686" s="142"/>
      <c r="P686" s="11"/>
    </row>
    <row r="687" spans="1:16">
      <c r="A687" s="38"/>
      <c r="B687" s="74" t="s">
        <v>319</v>
      </c>
      <c r="C687" s="59"/>
      <c r="D687" s="59"/>
      <c r="E687" s="59"/>
      <c r="F687" s="59"/>
      <c r="G687" s="59"/>
      <c r="H687" s="59"/>
      <c r="I687" s="59"/>
      <c r="J687" s="59"/>
      <c r="K687" s="59"/>
      <c r="L687" s="59"/>
      <c r="M687" s="104"/>
      <c r="N687" s="9"/>
      <c r="O687" s="142"/>
      <c r="P687" s="11"/>
    </row>
    <row r="688" spans="1:16">
      <c r="A688" s="38"/>
      <c r="B688" s="105" t="s">
        <v>252</v>
      </c>
      <c r="C688" s="59">
        <v>1</v>
      </c>
      <c r="D688" s="59">
        <v>1</v>
      </c>
      <c r="E688" s="59"/>
      <c r="F688" s="59"/>
      <c r="G688" s="59">
        <v>2</v>
      </c>
      <c r="H688" s="59"/>
      <c r="I688" s="59"/>
      <c r="J688" s="59"/>
      <c r="K688" s="59">
        <f>SUM(E688:J688)</f>
        <v>2</v>
      </c>
      <c r="L688" s="61">
        <v>369</v>
      </c>
      <c r="M688" s="64" t="s">
        <v>320</v>
      </c>
      <c r="N688" s="11" t="s">
        <v>309</v>
      </c>
      <c r="O688" s="142"/>
      <c r="P688" s="11">
        <v>1</v>
      </c>
    </row>
    <row r="689" spans="1:17">
      <c r="A689" s="38"/>
      <c r="B689" s="105" t="s">
        <v>152</v>
      </c>
      <c r="C689" s="59">
        <v>1</v>
      </c>
      <c r="D689" s="59"/>
      <c r="E689" s="59"/>
      <c r="F689" s="59"/>
      <c r="G689" s="59"/>
      <c r="H689" s="59"/>
      <c r="I689" s="59"/>
      <c r="J689" s="59"/>
      <c r="K689" s="59"/>
      <c r="L689" s="61">
        <v>370</v>
      </c>
      <c r="M689" s="96"/>
      <c r="N689" s="9"/>
      <c r="O689" s="142"/>
      <c r="P689" s="11"/>
    </row>
    <row r="690" spans="1:17">
      <c r="A690" s="38"/>
      <c r="B690" s="107" t="s">
        <v>254</v>
      </c>
      <c r="C690" s="61">
        <v>1</v>
      </c>
      <c r="D690" s="61"/>
      <c r="E690" s="61"/>
      <c r="F690" s="61"/>
      <c r="G690" s="61"/>
      <c r="H690" s="61"/>
      <c r="I690" s="61"/>
      <c r="J690" s="61"/>
      <c r="K690" s="61"/>
      <c r="L690" s="61">
        <v>375</v>
      </c>
      <c r="M690" s="64" t="s">
        <v>321</v>
      </c>
      <c r="N690" s="11" t="s">
        <v>309</v>
      </c>
      <c r="O690" s="142"/>
      <c r="P690" s="11">
        <v>1</v>
      </c>
    </row>
    <row r="691" spans="1:17">
      <c r="A691" s="38"/>
      <c r="B691" s="105" t="s">
        <v>65</v>
      </c>
      <c r="C691" s="61">
        <v>1</v>
      </c>
      <c r="D691" s="61"/>
      <c r="E691" s="61"/>
      <c r="F691" s="61"/>
      <c r="G691" s="61"/>
      <c r="H691" s="61"/>
      <c r="I691" s="61"/>
      <c r="J691" s="61"/>
      <c r="K691" s="61"/>
      <c r="L691" s="61">
        <v>376</v>
      </c>
      <c r="N691" s="11" t="s">
        <v>309</v>
      </c>
      <c r="O691" s="142"/>
      <c r="P691" s="11"/>
      <c r="Q691" s="137" t="s">
        <v>322</v>
      </c>
    </row>
    <row r="692" spans="1:17">
      <c r="A692" s="38"/>
      <c r="B692" s="105" t="s">
        <v>65</v>
      </c>
      <c r="C692" s="59">
        <v>1</v>
      </c>
      <c r="D692" s="59"/>
      <c r="E692" s="59"/>
      <c r="F692" s="59"/>
      <c r="G692" s="59"/>
      <c r="H692" s="59"/>
      <c r="I692" s="59"/>
      <c r="J692" s="59"/>
      <c r="K692" s="59"/>
      <c r="L692" s="59">
        <v>377</v>
      </c>
      <c r="M692" s="68"/>
      <c r="N692" s="9"/>
      <c r="O692" s="142"/>
      <c r="P692" s="11"/>
    </row>
    <row r="693" spans="1:17">
      <c r="A693" s="38"/>
      <c r="B693" s="105" t="s">
        <v>65</v>
      </c>
      <c r="C693" s="59">
        <v>1</v>
      </c>
      <c r="D693" s="59"/>
      <c r="E693" s="59"/>
      <c r="F693" s="59"/>
      <c r="G693" s="59"/>
      <c r="H693" s="59"/>
      <c r="I693" s="59"/>
      <c r="J693" s="59"/>
      <c r="K693" s="59"/>
      <c r="L693" s="59">
        <v>378</v>
      </c>
      <c r="M693" s="68"/>
      <c r="N693" s="9"/>
      <c r="O693" s="142"/>
      <c r="P693" s="11"/>
    </row>
    <row r="694" spans="1:17">
      <c r="A694" s="38"/>
      <c r="B694" s="105" t="s">
        <v>65</v>
      </c>
      <c r="C694" s="59">
        <v>1</v>
      </c>
      <c r="D694" s="59"/>
      <c r="E694" s="59"/>
      <c r="F694" s="59"/>
      <c r="G694" s="59"/>
      <c r="H694" s="59"/>
      <c r="I694" s="59"/>
      <c r="J694" s="59"/>
      <c r="K694" s="59"/>
      <c r="L694" s="59">
        <v>379</v>
      </c>
      <c r="M694" s="68"/>
      <c r="N694" s="9"/>
      <c r="O694" s="142"/>
      <c r="P694" s="11"/>
    </row>
    <row r="695" spans="1:17">
      <c r="A695" s="38"/>
      <c r="B695" s="105" t="s">
        <v>65</v>
      </c>
      <c r="C695" s="59">
        <v>1</v>
      </c>
      <c r="D695" s="59"/>
      <c r="E695" s="59"/>
      <c r="F695" s="59"/>
      <c r="G695" s="59"/>
      <c r="H695" s="59"/>
      <c r="I695" s="59"/>
      <c r="J695" s="59"/>
      <c r="K695" s="59"/>
      <c r="L695" s="59">
        <v>380</v>
      </c>
      <c r="M695" s="68"/>
      <c r="N695" s="9"/>
      <c r="O695" s="142"/>
      <c r="P695" s="11"/>
    </row>
    <row r="696" spans="1:17">
      <c r="A696" s="38"/>
      <c r="B696" s="75" t="s">
        <v>65</v>
      </c>
      <c r="C696" s="61">
        <v>1</v>
      </c>
      <c r="D696" s="61"/>
      <c r="E696" s="61"/>
      <c r="F696" s="61"/>
      <c r="G696" s="61"/>
      <c r="H696" s="61"/>
      <c r="I696" s="61"/>
      <c r="J696" s="61"/>
      <c r="K696" s="61"/>
      <c r="L696" s="61">
        <v>394</v>
      </c>
      <c r="M696" s="64" t="s">
        <v>323</v>
      </c>
      <c r="N696" s="61" t="s">
        <v>309</v>
      </c>
      <c r="O696" s="142"/>
      <c r="P696" s="11">
        <v>1</v>
      </c>
    </row>
    <row r="697" spans="1:17">
      <c r="A697" s="38"/>
      <c r="B697" s="105" t="s">
        <v>65</v>
      </c>
      <c r="C697" s="59">
        <v>1</v>
      </c>
      <c r="D697" s="59"/>
      <c r="E697" s="59"/>
      <c r="F697" s="59"/>
      <c r="G697" s="59"/>
      <c r="H697" s="59"/>
      <c r="I697" s="59"/>
      <c r="J697" s="59"/>
      <c r="K697" s="59"/>
      <c r="L697" s="59">
        <v>395</v>
      </c>
      <c r="M697" s="68"/>
      <c r="N697" s="9"/>
      <c r="O697" s="142"/>
      <c r="P697" s="11"/>
    </row>
    <row r="698" spans="1:17">
      <c r="A698" s="38"/>
      <c r="B698" s="105" t="s">
        <v>65</v>
      </c>
      <c r="C698" s="59">
        <v>1</v>
      </c>
      <c r="D698" s="59"/>
      <c r="E698" s="59"/>
      <c r="F698" s="59"/>
      <c r="G698" s="59"/>
      <c r="H698" s="59"/>
      <c r="I698" s="59"/>
      <c r="J698" s="59"/>
      <c r="K698" s="59"/>
      <c r="L698" s="59">
        <v>396</v>
      </c>
      <c r="M698" s="68"/>
      <c r="N698" s="9"/>
      <c r="O698" s="142"/>
      <c r="P698" s="11"/>
    </row>
    <row r="699" spans="1:17">
      <c r="A699" s="38"/>
      <c r="B699" s="105" t="s">
        <v>65</v>
      </c>
      <c r="C699" s="59">
        <v>1</v>
      </c>
      <c r="D699" s="59"/>
      <c r="E699" s="59"/>
      <c r="F699" s="59"/>
      <c r="G699" s="59"/>
      <c r="H699" s="59"/>
      <c r="I699" s="59"/>
      <c r="J699" s="59"/>
      <c r="K699" s="59"/>
      <c r="L699" s="59">
        <v>397</v>
      </c>
      <c r="M699" s="68"/>
      <c r="N699" s="9"/>
      <c r="O699" s="142"/>
      <c r="P699" s="11"/>
    </row>
    <row r="700" spans="1:17">
      <c r="A700" s="38"/>
      <c r="B700" s="105" t="s">
        <v>65</v>
      </c>
      <c r="C700" s="59">
        <v>1</v>
      </c>
      <c r="D700" s="59"/>
      <c r="E700" s="59"/>
      <c r="F700" s="59"/>
      <c r="G700" s="59"/>
      <c r="H700" s="59"/>
      <c r="I700" s="59"/>
      <c r="J700" s="59"/>
      <c r="K700" s="59"/>
      <c r="L700" s="59">
        <v>398</v>
      </c>
      <c r="M700" s="68"/>
      <c r="N700" s="9"/>
      <c r="O700" s="142"/>
      <c r="P700" s="11"/>
    </row>
    <row r="701" spans="1:17">
      <c r="A701" s="38"/>
      <c r="B701" s="105" t="s">
        <v>65</v>
      </c>
      <c r="C701" s="59">
        <v>1</v>
      </c>
      <c r="D701" s="59"/>
      <c r="E701" s="59"/>
      <c r="F701" s="59"/>
      <c r="G701" s="59"/>
      <c r="H701" s="59"/>
      <c r="I701" s="59"/>
      <c r="J701" s="59"/>
      <c r="K701" s="59"/>
      <c r="L701" s="59">
        <v>399</v>
      </c>
      <c r="M701" s="68"/>
      <c r="N701" s="9"/>
      <c r="O701" s="142"/>
      <c r="P701" s="11"/>
    </row>
    <row r="702" spans="1:17">
      <c r="A702" s="38"/>
      <c r="B702" s="105" t="s">
        <v>65</v>
      </c>
      <c r="C702" s="59">
        <v>1</v>
      </c>
      <c r="D702" s="59"/>
      <c r="E702" s="59"/>
      <c r="F702" s="59"/>
      <c r="G702" s="59"/>
      <c r="H702" s="59"/>
      <c r="I702" s="59"/>
      <c r="J702" s="59"/>
      <c r="K702" s="59"/>
      <c r="L702" s="59">
        <v>400</v>
      </c>
      <c r="M702" s="68"/>
      <c r="N702" s="9"/>
      <c r="O702" s="142"/>
      <c r="P702" s="11"/>
    </row>
    <row r="703" spans="1:17">
      <c r="A703" s="38"/>
      <c r="B703" s="105" t="s">
        <v>65</v>
      </c>
      <c r="C703" s="59">
        <v>1</v>
      </c>
      <c r="D703" s="59"/>
      <c r="E703" s="59"/>
      <c r="F703" s="59"/>
      <c r="G703" s="59"/>
      <c r="H703" s="59"/>
      <c r="I703" s="59"/>
      <c r="J703" s="59"/>
      <c r="K703" s="59"/>
      <c r="L703" s="59">
        <v>401</v>
      </c>
      <c r="M703" s="68"/>
      <c r="N703" s="9"/>
      <c r="O703" s="142"/>
      <c r="P703" s="11"/>
    </row>
    <row r="704" spans="1:17">
      <c r="A704" s="38"/>
      <c r="B704" s="105" t="s">
        <v>65</v>
      </c>
      <c r="C704" s="59">
        <v>1</v>
      </c>
      <c r="D704" s="59"/>
      <c r="E704" s="59"/>
      <c r="F704" s="59"/>
      <c r="G704" s="59"/>
      <c r="H704" s="59"/>
      <c r="I704" s="59"/>
      <c r="J704" s="59"/>
      <c r="K704" s="59"/>
      <c r="L704" s="59">
        <v>402</v>
      </c>
      <c r="M704" s="68"/>
      <c r="N704" s="9"/>
      <c r="O704" s="142"/>
      <c r="P704" s="11"/>
    </row>
    <row r="705" spans="1:16">
      <c r="A705" s="38"/>
      <c r="B705" s="105" t="s">
        <v>65</v>
      </c>
      <c r="C705" s="59">
        <v>1</v>
      </c>
      <c r="D705" s="59"/>
      <c r="E705" s="59"/>
      <c r="F705" s="59"/>
      <c r="G705" s="59"/>
      <c r="H705" s="59"/>
      <c r="I705" s="59"/>
      <c r="J705" s="59"/>
      <c r="K705" s="59"/>
      <c r="L705" s="59">
        <v>403</v>
      </c>
      <c r="M705" s="68"/>
      <c r="N705" s="9"/>
      <c r="O705" s="142"/>
      <c r="P705" s="11"/>
    </row>
    <row r="706" spans="1:16">
      <c r="A706" s="38"/>
      <c r="B706" s="105" t="s">
        <v>65</v>
      </c>
      <c r="C706" s="59">
        <v>1</v>
      </c>
      <c r="D706" s="59"/>
      <c r="E706" s="59"/>
      <c r="F706" s="59"/>
      <c r="G706" s="59"/>
      <c r="H706" s="59"/>
      <c r="I706" s="59"/>
      <c r="J706" s="59"/>
      <c r="K706" s="59"/>
      <c r="L706" s="59">
        <v>404</v>
      </c>
      <c r="M706" s="68"/>
      <c r="N706" s="9"/>
      <c r="O706" s="142"/>
      <c r="P706" s="11"/>
    </row>
    <row r="707" spans="1:16">
      <c r="A707" s="38"/>
      <c r="B707" s="107" t="s">
        <v>257</v>
      </c>
      <c r="C707" s="13">
        <v>1</v>
      </c>
      <c r="D707" s="13"/>
      <c r="E707" s="13"/>
      <c r="F707" s="13"/>
      <c r="G707" s="13"/>
      <c r="H707" s="13"/>
      <c r="I707" s="13"/>
      <c r="J707" s="13"/>
      <c r="K707" s="13"/>
      <c r="L707" s="61">
        <v>381</v>
      </c>
      <c r="M707" s="64" t="s">
        <v>324</v>
      </c>
      <c r="N707" s="11" t="s">
        <v>309</v>
      </c>
      <c r="O707" s="142"/>
      <c r="P707" s="11">
        <v>1</v>
      </c>
    </row>
    <row r="708" spans="1:16">
      <c r="A708" s="38"/>
      <c r="B708" s="105" t="s">
        <v>259</v>
      </c>
      <c r="C708" s="59">
        <v>1</v>
      </c>
      <c r="D708" s="59"/>
      <c r="E708" s="59"/>
      <c r="F708" s="59"/>
      <c r="G708" s="59"/>
      <c r="H708" s="59"/>
      <c r="I708" s="59"/>
      <c r="J708" s="59"/>
      <c r="K708" s="59"/>
      <c r="L708" s="59">
        <v>382</v>
      </c>
      <c r="M708" s="64" t="s">
        <v>325</v>
      </c>
      <c r="N708" s="11" t="s">
        <v>309</v>
      </c>
      <c r="O708" s="142"/>
      <c r="P708" s="11">
        <v>1</v>
      </c>
    </row>
    <row r="709" spans="1:16">
      <c r="A709" s="38"/>
      <c r="B709" s="105" t="s">
        <v>259</v>
      </c>
      <c r="C709" s="59">
        <v>1</v>
      </c>
      <c r="D709" s="59"/>
      <c r="E709" s="59"/>
      <c r="F709" s="59"/>
      <c r="G709" s="59"/>
      <c r="H709" s="59"/>
      <c r="I709" s="59"/>
      <c r="J709" s="59"/>
      <c r="K709" s="59"/>
      <c r="L709" s="59">
        <v>383</v>
      </c>
      <c r="M709" s="104"/>
      <c r="N709" s="9"/>
      <c r="O709" s="142"/>
      <c r="P709" s="11"/>
    </row>
    <row r="710" spans="1:16">
      <c r="A710" s="38"/>
      <c r="B710" s="105" t="s">
        <v>259</v>
      </c>
      <c r="C710" s="59">
        <v>1</v>
      </c>
      <c r="D710" s="59"/>
      <c r="E710" s="59"/>
      <c r="F710" s="59"/>
      <c r="G710" s="59"/>
      <c r="H710" s="59"/>
      <c r="I710" s="59"/>
      <c r="J710" s="59"/>
      <c r="K710" s="59"/>
      <c r="L710" s="59">
        <v>384</v>
      </c>
      <c r="M710" s="104"/>
      <c r="N710" s="9"/>
      <c r="O710" s="142"/>
      <c r="P710" s="11"/>
    </row>
    <row r="711" spans="1:16">
      <c r="A711" s="38"/>
      <c r="B711" s="105" t="s">
        <v>259</v>
      </c>
      <c r="C711" s="59">
        <v>1</v>
      </c>
      <c r="D711" s="59"/>
      <c r="E711" s="59"/>
      <c r="F711" s="59"/>
      <c r="G711" s="59"/>
      <c r="H711" s="59"/>
      <c r="I711" s="59"/>
      <c r="J711" s="59"/>
      <c r="K711" s="59"/>
      <c r="L711" s="59">
        <v>385</v>
      </c>
      <c r="M711" s="104"/>
      <c r="N711" s="9"/>
      <c r="O711" s="142"/>
      <c r="P711" s="11"/>
    </row>
    <row r="712" spans="1:16">
      <c r="A712" s="38"/>
      <c r="B712" s="105" t="s">
        <v>259</v>
      </c>
      <c r="C712" s="59">
        <v>1</v>
      </c>
      <c r="D712" s="59"/>
      <c r="E712" s="59"/>
      <c r="F712" s="59"/>
      <c r="G712" s="59"/>
      <c r="H712" s="59"/>
      <c r="I712" s="59"/>
      <c r="J712" s="59"/>
      <c r="K712" s="59"/>
      <c r="L712" s="59">
        <v>386</v>
      </c>
      <c r="M712" s="104"/>
      <c r="N712" s="9"/>
      <c r="O712" s="142"/>
      <c r="P712" s="11"/>
    </row>
    <row r="713" spans="1:16">
      <c r="A713" s="38"/>
      <c r="B713" s="105" t="s">
        <v>259</v>
      </c>
      <c r="C713" s="59">
        <v>1</v>
      </c>
      <c r="D713" s="59"/>
      <c r="E713" s="59"/>
      <c r="F713" s="59"/>
      <c r="G713" s="59"/>
      <c r="H713" s="59"/>
      <c r="I713" s="59"/>
      <c r="J713" s="59"/>
      <c r="K713" s="59"/>
      <c r="L713" s="59">
        <v>387</v>
      </c>
      <c r="M713" s="104"/>
      <c r="N713" s="9"/>
      <c r="O713" s="142"/>
      <c r="P713" s="11"/>
    </row>
    <row r="714" spans="1:16">
      <c r="A714" s="38"/>
      <c r="B714" s="105" t="s">
        <v>259</v>
      </c>
      <c r="C714" s="59">
        <v>1</v>
      </c>
      <c r="D714" s="59"/>
      <c r="E714" s="59"/>
      <c r="F714" s="59"/>
      <c r="G714" s="59"/>
      <c r="H714" s="59"/>
      <c r="I714" s="59"/>
      <c r="J714" s="59"/>
      <c r="K714" s="59"/>
      <c r="L714" s="59">
        <v>388</v>
      </c>
      <c r="M714" s="104"/>
      <c r="N714" s="9"/>
      <c r="O714" s="142"/>
      <c r="P714" s="11"/>
    </row>
    <row r="715" spans="1:16">
      <c r="A715" s="38"/>
      <c r="B715" s="107" t="s">
        <v>261</v>
      </c>
      <c r="C715" s="13">
        <v>1</v>
      </c>
      <c r="D715" s="13"/>
      <c r="E715" s="13"/>
      <c r="F715" s="13"/>
      <c r="G715" s="13"/>
      <c r="H715" s="13"/>
      <c r="I715" s="13"/>
      <c r="J715" s="13"/>
      <c r="K715" s="13"/>
      <c r="L715" s="61">
        <v>389</v>
      </c>
      <c r="M715" s="64" t="s">
        <v>326</v>
      </c>
      <c r="N715" s="11" t="s">
        <v>309</v>
      </c>
      <c r="O715" s="142"/>
      <c r="P715" s="11">
        <v>1</v>
      </c>
    </row>
    <row r="716" spans="1:16">
      <c r="A716" s="38"/>
      <c r="B716" s="107" t="s">
        <v>263</v>
      </c>
      <c r="C716" s="13">
        <v>1</v>
      </c>
      <c r="D716" s="13"/>
      <c r="E716" s="13"/>
      <c r="F716" s="13"/>
      <c r="G716" s="13"/>
      <c r="H716" s="13"/>
      <c r="I716" s="13"/>
      <c r="J716" s="13"/>
      <c r="K716" s="13"/>
      <c r="L716" s="61">
        <v>390</v>
      </c>
      <c r="M716" s="64" t="s">
        <v>327</v>
      </c>
      <c r="N716" s="11" t="s">
        <v>309</v>
      </c>
      <c r="O716" s="142"/>
      <c r="P716" s="11">
        <v>1</v>
      </c>
    </row>
    <row r="717" spans="1:16">
      <c r="A717" s="38"/>
      <c r="B717" s="107" t="s">
        <v>263</v>
      </c>
      <c r="C717" s="13">
        <v>1</v>
      </c>
      <c r="D717" s="13"/>
      <c r="E717" s="13"/>
      <c r="F717" s="13"/>
      <c r="G717" s="13"/>
      <c r="H717" s="13"/>
      <c r="I717" s="13"/>
      <c r="J717" s="13"/>
      <c r="K717" s="13"/>
      <c r="L717" s="61">
        <v>391</v>
      </c>
      <c r="M717" s="64"/>
      <c r="N717" s="9"/>
      <c r="O717" s="142"/>
      <c r="P717" s="11"/>
    </row>
    <row r="718" spans="1:16">
      <c r="A718" s="38"/>
      <c r="B718" s="107" t="s">
        <v>263</v>
      </c>
      <c r="C718" s="13">
        <v>1</v>
      </c>
      <c r="D718" s="13"/>
      <c r="E718" s="13"/>
      <c r="F718" s="13"/>
      <c r="G718" s="13"/>
      <c r="H718" s="13"/>
      <c r="I718" s="13"/>
      <c r="J718" s="13"/>
      <c r="K718" s="13"/>
      <c r="L718" s="61">
        <v>392</v>
      </c>
      <c r="M718" s="64"/>
      <c r="N718" s="9"/>
      <c r="O718" s="142"/>
      <c r="P718" s="11"/>
    </row>
    <row r="719" spans="1:16">
      <c r="A719" s="38"/>
      <c r="B719" s="107" t="s">
        <v>263</v>
      </c>
      <c r="C719" s="13">
        <v>1</v>
      </c>
      <c r="D719" s="13"/>
      <c r="E719" s="13"/>
      <c r="F719" s="13"/>
      <c r="G719" s="13"/>
      <c r="H719" s="13"/>
      <c r="I719" s="13"/>
      <c r="J719" s="13"/>
      <c r="K719" s="13"/>
      <c r="L719" s="61">
        <v>393</v>
      </c>
      <c r="M719" s="64"/>
      <c r="N719" s="9"/>
      <c r="O719" s="142"/>
      <c r="P719" s="11"/>
    </row>
    <row r="720" spans="1:16">
      <c r="A720" s="38"/>
      <c r="B720" s="107" t="s">
        <v>263</v>
      </c>
      <c r="C720" s="13">
        <v>1</v>
      </c>
      <c r="D720" s="13"/>
      <c r="E720" s="13"/>
      <c r="F720" s="13"/>
      <c r="G720" s="13"/>
      <c r="H720" s="13"/>
      <c r="I720" s="13"/>
      <c r="J720" s="13"/>
      <c r="K720" s="13"/>
      <c r="L720" s="61">
        <v>405</v>
      </c>
      <c r="M720" s="64"/>
      <c r="N720" s="9"/>
      <c r="O720" s="142"/>
      <c r="P720" s="11"/>
    </row>
    <row r="721" spans="1:16">
      <c r="A721" s="38"/>
      <c r="B721" s="107" t="s">
        <v>263</v>
      </c>
      <c r="C721" s="13">
        <v>1</v>
      </c>
      <c r="D721" s="13"/>
      <c r="E721" s="13"/>
      <c r="F721" s="13"/>
      <c r="G721" s="13"/>
      <c r="H721" s="13"/>
      <c r="I721" s="13"/>
      <c r="J721" s="13"/>
      <c r="K721" s="13"/>
      <c r="L721" s="61">
        <v>406</v>
      </c>
      <c r="M721" s="64"/>
      <c r="N721" s="9"/>
      <c r="O721" s="142"/>
      <c r="P721" s="11"/>
    </row>
    <row r="722" spans="1:16">
      <c r="A722" s="38"/>
      <c r="B722" s="107" t="s">
        <v>263</v>
      </c>
      <c r="C722" s="13">
        <v>1</v>
      </c>
      <c r="D722" s="13"/>
      <c r="E722" s="13"/>
      <c r="F722" s="13"/>
      <c r="G722" s="13"/>
      <c r="H722" s="13"/>
      <c r="I722" s="13"/>
      <c r="J722" s="13"/>
      <c r="K722" s="13"/>
      <c r="L722" s="61">
        <v>407</v>
      </c>
      <c r="M722" s="64"/>
      <c r="N722" s="9"/>
      <c r="O722" s="142"/>
      <c r="P722" s="11"/>
    </row>
    <row r="723" spans="1:16">
      <c r="A723" s="38"/>
      <c r="B723" s="107" t="s">
        <v>263</v>
      </c>
      <c r="C723" s="13">
        <v>1</v>
      </c>
      <c r="D723" s="13"/>
      <c r="E723" s="13"/>
      <c r="F723" s="13"/>
      <c r="G723" s="13"/>
      <c r="H723" s="13"/>
      <c r="I723" s="13"/>
      <c r="J723" s="13"/>
      <c r="K723" s="13"/>
      <c r="L723" s="61">
        <v>408</v>
      </c>
      <c r="M723" s="64"/>
      <c r="N723" s="9"/>
      <c r="O723" s="142"/>
      <c r="P723" s="11"/>
    </row>
    <row r="724" spans="1:16">
      <c r="A724" s="38"/>
      <c r="B724" s="107" t="s">
        <v>263</v>
      </c>
      <c r="C724" s="13">
        <v>1</v>
      </c>
      <c r="D724" s="13"/>
      <c r="E724" s="13"/>
      <c r="F724" s="13"/>
      <c r="G724" s="13"/>
      <c r="H724" s="13"/>
      <c r="I724" s="13"/>
      <c r="J724" s="13"/>
      <c r="K724" s="13"/>
      <c r="L724" s="61">
        <v>409</v>
      </c>
      <c r="M724" s="64"/>
      <c r="N724" s="9"/>
      <c r="O724" s="142"/>
      <c r="P724" s="11"/>
    </row>
    <row r="725" spans="1:16">
      <c r="A725" s="38"/>
      <c r="B725" s="107" t="s">
        <v>263</v>
      </c>
      <c r="C725" s="13">
        <v>1</v>
      </c>
      <c r="D725" s="13"/>
      <c r="E725" s="13"/>
      <c r="F725" s="13"/>
      <c r="G725" s="13"/>
      <c r="H725" s="13"/>
      <c r="I725" s="13"/>
      <c r="J725" s="13"/>
      <c r="K725" s="13"/>
      <c r="L725" s="61">
        <v>410</v>
      </c>
      <c r="M725" s="64"/>
      <c r="N725" s="9"/>
      <c r="O725" s="142"/>
      <c r="P725" s="11"/>
    </row>
    <row r="726" spans="1:16">
      <c r="A726" s="38"/>
      <c r="B726" s="107" t="s">
        <v>263</v>
      </c>
      <c r="C726" s="13">
        <v>1</v>
      </c>
      <c r="D726" s="13"/>
      <c r="E726" s="13"/>
      <c r="F726" s="13"/>
      <c r="G726" s="13"/>
      <c r="H726" s="13"/>
      <c r="I726" s="13"/>
      <c r="J726" s="13"/>
      <c r="K726" s="13"/>
      <c r="L726" s="61">
        <v>411</v>
      </c>
      <c r="M726" s="64"/>
      <c r="N726" s="9"/>
      <c r="O726" s="142"/>
      <c r="P726" s="11"/>
    </row>
    <row r="727" spans="1:16">
      <c r="A727" s="38"/>
      <c r="B727" s="107" t="s">
        <v>263</v>
      </c>
      <c r="C727" s="13">
        <v>1</v>
      </c>
      <c r="D727" s="13"/>
      <c r="E727" s="13"/>
      <c r="F727" s="13"/>
      <c r="G727" s="13"/>
      <c r="H727" s="13"/>
      <c r="I727" s="13"/>
      <c r="J727" s="13"/>
      <c r="K727" s="13"/>
      <c r="L727" s="61">
        <v>412</v>
      </c>
      <c r="M727" s="64"/>
      <c r="N727" s="9"/>
      <c r="O727" s="142"/>
      <c r="P727" s="11"/>
    </row>
    <row r="728" spans="1:16">
      <c r="A728" s="38"/>
      <c r="B728" s="107" t="s">
        <v>263</v>
      </c>
      <c r="C728" s="13">
        <v>1</v>
      </c>
      <c r="D728" s="13"/>
      <c r="E728" s="13"/>
      <c r="F728" s="13"/>
      <c r="G728" s="13"/>
      <c r="H728" s="13"/>
      <c r="I728" s="13"/>
      <c r="J728" s="13"/>
      <c r="K728" s="13"/>
      <c r="L728" s="61">
        <v>413</v>
      </c>
      <c r="M728" s="64"/>
      <c r="N728" s="9"/>
      <c r="O728" s="142"/>
      <c r="P728" s="11"/>
    </row>
    <row r="729" spans="1:16">
      <c r="A729" s="38"/>
      <c r="B729" s="107" t="s">
        <v>263</v>
      </c>
      <c r="C729" s="13">
        <v>1</v>
      </c>
      <c r="D729" s="13"/>
      <c r="E729" s="13"/>
      <c r="F729" s="13"/>
      <c r="G729" s="13"/>
      <c r="H729" s="13"/>
      <c r="I729" s="13"/>
      <c r="J729" s="13"/>
      <c r="K729" s="13"/>
      <c r="L729" s="61">
        <v>414</v>
      </c>
      <c r="M729" s="64"/>
      <c r="N729" s="9"/>
      <c r="O729" s="142"/>
      <c r="P729" s="11"/>
    </row>
    <row r="730" spans="1:16">
      <c r="A730" s="38"/>
      <c r="B730" s="107" t="s">
        <v>263</v>
      </c>
      <c r="C730" s="13">
        <v>1</v>
      </c>
      <c r="D730" s="13"/>
      <c r="E730" s="13"/>
      <c r="F730" s="13"/>
      <c r="G730" s="13"/>
      <c r="H730" s="13"/>
      <c r="I730" s="13"/>
      <c r="J730" s="13"/>
      <c r="K730" s="13"/>
      <c r="L730" s="61">
        <v>415</v>
      </c>
      <c r="M730" s="64"/>
      <c r="N730" s="9"/>
      <c r="O730" s="142"/>
      <c r="P730" s="11"/>
    </row>
    <row r="731" spans="1:16">
      <c r="A731" s="38"/>
      <c r="B731" s="107" t="s">
        <v>263</v>
      </c>
      <c r="C731" s="13">
        <v>1</v>
      </c>
      <c r="D731" s="13"/>
      <c r="E731" s="13"/>
      <c r="F731" s="13"/>
      <c r="G731" s="13"/>
      <c r="H731" s="13"/>
      <c r="I731" s="13"/>
      <c r="J731" s="13"/>
      <c r="K731" s="13"/>
      <c r="L731" s="61">
        <v>416</v>
      </c>
      <c r="M731" s="64"/>
      <c r="N731" s="9"/>
      <c r="O731" s="142"/>
      <c r="P731" s="11"/>
    </row>
    <row r="732" spans="1:16">
      <c r="A732" s="38"/>
      <c r="B732" s="107" t="s">
        <v>263</v>
      </c>
      <c r="C732" s="13">
        <v>1</v>
      </c>
      <c r="D732" s="13"/>
      <c r="E732" s="13"/>
      <c r="F732" s="13"/>
      <c r="G732" s="13"/>
      <c r="H732" s="13"/>
      <c r="I732" s="13"/>
      <c r="J732" s="13"/>
      <c r="K732" s="13"/>
      <c r="L732" s="61">
        <v>417</v>
      </c>
      <c r="M732" s="64"/>
      <c r="N732" s="9"/>
      <c r="O732" s="142"/>
      <c r="P732" s="11"/>
    </row>
    <row r="733" spans="1:16">
      <c r="A733" s="38"/>
      <c r="B733" s="107" t="s">
        <v>263</v>
      </c>
      <c r="C733" s="13">
        <v>1</v>
      </c>
      <c r="D733" s="13"/>
      <c r="E733" s="13"/>
      <c r="F733" s="13"/>
      <c r="G733" s="13"/>
      <c r="H733" s="13"/>
      <c r="I733" s="13"/>
      <c r="J733" s="13"/>
      <c r="K733" s="13"/>
      <c r="L733" s="61">
        <v>418</v>
      </c>
      <c r="M733" s="64"/>
      <c r="N733" s="9"/>
      <c r="O733" s="142"/>
      <c r="P733" s="11"/>
    </row>
    <row r="734" spans="1:16">
      <c r="A734" s="38"/>
      <c r="B734" s="107" t="s">
        <v>263</v>
      </c>
      <c r="C734" s="13">
        <v>1</v>
      </c>
      <c r="D734" s="13"/>
      <c r="E734" s="13"/>
      <c r="F734" s="13"/>
      <c r="G734" s="13"/>
      <c r="H734" s="13"/>
      <c r="I734" s="13"/>
      <c r="J734" s="13"/>
      <c r="K734" s="13"/>
      <c r="L734" s="61">
        <v>419</v>
      </c>
      <c r="M734" s="64"/>
      <c r="N734" s="9"/>
      <c r="O734" s="142"/>
      <c r="P734" s="11"/>
    </row>
    <row r="735" spans="1:16">
      <c r="A735" s="38"/>
      <c r="B735" s="107" t="s">
        <v>263</v>
      </c>
      <c r="C735" s="13">
        <v>1</v>
      </c>
      <c r="D735" s="13"/>
      <c r="E735" s="13"/>
      <c r="F735" s="13"/>
      <c r="G735" s="13"/>
      <c r="H735" s="13"/>
      <c r="I735" s="13"/>
      <c r="J735" s="13"/>
      <c r="K735" s="13"/>
      <c r="L735" s="61">
        <v>420</v>
      </c>
      <c r="M735" s="64"/>
      <c r="N735" s="9"/>
      <c r="O735" s="142"/>
      <c r="P735" s="11"/>
    </row>
    <row r="736" spans="1:16">
      <c r="A736" s="38"/>
      <c r="B736" s="107" t="s">
        <v>263</v>
      </c>
      <c r="C736" s="13">
        <v>1</v>
      </c>
      <c r="D736" s="13"/>
      <c r="E736" s="13"/>
      <c r="F736" s="13"/>
      <c r="G736" s="13"/>
      <c r="H736" s="13"/>
      <c r="I736" s="13"/>
      <c r="J736" s="13"/>
      <c r="K736" s="13"/>
      <c r="L736" s="61">
        <v>421</v>
      </c>
      <c r="M736" s="64"/>
      <c r="N736" s="9"/>
      <c r="O736" s="142"/>
      <c r="P736" s="11"/>
    </row>
    <row r="737" spans="1:16">
      <c r="A737" s="38"/>
      <c r="B737" s="107" t="s">
        <v>263</v>
      </c>
      <c r="C737" s="13">
        <v>1</v>
      </c>
      <c r="D737" s="13"/>
      <c r="E737" s="13"/>
      <c r="F737" s="13"/>
      <c r="G737" s="13"/>
      <c r="H737" s="13"/>
      <c r="I737" s="13"/>
      <c r="J737" s="13"/>
      <c r="K737" s="13"/>
      <c r="L737" s="61">
        <v>422</v>
      </c>
      <c r="M737" s="64"/>
      <c r="N737" s="9"/>
      <c r="O737" s="142"/>
      <c r="P737" s="11"/>
    </row>
    <row r="738" spans="1:16">
      <c r="A738" s="38"/>
      <c r="B738" s="107" t="s">
        <v>263</v>
      </c>
      <c r="C738" s="13">
        <v>1</v>
      </c>
      <c r="D738" s="13"/>
      <c r="E738" s="13"/>
      <c r="F738" s="13"/>
      <c r="G738" s="13"/>
      <c r="H738" s="13"/>
      <c r="I738" s="13"/>
      <c r="J738" s="13"/>
      <c r="K738" s="13"/>
      <c r="L738" s="61">
        <v>423</v>
      </c>
      <c r="M738" s="64"/>
      <c r="N738" s="9"/>
      <c r="O738" s="142"/>
      <c r="P738" s="11"/>
    </row>
    <row r="739" spans="1:16">
      <c r="A739" s="38"/>
      <c r="B739" s="107" t="s">
        <v>263</v>
      </c>
      <c r="C739" s="13">
        <v>1</v>
      </c>
      <c r="D739" s="13"/>
      <c r="E739" s="13"/>
      <c r="F739" s="13"/>
      <c r="G739" s="13"/>
      <c r="H739" s="13"/>
      <c r="I739" s="13"/>
      <c r="J739" s="13"/>
      <c r="K739" s="13"/>
      <c r="L739" s="61">
        <v>424</v>
      </c>
      <c r="M739" s="64"/>
      <c r="N739" s="9"/>
      <c r="O739" s="142"/>
      <c r="P739" s="11"/>
    </row>
    <row r="740" spans="1:16">
      <c r="A740" s="38"/>
      <c r="B740" s="107" t="s">
        <v>263</v>
      </c>
      <c r="C740" s="13">
        <v>1</v>
      </c>
      <c r="D740" s="13"/>
      <c r="E740" s="13"/>
      <c r="F740" s="13"/>
      <c r="G740" s="13"/>
      <c r="H740" s="13"/>
      <c r="I740" s="13"/>
      <c r="J740" s="13"/>
      <c r="K740" s="13"/>
      <c r="L740" s="61">
        <v>425</v>
      </c>
      <c r="M740" s="64"/>
      <c r="N740" s="9"/>
      <c r="O740" s="142"/>
      <c r="P740" s="11"/>
    </row>
    <row r="741" spans="1:16">
      <c r="A741" s="38"/>
      <c r="B741" s="107" t="s">
        <v>263</v>
      </c>
      <c r="C741" s="13">
        <v>1</v>
      </c>
      <c r="D741" s="13"/>
      <c r="E741" s="13"/>
      <c r="F741" s="13"/>
      <c r="G741" s="13"/>
      <c r="H741" s="13"/>
      <c r="I741" s="13"/>
      <c r="J741" s="13"/>
      <c r="K741" s="13"/>
      <c r="L741" s="61">
        <v>426</v>
      </c>
      <c r="M741" s="64"/>
      <c r="N741" s="9"/>
      <c r="O741" s="142"/>
      <c r="P741" s="11"/>
    </row>
    <row r="742" spans="1:16">
      <c r="A742" s="38"/>
      <c r="B742" s="107" t="s">
        <v>263</v>
      </c>
      <c r="C742" s="13">
        <v>1</v>
      </c>
      <c r="D742" s="13"/>
      <c r="E742" s="13"/>
      <c r="F742" s="13"/>
      <c r="G742" s="13"/>
      <c r="H742" s="13"/>
      <c r="I742" s="13"/>
      <c r="J742" s="13"/>
      <c r="K742" s="13"/>
      <c r="L742" s="61">
        <v>427</v>
      </c>
      <c r="M742" s="64"/>
      <c r="N742" s="9"/>
      <c r="O742" s="142"/>
      <c r="P742" s="11"/>
    </row>
    <row r="743" spans="1:16">
      <c r="A743" s="38"/>
      <c r="B743" s="107" t="s">
        <v>263</v>
      </c>
      <c r="C743" s="13">
        <v>1</v>
      </c>
      <c r="D743" s="13"/>
      <c r="E743" s="13"/>
      <c r="F743" s="13"/>
      <c r="G743" s="13"/>
      <c r="H743" s="13"/>
      <c r="I743" s="13"/>
      <c r="J743" s="13"/>
      <c r="K743" s="13"/>
      <c r="L743" s="61">
        <v>428</v>
      </c>
      <c r="M743" s="64"/>
      <c r="N743" s="9"/>
      <c r="O743" s="142"/>
      <c r="P743" s="11"/>
    </row>
    <row r="744" spans="1:16">
      <c r="A744" s="38"/>
      <c r="B744" s="107" t="s">
        <v>101</v>
      </c>
      <c r="C744" s="13">
        <v>1</v>
      </c>
      <c r="D744" s="13"/>
      <c r="E744" s="13"/>
      <c r="F744" s="13"/>
      <c r="G744" s="13"/>
      <c r="H744" s="13"/>
      <c r="I744" s="13"/>
      <c r="J744" s="13"/>
      <c r="K744" s="13"/>
      <c r="L744" s="59">
        <v>1133</v>
      </c>
      <c r="M744" s="64" t="s">
        <v>328</v>
      </c>
      <c r="N744" s="11" t="s">
        <v>309</v>
      </c>
      <c r="O744" s="142"/>
      <c r="P744" s="11">
        <v>1</v>
      </c>
    </row>
    <row r="745" spans="1:16">
      <c r="A745" s="38"/>
      <c r="B745" s="107" t="s">
        <v>25</v>
      </c>
      <c r="C745" s="13">
        <v>1</v>
      </c>
      <c r="D745" s="13"/>
      <c r="E745" s="13"/>
      <c r="F745" s="13"/>
      <c r="G745" s="13"/>
      <c r="H745" s="13"/>
      <c r="I745" s="13"/>
      <c r="J745" s="13"/>
      <c r="K745" s="13"/>
      <c r="L745" s="59">
        <v>373</v>
      </c>
      <c r="M745" s="104"/>
      <c r="N745" s="9"/>
      <c r="O745" s="142"/>
      <c r="P745" s="11"/>
    </row>
    <row r="746" spans="1:16">
      <c r="A746" s="38"/>
      <c r="B746" s="107" t="s">
        <v>84</v>
      </c>
      <c r="C746" s="13">
        <v>1</v>
      </c>
      <c r="D746" s="13"/>
      <c r="E746" s="13"/>
      <c r="F746" s="13"/>
      <c r="G746" s="13"/>
      <c r="H746" s="13"/>
      <c r="I746" s="13"/>
      <c r="J746" s="13"/>
      <c r="K746" s="13"/>
      <c r="L746" s="59">
        <v>371</v>
      </c>
      <c r="M746" s="104"/>
      <c r="N746" s="9"/>
      <c r="O746" s="142"/>
      <c r="P746" s="11"/>
    </row>
    <row r="747" spans="1:16">
      <c r="A747" s="38"/>
      <c r="B747" s="107" t="s">
        <v>84</v>
      </c>
      <c r="C747" s="13">
        <v>1</v>
      </c>
      <c r="D747" s="13"/>
      <c r="E747" s="13"/>
      <c r="F747" s="13"/>
      <c r="G747" s="13"/>
      <c r="H747" s="13"/>
      <c r="I747" s="13"/>
      <c r="J747" s="13"/>
      <c r="K747" s="13"/>
      <c r="L747" s="59">
        <v>372</v>
      </c>
      <c r="M747" s="104"/>
      <c r="N747" s="9"/>
      <c r="O747" s="142"/>
      <c r="P747" s="11"/>
    </row>
    <row r="748" spans="1:16">
      <c r="A748" s="38"/>
      <c r="B748" s="74" t="s">
        <v>250</v>
      </c>
      <c r="C748" s="59"/>
      <c r="D748" s="59"/>
      <c r="E748" s="59"/>
      <c r="F748" s="59"/>
      <c r="G748" s="59"/>
      <c r="H748" s="59"/>
      <c r="I748" s="59"/>
      <c r="J748" s="59"/>
      <c r="K748" s="59"/>
      <c r="L748" s="59"/>
      <c r="M748" s="104"/>
      <c r="N748" s="9"/>
      <c r="O748" s="142"/>
      <c r="P748" s="11"/>
    </row>
    <row r="749" spans="1:16">
      <c r="A749" s="38"/>
      <c r="B749" s="74" t="s">
        <v>329</v>
      </c>
      <c r="C749" s="59"/>
      <c r="D749" s="59"/>
      <c r="E749" s="59"/>
      <c r="F749" s="59"/>
      <c r="G749" s="59"/>
      <c r="H749" s="59"/>
      <c r="I749" s="59"/>
      <c r="J749" s="59"/>
      <c r="K749" s="59"/>
      <c r="L749" s="59"/>
      <c r="M749" s="104"/>
      <c r="N749" s="9"/>
      <c r="O749" s="142"/>
      <c r="P749" s="11"/>
    </row>
    <row r="750" spans="1:16">
      <c r="A750" s="38"/>
      <c r="B750" s="105" t="s">
        <v>252</v>
      </c>
      <c r="C750" s="59">
        <v>1</v>
      </c>
      <c r="D750" s="59">
        <v>1</v>
      </c>
      <c r="E750" s="59"/>
      <c r="F750" s="59"/>
      <c r="G750" s="59">
        <v>2</v>
      </c>
      <c r="H750" s="59"/>
      <c r="I750" s="59"/>
      <c r="J750" s="59"/>
      <c r="K750" s="59">
        <f>SUM(E750:J750)</f>
        <v>2</v>
      </c>
      <c r="L750" s="61">
        <v>741</v>
      </c>
      <c r="M750" s="64" t="s">
        <v>330</v>
      </c>
      <c r="N750" s="11" t="s">
        <v>306</v>
      </c>
      <c r="O750" s="142"/>
      <c r="P750" s="11">
        <v>1</v>
      </c>
    </row>
    <row r="751" spans="1:16">
      <c r="A751" s="38"/>
      <c r="B751" s="105" t="s">
        <v>152</v>
      </c>
      <c r="C751" s="59">
        <v>1</v>
      </c>
      <c r="D751" s="59"/>
      <c r="E751" s="59"/>
      <c r="F751" s="59"/>
      <c r="G751" s="59"/>
      <c r="H751" s="59"/>
      <c r="I751" s="59"/>
      <c r="J751" s="59"/>
      <c r="K751" s="59"/>
      <c r="L751" s="59">
        <v>742</v>
      </c>
      <c r="M751" s="104"/>
      <c r="N751" s="18"/>
      <c r="O751" s="142"/>
      <c r="P751" s="11"/>
    </row>
    <row r="752" spans="1:16">
      <c r="A752" s="38"/>
      <c r="B752" s="105" t="s">
        <v>254</v>
      </c>
      <c r="C752" s="59">
        <v>1</v>
      </c>
      <c r="D752" s="59"/>
      <c r="E752" s="59"/>
      <c r="F752" s="59"/>
      <c r="G752" s="59"/>
      <c r="H752" s="59"/>
      <c r="I752" s="59"/>
      <c r="J752" s="59"/>
      <c r="K752" s="59"/>
      <c r="L752" s="61">
        <v>747</v>
      </c>
      <c r="M752" s="64" t="s">
        <v>331</v>
      </c>
      <c r="N752" s="11" t="s">
        <v>306</v>
      </c>
      <c r="O752" s="142"/>
      <c r="P752" s="11">
        <v>1</v>
      </c>
    </row>
    <row r="753" spans="1:16">
      <c r="A753" s="38"/>
      <c r="B753" s="105" t="s">
        <v>65</v>
      </c>
      <c r="C753" s="59">
        <v>1</v>
      </c>
      <c r="D753" s="59"/>
      <c r="E753" s="59"/>
      <c r="F753" s="59"/>
      <c r="G753" s="59"/>
      <c r="H753" s="59"/>
      <c r="I753" s="59"/>
      <c r="J753" s="59"/>
      <c r="K753" s="59"/>
      <c r="L753" s="59">
        <v>748</v>
      </c>
      <c r="M753" s="112"/>
      <c r="N753" s="113" t="s">
        <v>472</v>
      </c>
      <c r="O753" s="156" t="s">
        <v>332</v>
      </c>
      <c r="P753" s="11"/>
    </row>
    <row r="754" spans="1:16">
      <c r="A754" s="38"/>
      <c r="B754" s="105" t="s">
        <v>65</v>
      </c>
      <c r="C754" s="59">
        <v>1</v>
      </c>
      <c r="D754" s="59"/>
      <c r="E754" s="59"/>
      <c r="F754" s="59"/>
      <c r="G754" s="59"/>
      <c r="H754" s="59"/>
      <c r="I754" s="59"/>
      <c r="J754" s="59"/>
      <c r="K754" s="59"/>
      <c r="L754" s="59">
        <v>749</v>
      </c>
      <c r="M754" s="104"/>
      <c r="N754" s="18"/>
      <c r="O754" s="142"/>
      <c r="P754" s="11"/>
    </row>
    <row r="755" spans="1:16">
      <c r="A755" s="38"/>
      <c r="B755" s="105" t="s">
        <v>65</v>
      </c>
      <c r="C755" s="59">
        <v>1</v>
      </c>
      <c r="D755" s="59"/>
      <c r="E755" s="59"/>
      <c r="F755" s="59"/>
      <c r="G755" s="59"/>
      <c r="H755" s="59"/>
      <c r="I755" s="59"/>
      <c r="J755" s="59"/>
      <c r="K755" s="59"/>
      <c r="L755" s="59">
        <v>750</v>
      </c>
      <c r="M755" s="104"/>
      <c r="N755" s="18"/>
      <c r="O755" s="142"/>
      <c r="P755" s="11"/>
    </row>
    <row r="756" spans="1:16">
      <c r="A756" s="38"/>
      <c r="B756" s="105" t="s">
        <v>65</v>
      </c>
      <c r="C756" s="59">
        <v>1</v>
      </c>
      <c r="D756" s="59"/>
      <c r="E756" s="59"/>
      <c r="F756" s="59"/>
      <c r="G756" s="59"/>
      <c r="H756" s="59"/>
      <c r="I756" s="59"/>
      <c r="J756" s="59"/>
      <c r="K756" s="59"/>
      <c r="L756" s="59">
        <v>751</v>
      </c>
      <c r="M756" s="104"/>
      <c r="N756" s="18"/>
      <c r="O756" s="142"/>
      <c r="P756" s="11"/>
    </row>
    <row r="757" spans="1:16">
      <c r="A757" s="38"/>
      <c r="B757" s="105" t="s">
        <v>65</v>
      </c>
      <c r="C757" s="59">
        <v>1</v>
      </c>
      <c r="D757" s="59"/>
      <c r="E757" s="59"/>
      <c r="F757" s="59"/>
      <c r="G757" s="59"/>
      <c r="H757" s="59"/>
      <c r="I757" s="59"/>
      <c r="J757" s="59"/>
      <c r="K757" s="59"/>
      <c r="L757" s="59">
        <v>752</v>
      </c>
      <c r="M757" s="104"/>
      <c r="N757" s="18"/>
      <c r="O757" s="142"/>
      <c r="P757" s="11"/>
    </row>
    <row r="758" spans="1:16">
      <c r="A758" s="38"/>
      <c r="B758" s="105" t="s">
        <v>65</v>
      </c>
      <c r="C758" s="59">
        <v>1</v>
      </c>
      <c r="D758" s="59"/>
      <c r="E758" s="59"/>
      <c r="F758" s="59"/>
      <c r="G758" s="59"/>
      <c r="H758" s="59"/>
      <c r="I758" s="59"/>
      <c r="J758" s="59"/>
      <c r="K758" s="59"/>
      <c r="L758" s="59">
        <v>223</v>
      </c>
      <c r="M758" s="104"/>
      <c r="N758" s="18"/>
      <c r="O758" s="142"/>
      <c r="P758" s="11"/>
    </row>
    <row r="759" spans="1:16">
      <c r="A759" s="38"/>
      <c r="B759" s="105" t="s">
        <v>65</v>
      </c>
      <c r="C759" s="59">
        <v>1</v>
      </c>
      <c r="D759" s="59"/>
      <c r="E759" s="59"/>
      <c r="F759" s="59"/>
      <c r="G759" s="59"/>
      <c r="H759" s="59"/>
      <c r="I759" s="59"/>
      <c r="J759" s="59"/>
      <c r="K759" s="59"/>
      <c r="L759" s="59">
        <v>767</v>
      </c>
      <c r="M759" s="104"/>
      <c r="N759" s="18"/>
      <c r="O759" s="142"/>
      <c r="P759" s="11"/>
    </row>
    <row r="760" spans="1:16">
      <c r="A760" s="38"/>
      <c r="B760" s="105" t="s">
        <v>65</v>
      </c>
      <c r="C760" s="59">
        <v>1</v>
      </c>
      <c r="D760" s="59"/>
      <c r="E760" s="59"/>
      <c r="F760" s="59"/>
      <c r="G760" s="59"/>
      <c r="H760" s="59"/>
      <c r="I760" s="59"/>
      <c r="J760" s="59"/>
      <c r="K760" s="59"/>
      <c r="L760" s="59">
        <v>768</v>
      </c>
      <c r="M760" s="104"/>
      <c r="N760" s="18"/>
      <c r="O760" s="142"/>
      <c r="P760" s="11"/>
    </row>
    <row r="761" spans="1:16">
      <c r="A761" s="38"/>
      <c r="B761" s="105" t="s">
        <v>65</v>
      </c>
      <c r="C761" s="59">
        <v>1</v>
      </c>
      <c r="D761" s="59"/>
      <c r="E761" s="59"/>
      <c r="F761" s="59"/>
      <c r="G761" s="59"/>
      <c r="H761" s="59"/>
      <c r="I761" s="59"/>
      <c r="J761" s="59"/>
      <c r="K761" s="59"/>
      <c r="L761" s="59">
        <v>769</v>
      </c>
      <c r="M761" s="104"/>
      <c r="N761" s="18"/>
      <c r="O761" s="142"/>
      <c r="P761" s="11"/>
    </row>
    <row r="762" spans="1:16">
      <c r="A762" s="38"/>
      <c r="B762" s="105" t="s">
        <v>65</v>
      </c>
      <c r="C762" s="59">
        <v>1</v>
      </c>
      <c r="D762" s="59"/>
      <c r="E762" s="59"/>
      <c r="F762" s="59"/>
      <c r="G762" s="59"/>
      <c r="H762" s="59"/>
      <c r="I762" s="59"/>
      <c r="J762" s="59"/>
      <c r="K762" s="59"/>
      <c r="L762" s="59">
        <v>770</v>
      </c>
      <c r="M762" s="104"/>
      <c r="N762" s="18"/>
      <c r="O762" s="142"/>
      <c r="P762" s="11"/>
    </row>
    <row r="763" spans="1:16">
      <c r="A763" s="38"/>
      <c r="B763" s="105" t="s">
        <v>65</v>
      </c>
      <c r="C763" s="59">
        <v>1</v>
      </c>
      <c r="D763" s="59"/>
      <c r="E763" s="59"/>
      <c r="F763" s="59"/>
      <c r="G763" s="59"/>
      <c r="H763" s="59"/>
      <c r="I763" s="59"/>
      <c r="J763" s="59"/>
      <c r="K763" s="59"/>
      <c r="L763" s="59">
        <v>771</v>
      </c>
      <c r="M763" s="104"/>
      <c r="N763" s="18"/>
      <c r="O763" s="142"/>
      <c r="P763" s="11"/>
    </row>
    <row r="764" spans="1:16">
      <c r="A764" s="38"/>
      <c r="B764" s="105" t="s">
        <v>65</v>
      </c>
      <c r="C764" s="59">
        <v>1</v>
      </c>
      <c r="D764" s="59"/>
      <c r="E764" s="59"/>
      <c r="F764" s="59"/>
      <c r="G764" s="59"/>
      <c r="H764" s="59"/>
      <c r="I764" s="59"/>
      <c r="J764" s="59"/>
      <c r="K764" s="59"/>
      <c r="L764" s="59">
        <v>772</v>
      </c>
      <c r="M764" s="104"/>
      <c r="N764" s="18"/>
      <c r="O764" s="142"/>
      <c r="P764" s="11"/>
    </row>
    <row r="765" spans="1:16">
      <c r="A765" s="38"/>
      <c r="B765" s="105" t="s">
        <v>65</v>
      </c>
      <c r="C765" s="59">
        <v>1</v>
      </c>
      <c r="D765" s="59"/>
      <c r="E765" s="59"/>
      <c r="F765" s="59"/>
      <c r="G765" s="59"/>
      <c r="H765" s="59"/>
      <c r="I765" s="59"/>
      <c r="J765" s="59"/>
      <c r="K765" s="59"/>
      <c r="L765" s="59">
        <v>773</v>
      </c>
      <c r="M765" s="104"/>
      <c r="N765" s="18"/>
      <c r="O765" s="142"/>
      <c r="P765" s="11"/>
    </row>
    <row r="766" spans="1:16">
      <c r="A766" s="38"/>
      <c r="B766" s="105" t="s">
        <v>65</v>
      </c>
      <c r="C766" s="59">
        <v>1</v>
      </c>
      <c r="D766" s="59"/>
      <c r="E766" s="59"/>
      <c r="F766" s="59"/>
      <c r="G766" s="59"/>
      <c r="H766" s="59"/>
      <c r="I766" s="59"/>
      <c r="J766" s="59"/>
      <c r="K766" s="59"/>
      <c r="L766" s="59">
        <v>774</v>
      </c>
      <c r="M766" s="104"/>
      <c r="N766" s="18"/>
      <c r="O766" s="142"/>
      <c r="P766" s="11"/>
    </row>
    <row r="767" spans="1:16">
      <c r="A767" s="38"/>
      <c r="B767" s="105" t="s">
        <v>65</v>
      </c>
      <c r="C767" s="59">
        <v>1</v>
      </c>
      <c r="D767" s="59"/>
      <c r="E767" s="59"/>
      <c r="F767" s="59"/>
      <c r="G767" s="59"/>
      <c r="H767" s="59"/>
      <c r="I767" s="59"/>
      <c r="J767" s="59"/>
      <c r="K767" s="59"/>
      <c r="L767" s="59">
        <v>775</v>
      </c>
      <c r="M767" s="104"/>
      <c r="N767" s="18"/>
      <c r="O767" s="142"/>
      <c r="P767" s="11"/>
    </row>
    <row r="768" spans="1:16">
      <c r="A768" s="38"/>
      <c r="B768" s="105" t="s">
        <v>65</v>
      </c>
      <c r="C768" s="59">
        <v>1</v>
      </c>
      <c r="D768" s="59"/>
      <c r="E768" s="59"/>
      <c r="F768" s="59"/>
      <c r="G768" s="59"/>
      <c r="H768" s="59"/>
      <c r="I768" s="59"/>
      <c r="J768" s="59"/>
      <c r="K768" s="59"/>
      <c r="L768" s="59">
        <v>776</v>
      </c>
      <c r="M768" s="104"/>
      <c r="N768" s="18"/>
      <c r="O768" s="142"/>
      <c r="P768" s="11"/>
    </row>
    <row r="769" spans="1:16">
      <c r="A769" s="38"/>
      <c r="B769" s="105" t="s">
        <v>257</v>
      </c>
      <c r="C769" s="59">
        <v>1</v>
      </c>
      <c r="D769" s="59"/>
      <c r="E769" s="59"/>
      <c r="F769" s="59"/>
      <c r="G769" s="59"/>
      <c r="H769" s="59"/>
      <c r="I769" s="59"/>
      <c r="J769" s="59"/>
      <c r="K769" s="59"/>
      <c r="L769" s="59">
        <v>753</v>
      </c>
      <c r="M769" s="64" t="s">
        <v>333</v>
      </c>
      <c r="N769" s="11" t="s">
        <v>306</v>
      </c>
      <c r="O769" s="142"/>
      <c r="P769" s="11">
        <v>1</v>
      </c>
    </row>
    <row r="770" spans="1:16">
      <c r="A770" s="38"/>
      <c r="B770" s="105" t="s">
        <v>259</v>
      </c>
      <c r="C770" s="59">
        <v>1</v>
      </c>
      <c r="D770" s="59"/>
      <c r="E770" s="59"/>
      <c r="F770" s="59"/>
      <c r="G770" s="59"/>
      <c r="H770" s="59"/>
      <c r="I770" s="59"/>
      <c r="J770" s="59"/>
      <c r="K770" s="59"/>
      <c r="L770" s="59">
        <v>754</v>
      </c>
      <c r="M770" s="104"/>
      <c r="N770" s="18"/>
      <c r="O770" s="142"/>
      <c r="P770" s="11"/>
    </row>
    <row r="771" spans="1:16">
      <c r="A771" s="38"/>
      <c r="B771" s="105" t="s">
        <v>259</v>
      </c>
      <c r="C771" s="59">
        <v>1</v>
      </c>
      <c r="D771" s="59"/>
      <c r="E771" s="59"/>
      <c r="F771" s="59"/>
      <c r="G771" s="59"/>
      <c r="H771" s="59"/>
      <c r="I771" s="59"/>
      <c r="J771" s="59"/>
      <c r="K771" s="59"/>
      <c r="L771" s="59">
        <v>755</v>
      </c>
      <c r="M771" s="104"/>
      <c r="N771" s="18"/>
      <c r="O771" s="142"/>
      <c r="P771" s="11"/>
    </row>
    <row r="772" spans="1:16">
      <c r="A772" s="38"/>
      <c r="B772" s="105" t="s">
        <v>259</v>
      </c>
      <c r="C772" s="59">
        <v>1</v>
      </c>
      <c r="D772" s="59"/>
      <c r="E772" s="59"/>
      <c r="F772" s="59"/>
      <c r="G772" s="59"/>
      <c r="H772" s="59"/>
      <c r="I772" s="59"/>
      <c r="J772" s="59"/>
      <c r="K772" s="59"/>
      <c r="L772" s="59">
        <v>756</v>
      </c>
      <c r="M772" s="104"/>
      <c r="N772" s="18"/>
      <c r="O772" s="142"/>
      <c r="P772" s="11"/>
    </row>
    <row r="773" spans="1:16">
      <c r="A773" s="38"/>
      <c r="B773" s="105" t="s">
        <v>259</v>
      </c>
      <c r="C773" s="59">
        <v>1</v>
      </c>
      <c r="D773" s="59"/>
      <c r="E773" s="59"/>
      <c r="F773" s="59"/>
      <c r="G773" s="59"/>
      <c r="H773" s="59"/>
      <c r="I773" s="59"/>
      <c r="J773" s="59"/>
      <c r="K773" s="59"/>
      <c r="L773" s="59">
        <v>757</v>
      </c>
      <c r="M773" s="104"/>
      <c r="N773" s="18"/>
      <c r="O773" s="142"/>
      <c r="P773" s="11"/>
    </row>
    <row r="774" spans="1:16">
      <c r="A774" s="38"/>
      <c r="B774" s="105" t="s">
        <v>259</v>
      </c>
      <c r="C774" s="59">
        <v>1</v>
      </c>
      <c r="D774" s="59"/>
      <c r="E774" s="59"/>
      <c r="F774" s="59"/>
      <c r="G774" s="59"/>
      <c r="H774" s="59"/>
      <c r="I774" s="59"/>
      <c r="J774" s="59"/>
      <c r="K774" s="59"/>
      <c r="L774" s="59">
        <v>758</v>
      </c>
      <c r="M774" s="104"/>
      <c r="N774" s="18"/>
      <c r="O774" s="142"/>
      <c r="P774" s="11"/>
    </row>
    <row r="775" spans="1:16">
      <c r="A775" s="38"/>
      <c r="B775" s="105" t="s">
        <v>259</v>
      </c>
      <c r="C775" s="59">
        <v>1</v>
      </c>
      <c r="D775" s="59"/>
      <c r="E775" s="59"/>
      <c r="F775" s="59"/>
      <c r="G775" s="59"/>
      <c r="H775" s="59"/>
      <c r="I775" s="59"/>
      <c r="J775" s="59"/>
      <c r="K775" s="59"/>
      <c r="L775" s="59">
        <v>759</v>
      </c>
      <c r="M775" s="104"/>
      <c r="N775" s="18"/>
      <c r="O775" s="142"/>
      <c r="P775" s="11"/>
    </row>
    <row r="776" spans="1:16">
      <c r="A776" s="38"/>
      <c r="B776" s="105" t="s">
        <v>259</v>
      </c>
      <c r="C776" s="59">
        <v>1</v>
      </c>
      <c r="D776" s="59"/>
      <c r="E776" s="59"/>
      <c r="F776" s="59"/>
      <c r="G776" s="59"/>
      <c r="H776" s="59"/>
      <c r="I776" s="59"/>
      <c r="J776" s="59"/>
      <c r="K776" s="59"/>
      <c r="L776" s="59">
        <v>760</v>
      </c>
      <c r="M776" s="104"/>
      <c r="N776" s="18"/>
      <c r="O776" s="142"/>
      <c r="P776" s="11"/>
    </row>
    <row r="777" spans="1:16">
      <c r="A777" s="38"/>
      <c r="B777" s="105" t="s">
        <v>261</v>
      </c>
      <c r="C777" s="59">
        <v>1</v>
      </c>
      <c r="D777" s="59"/>
      <c r="E777" s="59"/>
      <c r="F777" s="59"/>
      <c r="G777" s="59"/>
      <c r="H777" s="59"/>
      <c r="I777" s="59"/>
      <c r="J777" s="59"/>
      <c r="K777" s="59"/>
      <c r="L777" s="59">
        <v>761</v>
      </c>
      <c r="M777" s="64" t="s">
        <v>334</v>
      </c>
      <c r="N777" s="11" t="s">
        <v>306</v>
      </c>
      <c r="O777" s="142"/>
      <c r="P777" s="11">
        <v>1</v>
      </c>
    </row>
    <row r="778" spans="1:16">
      <c r="A778" s="38"/>
      <c r="B778" s="105" t="s">
        <v>263</v>
      </c>
      <c r="C778" s="59">
        <v>1</v>
      </c>
      <c r="D778" s="59"/>
      <c r="E778" s="59"/>
      <c r="F778" s="59"/>
      <c r="G778" s="59"/>
      <c r="H778" s="59"/>
      <c r="I778" s="59"/>
      <c r="J778" s="59"/>
      <c r="K778" s="59"/>
      <c r="L778" s="59">
        <v>762</v>
      </c>
      <c r="M778" s="64" t="s">
        <v>335</v>
      </c>
      <c r="N778" s="11" t="s">
        <v>306</v>
      </c>
      <c r="O778" s="142"/>
      <c r="P778" s="11">
        <v>1</v>
      </c>
    </row>
    <row r="779" spans="1:16">
      <c r="A779" s="38"/>
      <c r="B779" s="105" t="s">
        <v>263</v>
      </c>
      <c r="C779" s="59">
        <v>1</v>
      </c>
      <c r="D779" s="59"/>
      <c r="E779" s="59"/>
      <c r="F779" s="59"/>
      <c r="G779" s="59"/>
      <c r="H779" s="59"/>
      <c r="I779" s="59"/>
      <c r="J779" s="59"/>
      <c r="K779" s="59"/>
      <c r="L779" s="59">
        <v>763</v>
      </c>
      <c r="M779" s="104"/>
      <c r="N779" s="18"/>
      <c r="O779" s="142"/>
      <c r="P779" s="11"/>
    </row>
    <row r="780" spans="1:16">
      <c r="A780" s="38"/>
      <c r="B780" s="105" t="s">
        <v>263</v>
      </c>
      <c r="C780" s="59">
        <v>1</v>
      </c>
      <c r="D780" s="59"/>
      <c r="E780" s="59"/>
      <c r="F780" s="59"/>
      <c r="G780" s="59"/>
      <c r="H780" s="59"/>
      <c r="I780" s="59"/>
      <c r="J780" s="59"/>
      <c r="K780" s="59"/>
      <c r="L780" s="59">
        <v>764</v>
      </c>
      <c r="M780" s="104"/>
      <c r="N780" s="18"/>
      <c r="O780" s="142"/>
      <c r="P780" s="11"/>
    </row>
    <row r="781" spans="1:16">
      <c r="A781" s="38"/>
      <c r="B781" s="105" t="s">
        <v>263</v>
      </c>
      <c r="C781" s="59">
        <v>1</v>
      </c>
      <c r="D781" s="59"/>
      <c r="E781" s="59"/>
      <c r="F781" s="59"/>
      <c r="G781" s="59"/>
      <c r="H781" s="59"/>
      <c r="I781" s="59"/>
      <c r="J781" s="59"/>
      <c r="K781" s="59"/>
      <c r="L781" s="59">
        <v>765</v>
      </c>
      <c r="M781" s="104"/>
      <c r="N781" s="18"/>
      <c r="O781" s="142"/>
      <c r="P781" s="11"/>
    </row>
    <row r="782" spans="1:16">
      <c r="A782" s="38"/>
      <c r="B782" s="105" t="s">
        <v>263</v>
      </c>
      <c r="C782" s="59">
        <v>1</v>
      </c>
      <c r="D782" s="59"/>
      <c r="E782" s="59"/>
      <c r="F782" s="59"/>
      <c r="G782" s="59"/>
      <c r="H782" s="59"/>
      <c r="I782" s="59"/>
      <c r="J782" s="59"/>
      <c r="K782" s="59"/>
      <c r="L782" s="59">
        <v>777</v>
      </c>
      <c r="M782" s="104"/>
      <c r="N782" s="18"/>
      <c r="O782" s="142"/>
      <c r="P782" s="11"/>
    </row>
    <row r="783" spans="1:16">
      <c r="A783" s="38"/>
      <c r="B783" s="105" t="s">
        <v>263</v>
      </c>
      <c r="C783" s="59">
        <v>1</v>
      </c>
      <c r="D783" s="59"/>
      <c r="E783" s="59"/>
      <c r="F783" s="59"/>
      <c r="G783" s="59"/>
      <c r="H783" s="59"/>
      <c r="I783" s="59"/>
      <c r="J783" s="59"/>
      <c r="K783" s="59"/>
      <c r="L783" s="59">
        <v>778</v>
      </c>
      <c r="M783" s="104"/>
      <c r="N783" s="18"/>
      <c r="O783" s="142"/>
      <c r="P783" s="11"/>
    </row>
    <row r="784" spans="1:16">
      <c r="A784" s="38"/>
      <c r="B784" s="105" t="s">
        <v>263</v>
      </c>
      <c r="C784" s="59">
        <v>1</v>
      </c>
      <c r="D784" s="59"/>
      <c r="E784" s="59"/>
      <c r="F784" s="59"/>
      <c r="G784" s="59"/>
      <c r="H784" s="59"/>
      <c r="I784" s="59"/>
      <c r="J784" s="59"/>
      <c r="K784" s="59"/>
      <c r="L784" s="59">
        <v>779</v>
      </c>
      <c r="M784" s="104"/>
      <c r="N784" s="18"/>
      <c r="O784" s="142"/>
      <c r="P784" s="11"/>
    </row>
    <row r="785" spans="1:16">
      <c r="A785" s="38"/>
      <c r="B785" s="105" t="s">
        <v>263</v>
      </c>
      <c r="C785" s="59">
        <v>1</v>
      </c>
      <c r="D785" s="59"/>
      <c r="E785" s="59"/>
      <c r="F785" s="59"/>
      <c r="G785" s="59"/>
      <c r="H785" s="59"/>
      <c r="I785" s="59"/>
      <c r="J785" s="59"/>
      <c r="K785" s="59"/>
      <c r="L785" s="59">
        <v>780</v>
      </c>
      <c r="M785" s="104"/>
      <c r="N785" s="18"/>
      <c r="O785" s="142"/>
      <c r="P785" s="11"/>
    </row>
    <row r="786" spans="1:16">
      <c r="A786" s="38"/>
      <c r="B786" s="105" t="s">
        <v>263</v>
      </c>
      <c r="C786" s="59">
        <v>1</v>
      </c>
      <c r="D786" s="59"/>
      <c r="E786" s="59"/>
      <c r="F786" s="59"/>
      <c r="G786" s="59"/>
      <c r="H786" s="59"/>
      <c r="I786" s="59"/>
      <c r="J786" s="59"/>
      <c r="K786" s="59"/>
      <c r="L786" s="59">
        <v>781</v>
      </c>
      <c r="M786" s="104"/>
      <c r="N786" s="18"/>
      <c r="O786" s="142"/>
      <c r="P786" s="11"/>
    </row>
    <row r="787" spans="1:16">
      <c r="A787" s="38"/>
      <c r="B787" s="105" t="s">
        <v>263</v>
      </c>
      <c r="C787" s="59">
        <v>1</v>
      </c>
      <c r="D787" s="59"/>
      <c r="E787" s="59"/>
      <c r="F787" s="59"/>
      <c r="G787" s="59"/>
      <c r="H787" s="59"/>
      <c r="I787" s="59"/>
      <c r="J787" s="59"/>
      <c r="K787" s="59"/>
      <c r="L787" s="59">
        <v>782</v>
      </c>
      <c r="M787" s="104"/>
      <c r="N787" s="18"/>
      <c r="O787" s="142"/>
      <c r="P787" s="11"/>
    </row>
    <row r="788" spans="1:16">
      <c r="A788" s="38"/>
      <c r="B788" s="105" t="s">
        <v>263</v>
      </c>
      <c r="C788" s="59">
        <v>1</v>
      </c>
      <c r="D788" s="59"/>
      <c r="E788" s="59"/>
      <c r="F788" s="59"/>
      <c r="G788" s="59"/>
      <c r="H788" s="59"/>
      <c r="I788" s="59"/>
      <c r="J788" s="59"/>
      <c r="K788" s="59"/>
      <c r="L788" s="59">
        <v>783</v>
      </c>
      <c r="M788" s="104"/>
      <c r="N788" s="18"/>
      <c r="O788" s="142"/>
      <c r="P788" s="11"/>
    </row>
    <row r="789" spans="1:16">
      <c r="A789" s="38"/>
      <c r="B789" s="105" t="s">
        <v>263</v>
      </c>
      <c r="C789" s="59">
        <v>1</v>
      </c>
      <c r="D789" s="59"/>
      <c r="E789" s="59"/>
      <c r="F789" s="59"/>
      <c r="G789" s="59"/>
      <c r="H789" s="59"/>
      <c r="I789" s="59"/>
      <c r="J789" s="59"/>
      <c r="K789" s="59"/>
      <c r="L789" s="59">
        <v>784</v>
      </c>
      <c r="M789" s="104"/>
      <c r="N789" s="18"/>
      <c r="O789" s="142"/>
      <c r="P789" s="11"/>
    </row>
    <row r="790" spans="1:16">
      <c r="A790" s="38"/>
      <c r="B790" s="105" t="s">
        <v>263</v>
      </c>
      <c r="C790" s="59">
        <v>1</v>
      </c>
      <c r="D790" s="59"/>
      <c r="E790" s="59"/>
      <c r="F790" s="59"/>
      <c r="G790" s="59"/>
      <c r="H790" s="59"/>
      <c r="I790" s="59"/>
      <c r="J790" s="59"/>
      <c r="K790" s="59"/>
      <c r="L790" s="59">
        <v>785</v>
      </c>
      <c r="M790" s="104"/>
      <c r="N790" s="18"/>
      <c r="O790" s="142"/>
      <c r="P790" s="11"/>
    </row>
    <row r="791" spans="1:16">
      <c r="A791" s="38"/>
      <c r="B791" s="105" t="s">
        <v>263</v>
      </c>
      <c r="C791" s="59">
        <v>1</v>
      </c>
      <c r="D791" s="59"/>
      <c r="E791" s="59"/>
      <c r="F791" s="59"/>
      <c r="G791" s="59"/>
      <c r="H791" s="59"/>
      <c r="I791" s="59"/>
      <c r="J791" s="59"/>
      <c r="K791" s="59"/>
      <c r="L791" s="59">
        <v>786</v>
      </c>
      <c r="M791" s="104"/>
      <c r="N791" s="18"/>
      <c r="O791" s="142"/>
      <c r="P791" s="11"/>
    </row>
    <row r="792" spans="1:16">
      <c r="A792" s="38"/>
      <c r="B792" s="105" t="s">
        <v>263</v>
      </c>
      <c r="C792" s="59">
        <v>1</v>
      </c>
      <c r="D792" s="59"/>
      <c r="E792" s="59"/>
      <c r="F792" s="59"/>
      <c r="G792" s="59"/>
      <c r="H792" s="59"/>
      <c r="I792" s="59"/>
      <c r="J792" s="59"/>
      <c r="K792" s="59"/>
      <c r="L792" s="59">
        <v>787</v>
      </c>
      <c r="M792" s="104"/>
      <c r="N792" s="18"/>
      <c r="O792" s="142"/>
      <c r="P792" s="11"/>
    </row>
    <row r="793" spans="1:16">
      <c r="A793" s="38"/>
      <c r="B793" s="105" t="s">
        <v>263</v>
      </c>
      <c r="C793" s="59">
        <v>1</v>
      </c>
      <c r="D793" s="59"/>
      <c r="E793" s="59"/>
      <c r="F793" s="59"/>
      <c r="G793" s="59"/>
      <c r="H793" s="59"/>
      <c r="I793" s="59"/>
      <c r="J793" s="59"/>
      <c r="K793" s="59"/>
      <c r="L793" s="59">
        <v>788</v>
      </c>
      <c r="M793" s="104"/>
      <c r="N793" s="18"/>
      <c r="O793" s="142"/>
      <c r="P793" s="11"/>
    </row>
    <row r="794" spans="1:16">
      <c r="A794" s="38"/>
      <c r="B794" s="105" t="s">
        <v>263</v>
      </c>
      <c r="C794" s="59">
        <v>1</v>
      </c>
      <c r="D794" s="59"/>
      <c r="E794" s="59"/>
      <c r="F794" s="59"/>
      <c r="G794" s="59"/>
      <c r="H794" s="59"/>
      <c r="I794" s="59"/>
      <c r="J794" s="59"/>
      <c r="K794" s="59"/>
      <c r="L794" s="59">
        <v>789</v>
      </c>
      <c r="M794" s="104"/>
      <c r="N794" s="18"/>
      <c r="O794" s="142"/>
      <c r="P794" s="11"/>
    </row>
    <row r="795" spans="1:16">
      <c r="A795" s="38"/>
      <c r="B795" s="105" t="s">
        <v>263</v>
      </c>
      <c r="C795" s="59">
        <v>1</v>
      </c>
      <c r="D795" s="59"/>
      <c r="E795" s="59"/>
      <c r="F795" s="59"/>
      <c r="G795" s="59"/>
      <c r="H795" s="59"/>
      <c r="I795" s="59"/>
      <c r="J795" s="59"/>
      <c r="K795" s="59"/>
      <c r="L795" s="59">
        <v>790</v>
      </c>
      <c r="M795" s="104"/>
      <c r="N795" s="18"/>
      <c r="O795" s="142"/>
      <c r="P795" s="11"/>
    </row>
    <row r="796" spans="1:16">
      <c r="A796" s="38"/>
      <c r="B796" s="105" t="s">
        <v>263</v>
      </c>
      <c r="C796" s="59">
        <v>1</v>
      </c>
      <c r="D796" s="59"/>
      <c r="E796" s="59"/>
      <c r="F796" s="59"/>
      <c r="G796" s="59"/>
      <c r="H796" s="59"/>
      <c r="I796" s="59"/>
      <c r="J796" s="59"/>
      <c r="K796" s="59"/>
      <c r="L796" s="59">
        <v>791</v>
      </c>
      <c r="M796" s="104"/>
      <c r="N796" s="18"/>
      <c r="O796" s="142"/>
      <c r="P796" s="11"/>
    </row>
    <row r="797" spans="1:16">
      <c r="A797" s="38"/>
      <c r="B797" s="105" t="s">
        <v>263</v>
      </c>
      <c r="C797" s="59">
        <v>1</v>
      </c>
      <c r="D797" s="59"/>
      <c r="E797" s="59"/>
      <c r="F797" s="59"/>
      <c r="G797" s="59"/>
      <c r="H797" s="59"/>
      <c r="I797" s="59"/>
      <c r="J797" s="59"/>
      <c r="K797" s="59"/>
      <c r="L797" s="59">
        <v>792</v>
      </c>
      <c r="M797" s="104"/>
      <c r="N797" s="18"/>
      <c r="O797" s="142"/>
      <c r="P797" s="11"/>
    </row>
    <row r="798" spans="1:16">
      <c r="A798" s="38"/>
      <c r="B798" s="105" t="s">
        <v>263</v>
      </c>
      <c r="C798" s="59">
        <v>1</v>
      </c>
      <c r="D798" s="59"/>
      <c r="E798" s="59"/>
      <c r="F798" s="59"/>
      <c r="G798" s="59"/>
      <c r="H798" s="59"/>
      <c r="I798" s="59"/>
      <c r="J798" s="59"/>
      <c r="K798" s="59"/>
      <c r="L798" s="59">
        <v>793</v>
      </c>
      <c r="M798" s="104"/>
      <c r="N798" s="18"/>
      <c r="O798" s="142"/>
      <c r="P798" s="11"/>
    </row>
    <row r="799" spans="1:16">
      <c r="A799" s="38"/>
      <c r="B799" s="105" t="s">
        <v>263</v>
      </c>
      <c r="C799" s="59">
        <v>1</v>
      </c>
      <c r="D799" s="59"/>
      <c r="E799" s="59"/>
      <c r="F799" s="59"/>
      <c r="G799" s="59"/>
      <c r="H799" s="59"/>
      <c r="I799" s="59"/>
      <c r="J799" s="59"/>
      <c r="K799" s="59"/>
      <c r="L799" s="59">
        <v>794</v>
      </c>
      <c r="M799" s="104"/>
      <c r="N799" s="18"/>
      <c r="O799" s="142"/>
      <c r="P799" s="11"/>
    </row>
    <row r="800" spans="1:16">
      <c r="A800" s="38"/>
      <c r="B800" s="105" t="s">
        <v>263</v>
      </c>
      <c r="C800" s="59">
        <v>1</v>
      </c>
      <c r="D800" s="59"/>
      <c r="E800" s="59"/>
      <c r="F800" s="59"/>
      <c r="G800" s="59"/>
      <c r="H800" s="59"/>
      <c r="I800" s="59"/>
      <c r="J800" s="59"/>
      <c r="K800" s="59"/>
      <c r="L800" s="59">
        <v>795</v>
      </c>
      <c r="M800" s="104"/>
      <c r="N800" s="18"/>
      <c r="O800" s="142"/>
      <c r="P800" s="11"/>
    </row>
    <row r="801" spans="1:16">
      <c r="A801" s="38"/>
      <c r="B801" s="105" t="s">
        <v>263</v>
      </c>
      <c r="C801" s="59">
        <v>1</v>
      </c>
      <c r="D801" s="59"/>
      <c r="E801" s="59"/>
      <c r="F801" s="59"/>
      <c r="G801" s="59"/>
      <c r="H801" s="59"/>
      <c r="I801" s="59"/>
      <c r="J801" s="59"/>
      <c r="K801" s="59"/>
      <c r="L801" s="59">
        <v>796</v>
      </c>
      <c r="M801" s="104"/>
      <c r="N801" s="18"/>
      <c r="O801" s="142"/>
      <c r="P801" s="11"/>
    </row>
    <row r="802" spans="1:16">
      <c r="A802" s="38"/>
      <c r="B802" s="105" t="s">
        <v>263</v>
      </c>
      <c r="C802" s="59">
        <v>1</v>
      </c>
      <c r="D802" s="59"/>
      <c r="E802" s="59"/>
      <c r="F802" s="59"/>
      <c r="G802" s="59"/>
      <c r="H802" s="59"/>
      <c r="I802" s="59"/>
      <c r="J802" s="59"/>
      <c r="K802" s="59"/>
      <c r="L802" s="59">
        <v>797</v>
      </c>
      <c r="M802" s="104"/>
      <c r="N802" s="18"/>
      <c r="O802" s="142"/>
      <c r="P802" s="11"/>
    </row>
    <row r="803" spans="1:16">
      <c r="A803" s="38"/>
      <c r="B803" s="105" t="s">
        <v>263</v>
      </c>
      <c r="C803" s="59">
        <v>1</v>
      </c>
      <c r="D803" s="59"/>
      <c r="E803" s="59"/>
      <c r="F803" s="59"/>
      <c r="G803" s="59"/>
      <c r="H803" s="59"/>
      <c r="I803" s="59"/>
      <c r="J803" s="59"/>
      <c r="K803" s="59"/>
      <c r="L803" s="59">
        <v>798</v>
      </c>
      <c r="M803" s="104"/>
      <c r="N803" s="18"/>
      <c r="O803" s="142"/>
      <c r="P803" s="11"/>
    </row>
    <row r="804" spans="1:16">
      <c r="A804" s="38"/>
      <c r="B804" s="105" t="s">
        <v>263</v>
      </c>
      <c r="C804" s="59">
        <v>1</v>
      </c>
      <c r="D804" s="59"/>
      <c r="E804" s="59"/>
      <c r="F804" s="59"/>
      <c r="G804" s="59"/>
      <c r="H804" s="59"/>
      <c r="I804" s="59"/>
      <c r="J804" s="59"/>
      <c r="K804" s="59"/>
      <c r="L804" s="59">
        <v>799</v>
      </c>
      <c r="M804" s="104"/>
      <c r="N804" s="18"/>
      <c r="O804" s="142"/>
      <c r="P804" s="11"/>
    </row>
    <row r="805" spans="1:16">
      <c r="A805" s="38"/>
      <c r="B805" s="105" t="s">
        <v>263</v>
      </c>
      <c r="C805" s="59">
        <v>1</v>
      </c>
      <c r="D805" s="59"/>
      <c r="E805" s="59"/>
      <c r="F805" s="59"/>
      <c r="G805" s="59"/>
      <c r="H805" s="59"/>
      <c r="I805" s="59"/>
      <c r="J805" s="59"/>
      <c r="K805" s="59"/>
      <c r="L805" s="59">
        <v>800</v>
      </c>
      <c r="M805" s="104"/>
      <c r="N805" s="18"/>
      <c r="O805" s="142"/>
      <c r="P805" s="11"/>
    </row>
    <row r="806" spans="1:16">
      <c r="A806" s="83"/>
      <c r="B806" s="105" t="s">
        <v>101</v>
      </c>
      <c r="C806" s="59">
        <v>1</v>
      </c>
      <c r="D806" s="59"/>
      <c r="E806" s="59"/>
      <c r="F806" s="59"/>
      <c r="G806" s="59"/>
      <c r="H806" s="59"/>
      <c r="I806" s="59"/>
      <c r="J806" s="59"/>
      <c r="K806" s="59"/>
      <c r="L806" s="59">
        <v>746</v>
      </c>
      <c r="M806" s="64" t="s">
        <v>336</v>
      </c>
      <c r="N806" s="11" t="s">
        <v>306</v>
      </c>
      <c r="O806" s="142"/>
      <c r="P806" s="11">
        <v>1</v>
      </c>
    </row>
    <row r="807" spans="1:16">
      <c r="A807" s="83"/>
      <c r="B807" s="105" t="s">
        <v>25</v>
      </c>
      <c r="C807" s="59">
        <v>1</v>
      </c>
      <c r="D807" s="59"/>
      <c r="E807" s="59"/>
      <c r="F807" s="59"/>
      <c r="G807" s="59"/>
      <c r="H807" s="59"/>
      <c r="I807" s="59"/>
      <c r="J807" s="59"/>
      <c r="K807" s="59"/>
      <c r="L807" s="59">
        <v>683</v>
      </c>
      <c r="M807" s="104"/>
      <c r="N807" s="18"/>
      <c r="O807" s="142"/>
      <c r="P807" s="11"/>
    </row>
    <row r="808" spans="1:16">
      <c r="A808" s="83"/>
      <c r="B808" s="105" t="s">
        <v>84</v>
      </c>
      <c r="C808" s="59">
        <v>1</v>
      </c>
      <c r="D808" s="59"/>
      <c r="E808" s="59"/>
      <c r="F808" s="59"/>
      <c r="G808" s="59"/>
      <c r="H808" s="59"/>
      <c r="I808" s="59"/>
      <c r="J808" s="59"/>
      <c r="K808" s="59"/>
      <c r="L808" s="61">
        <v>743</v>
      </c>
      <c r="M808" s="64" t="s">
        <v>337</v>
      </c>
      <c r="N808" s="11" t="s">
        <v>306</v>
      </c>
      <c r="O808" s="142"/>
      <c r="P808" s="11">
        <v>1</v>
      </c>
    </row>
    <row r="809" spans="1:16">
      <c r="A809" s="83"/>
      <c r="B809" s="105" t="s">
        <v>84</v>
      </c>
      <c r="C809" s="59">
        <v>1</v>
      </c>
      <c r="D809" s="59"/>
      <c r="E809" s="59"/>
      <c r="F809" s="59"/>
      <c r="G809" s="59"/>
      <c r="H809" s="59"/>
      <c r="I809" s="59"/>
      <c r="J809" s="59"/>
      <c r="K809" s="59"/>
      <c r="L809" s="59">
        <v>744</v>
      </c>
      <c r="M809" s="104"/>
      <c r="N809" s="18"/>
      <c r="O809" s="142"/>
      <c r="P809" s="11"/>
    </row>
    <row r="810" spans="1:16" s="73" customFormat="1">
      <c r="A810" s="69" t="s">
        <v>28</v>
      </c>
      <c r="B810" s="108"/>
      <c r="C810" s="69">
        <f>SUM(C652:C809)</f>
        <v>152</v>
      </c>
      <c r="D810" s="69"/>
      <c r="E810" s="69">
        <f t="shared" ref="E810:K810" si="26">SUM(E652:E809)</f>
        <v>9</v>
      </c>
      <c r="F810" s="69">
        <f t="shared" si="26"/>
        <v>14</v>
      </c>
      <c r="G810" s="69">
        <f t="shared" si="26"/>
        <v>13</v>
      </c>
      <c r="H810" s="69">
        <f t="shared" si="26"/>
        <v>0</v>
      </c>
      <c r="I810" s="69">
        <f t="shared" si="26"/>
        <v>0</v>
      </c>
      <c r="J810" s="69">
        <f t="shared" si="26"/>
        <v>0</v>
      </c>
      <c r="K810" s="69">
        <f t="shared" si="26"/>
        <v>36</v>
      </c>
      <c r="L810" s="69"/>
      <c r="M810" s="104"/>
      <c r="N810" s="9"/>
      <c r="O810" s="149"/>
      <c r="P810" s="163"/>
    </row>
    <row r="811" spans="1:16">
      <c r="A811" s="106" t="s">
        <v>338</v>
      </c>
      <c r="B811" s="75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4"/>
      <c r="N811" s="9"/>
      <c r="O811" s="142"/>
      <c r="P811" s="11"/>
    </row>
    <row r="812" spans="1:16">
      <c r="A812" s="85"/>
      <c r="B812" s="106" t="s">
        <v>49</v>
      </c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4"/>
      <c r="N812" s="9"/>
      <c r="O812" s="142"/>
      <c r="P812" s="11"/>
    </row>
    <row r="813" spans="1:16">
      <c r="A813" s="85"/>
      <c r="B813" s="75" t="s">
        <v>273</v>
      </c>
      <c r="C813" s="61">
        <v>1</v>
      </c>
      <c r="D813" s="61">
        <v>1</v>
      </c>
      <c r="E813" s="61">
        <v>6</v>
      </c>
      <c r="F813" s="61"/>
      <c r="G813" s="61"/>
      <c r="H813" s="61"/>
      <c r="I813" s="61"/>
      <c r="J813" s="61"/>
      <c r="K813" s="61">
        <f>SUM(E813:J813)</f>
        <v>6</v>
      </c>
      <c r="L813" s="61">
        <v>92</v>
      </c>
      <c r="M813" s="64" t="s">
        <v>339</v>
      </c>
      <c r="N813" s="11" t="s">
        <v>340</v>
      </c>
      <c r="O813" s="142"/>
      <c r="P813" s="11">
        <v>1</v>
      </c>
    </row>
    <row r="814" spans="1:16">
      <c r="A814" s="85"/>
      <c r="B814" s="75" t="s">
        <v>84</v>
      </c>
      <c r="C814" s="61">
        <v>1</v>
      </c>
      <c r="D814" s="61"/>
      <c r="E814" s="61"/>
      <c r="F814" s="61"/>
      <c r="G814" s="61"/>
      <c r="H814" s="61"/>
      <c r="I814" s="61"/>
      <c r="J814" s="61"/>
      <c r="K814" s="61"/>
      <c r="L814" s="61">
        <v>118</v>
      </c>
      <c r="M814" s="64" t="s">
        <v>341</v>
      </c>
      <c r="N814" s="11" t="s">
        <v>340</v>
      </c>
      <c r="O814" s="142"/>
      <c r="P814" s="11">
        <v>1</v>
      </c>
    </row>
    <row r="815" spans="1:16">
      <c r="A815" s="85"/>
      <c r="B815" s="75" t="s">
        <v>84</v>
      </c>
      <c r="C815" s="61">
        <v>1</v>
      </c>
      <c r="D815" s="61"/>
      <c r="E815" s="61"/>
      <c r="F815" s="61"/>
      <c r="G815" s="61"/>
      <c r="H815" s="61"/>
      <c r="I815" s="61"/>
      <c r="J815" s="61"/>
      <c r="K815" s="61"/>
      <c r="L815" s="61">
        <v>126</v>
      </c>
      <c r="M815" s="64" t="s">
        <v>342</v>
      </c>
      <c r="N815" s="11" t="s">
        <v>343</v>
      </c>
      <c r="O815" s="142"/>
      <c r="P815" s="11">
        <v>1</v>
      </c>
    </row>
    <row r="816" spans="1:16">
      <c r="A816" s="85"/>
      <c r="B816" s="75" t="s">
        <v>84</v>
      </c>
      <c r="C816" s="61">
        <v>1</v>
      </c>
      <c r="D816" s="61"/>
      <c r="E816" s="61"/>
      <c r="F816" s="61"/>
      <c r="G816" s="61"/>
      <c r="H816" s="61"/>
      <c r="I816" s="61"/>
      <c r="J816" s="61"/>
      <c r="K816" s="61"/>
      <c r="L816" s="61">
        <v>194</v>
      </c>
      <c r="M816" s="64" t="s">
        <v>344</v>
      </c>
      <c r="N816" s="11" t="s">
        <v>343</v>
      </c>
      <c r="O816" s="142"/>
      <c r="P816" s="11">
        <v>1</v>
      </c>
    </row>
    <row r="817" spans="1:16">
      <c r="A817" s="85"/>
      <c r="B817" s="75" t="s">
        <v>280</v>
      </c>
      <c r="C817" s="61">
        <v>1</v>
      </c>
      <c r="D817" s="61">
        <v>2</v>
      </c>
      <c r="E817" s="61">
        <v>3</v>
      </c>
      <c r="F817" s="61"/>
      <c r="G817" s="61"/>
      <c r="H817" s="61"/>
      <c r="I817" s="61"/>
      <c r="J817" s="61"/>
      <c r="K817" s="61">
        <f>SUM(E817:J817)</f>
        <v>3</v>
      </c>
      <c r="L817" s="61">
        <v>48</v>
      </c>
      <c r="M817" s="64"/>
      <c r="N817" s="9"/>
      <c r="O817" s="142"/>
      <c r="P817" s="11"/>
    </row>
    <row r="818" spans="1:16">
      <c r="A818" s="85"/>
      <c r="B818" s="75" t="s">
        <v>25</v>
      </c>
      <c r="C818" s="61">
        <v>1</v>
      </c>
      <c r="D818" s="61"/>
      <c r="E818" s="61"/>
      <c r="F818" s="61"/>
      <c r="G818" s="61"/>
      <c r="H818" s="61"/>
      <c r="I818" s="61"/>
      <c r="J818" s="61"/>
      <c r="K818" s="61"/>
      <c r="L818" s="61">
        <v>57</v>
      </c>
      <c r="M818" s="64"/>
      <c r="N818" s="19"/>
      <c r="O818" s="142"/>
      <c r="P818" s="11"/>
    </row>
    <row r="819" spans="1:16">
      <c r="A819" s="85"/>
      <c r="B819" s="75" t="s">
        <v>25</v>
      </c>
      <c r="C819" s="61">
        <v>1</v>
      </c>
      <c r="D819" s="61"/>
      <c r="E819" s="61"/>
      <c r="F819" s="61"/>
      <c r="G819" s="61"/>
      <c r="H819" s="61"/>
      <c r="I819" s="61"/>
      <c r="J819" s="61"/>
      <c r="K819" s="61"/>
      <c r="L819" s="61">
        <v>60</v>
      </c>
      <c r="M819" s="64"/>
      <c r="N819" s="9"/>
      <c r="O819" s="142"/>
      <c r="P819" s="11"/>
    </row>
    <row r="820" spans="1:16">
      <c r="A820" s="85"/>
      <c r="B820" s="75" t="s">
        <v>25</v>
      </c>
      <c r="C820" s="61">
        <v>1</v>
      </c>
      <c r="D820" s="61"/>
      <c r="E820" s="61"/>
      <c r="F820" s="61"/>
      <c r="G820" s="61"/>
      <c r="H820" s="61"/>
      <c r="I820" s="61"/>
      <c r="J820" s="61"/>
      <c r="K820" s="61"/>
      <c r="L820" s="61">
        <v>1089</v>
      </c>
      <c r="M820" s="64"/>
      <c r="N820" s="9"/>
      <c r="O820" s="142"/>
      <c r="P820" s="11"/>
    </row>
    <row r="821" spans="1:16">
      <c r="A821" s="85"/>
      <c r="B821" s="106" t="s">
        <v>230</v>
      </c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4"/>
      <c r="N821" s="9"/>
      <c r="O821" s="142"/>
      <c r="P821" s="11"/>
    </row>
    <row r="822" spans="1:16">
      <c r="A822" s="85"/>
      <c r="B822" s="75" t="s">
        <v>231</v>
      </c>
      <c r="C822" s="61">
        <v>1</v>
      </c>
      <c r="D822" s="61">
        <v>1</v>
      </c>
      <c r="E822" s="61"/>
      <c r="F822" s="61"/>
      <c r="G822" s="61">
        <v>4</v>
      </c>
      <c r="H822" s="61"/>
      <c r="I822" s="61"/>
      <c r="J822" s="61"/>
      <c r="K822" s="61">
        <f>SUM(E822:J822)</f>
        <v>4</v>
      </c>
      <c r="L822" s="61">
        <v>429</v>
      </c>
      <c r="M822" s="64"/>
      <c r="N822" s="9"/>
      <c r="O822" s="142"/>
      <c r="P822" s="11"/>
    </row>
    <row r="823" spans="1:16">
      <c r="A823" s="85"/>
      <c r="B823" s="75" t="s">
        <v>113</v>
      </c>
      <c r="C823" s="61">
        <v>1</v>
      </c>
      <c r="D823" s="61"/>
      <c r="E823" s="61"/>
      <c r="F823" s="61"/>
      <c r="G823" s="61"/>
      <c r="H823" s="61"/>
      <c r="I823" s="61"/>
      <c r="J823" s="61"/>
      <c r="K823" s="61"/>
      <c r="L823" s="61">
        <v>430</v>
      </c>
      <c r="M823" s="64"/>
      <c r="N823" s="9"/>
      <c r="O823" s="142"/>
      <c r="P823" s="11"/>
    </row>
    <row r="824" spans="1:16">
      <c r="A824" s="85"/>
      <c r="B824" s="75" t="s">
        <v>113</v>
      </c>
      <c r="C824" s="61">
        <v>1</v>
      </c>
      <c r="D824" s="61"/>
      <c r="E824" s="61"/>
      <c r="F824" s="61"/>
      <c r="G824" s="61"/>
      <c r="H824" s="61"/>
      <c r="I824" s="61"/>
      <c r="J824" s="61"/>
      <c r="K824" s="61"/>
      <c r="L824" s="61">
        <v>801</v>
      </c>
      <c r="M824" s="64" t="s">
        <v>345</v>
      </c>
      <c r="N824" s="11" t="s">
        <v>343</v>
      </c>
      <c r="O824" s="142"/>
      <c r="P824" s="11">
        <v>1</v>
      </c>
    </row>
    <row r="825" spans="1:16">
      <c r="A825" s="85"/>
      <c r="B825" s="75" t="s">
        <v>113</v>
      </c>
      <c r="C825" s="61">
        <v>1</v>
      </c>
      <c r="D825" s="61"/>
      <c r="E825" s="61"/>
      <c r="F825" s="61"/>
      <c r="G825" s="61"/>
      <c r="H825" s="61"/>
      <c r="I825" s="61"/>
      <c r="J825" s="61"/>
      <c r="K825" s="61"/>
      <c r="L825" s="61">
        <v>802</v>
      </c>
      <c r="M825" s="64" t="s">
        <v>346</v>
      </c>
      <c r="N825" s="11" t="s">
        <v>343</v>
      </c>
      <c r="O825" s="142"/>
      <c r="P825" s="11">
        <v>1</v>
      </c>
    </row>
    <row r="826" spans="1:16">
      <c r="A826" s="85"/>
      <c r="B826" s="106" t="s">
        <v>234</v>
      </c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4"/>
      <c r="N826" s="9"/>
      <c r="O826" s="142"/>
      <c r="P826" s="11"/>
    </row>
    <row r="827" spans="1:16">
      <c r="A827" s="85"/>
      <c r="B827" s="75" t="s">
        <v>221</v>
      </c>
      <c r="C827" s="61">
        <v>1</v>
      </c>
      <c r="D827" s="61">
        <v>1</v>
      </c>
      <c r="E827" s="61"/>
      <c r="F827" s="61">
        <v>6</v>
      </c>
      <c r="G827" s="61"/>
      <c r="H827" s="61"/>
      <c r="I827" s="61"/>
      <c r="J827" s="61"/>
      <c r="K827" s="61">
        <f>SUM(E827:J827)</f>
        <v>6</v>
      </c>
      <c r="L827" s="61">
        <v>44</v>
      </c>
      <c r="M827" s="64" t="s">
        <v>347</v>
      </c>
      <c r="N827" s="11" t="s">
        <v>343</v>
      </c>
      <c r="O827" s="142"/>
      <c r="P827" s="11">
        <v>1</v>
      </c>
    </row>
    <row r="828" spans="1:16">
      <c r="A828" s="85"/>
      <c r="B828" s="75" t="s">
        <v>84</v>
      </c>
      <c r="C828" s="61">
        <v>1</v>
      </c>
      <c r="D828" s="61"/>
      <c r="E828" s="61"/>
      <c r="F828" s="61"/>
      <c r="G828" s="61"/>
      <c r="H828" s="61"/>
      <c r="I828" s="61"/>
      <c r="J828" s="61"/>
      <c r="K828" s="61"/>
      <c r="L828" s="61">
        <v>53</v>
      </c>
      <c r="M828" s="64" t="s">
        <v>348</v>
      </c>
      <c r="N828" s="11" t="s">
        <v>343</v>
      </c>
      <c r="O828" s="142"/>
      <c r="P828" s="11">
        <v>1</v>
      </c>
    </row>
    <row r="829" spans="1:16">
      <c r="A829" s="85"/>
      <c r="B829" s="75" t="s">
        <v>84</v>
      </c>
      <c r="C829" s="61">
        <v>1</v>
      </c>
      <c r="D829" s="61"/>
      <c r="E829" s="61"/>
      <c r="F829" s="61"/>
      <c r="G829" s="61"/>
      <c r="H829" s="61"/>
      <c r="I829" s="61"/>
      <c r="J829" s="61"/>
      <c r="K829" s="61"/>
      <c r="L829" s="61">
        <v>136</v>
      </c>
      <c r="M829" s="64" t="s">
        <v>349</v>
      </c>
      <c r="N829" s="11" t="s">
        <v>343</v>
      </c>
      <c r="O829" s="142"/>
      <c r="P829" s="11">
        <v>1</v>
      </c>
    </row>
    <row r="830" spans="1:16">
      <c r="A830" s="85"/>
      <c r="B830" s="75" t="s">
        <v>84</v>
      </c>
      <c r="C830" s="61">
        <v>1</v>
      </c>
      <c r="D830" s="61"/>
      <c r="E830" s="61"/>
      <c r="F830" s="61"/>
      <c r="G830" s="61"/>
      <c r="H830" s="61"/>
      <c r="I830" s="61"/>
      <c r="J830" s="61"/>
      <c r="K830" s="61"/>
      <c r="L830" s="61">
        <v>182</v>
      </c>
      <c r="M830" s="64"/>
      <c r="N830" s="9"/>
      <c r="O830" s="142"/>
      <c r="P830" s="11"/>
    </row>
    <row r="831" spans="1:16">
      <c r="A831" s="85"/>
      <c r="B831" s="75" t="s">
        <v>84</v>
      </c>
      <c r="C831" s="61">
        <v>1</v>
      </c>
      <c r="D831" s="61"/>
      <c r="E831" s="61"/>
      <c r="F831" s="61"/>
      <c r="G831" s="61"/>
      <c r="H831" s="61"/>
      <c r="I831" s="61"/>
      <c r="J831" s="61"/>
      <c r="K831" s="61"/>
      <c r="L831" s="61">
        <v>184</v>
      </c>
      <c r="M831" s="64"/>
      <c r="N831" s="9"/>
      <c r="O831" s="142"/>
      <c r="P831" s="11"/>
    </row>
    <row r="832" spans="1:16">
      <c r="A832" s="85"/>
      <c r="B832" s="75" t="s">
        <v>84</v>
      </c>
      <c r="C832" s="61">
        <v>1</v>
      </c>
      <c r="D832" s="61"/>
      <c r="E832" s="61"/>
      <c r="F832" s="61"/>
      <c r="G832" s="61"/>
      <c r="H832" s="61"/>
      <c r="I832" s="61"/>
      <c r="J832" s="61"/>
      <c r="K832" s="61"/>
      <c r="L832" s="61">
        <v>190</v>
      </c>
      <c r="M832" s="64"/>
      <c r="N832" s="9"/>
      <c r="O832" s="142"/>
      <c r="P832" s="11"/>
    </row>
    <row r="833" spans="1:16">
      <c r="A833" s="85"/>
      <c r="B833" s="75" t="s">
        <v>240</v>
      </c>
      <c r="C833" s="61">
        <v>1</v>
      </c>
      <c r="D833" s="61">
        <v>2</v>
      </c>
      <c r="E833" s="61"/>
      <c r="F833" s="61">
        <v>8</v>
      </c>
      <c r="G833" s="61"/>
      <c r="H833" s="61"/>
      <c r="I833" s="61"/>
      <c r="J833" s="61"/>
      <c r="K833" s="61">
        <f>SUM(E833:J833)</f>
        <v>8</v>
      </c>
      <c r="L833" s="61">
        <v>113</v>
      </c>
      <c r="M833" s="64"/>
      <c r="N833" s="9"/>
      <c r="O833" s="142"/>
      <c r="P833" s="11"/>
    </row>
    <row r="834" spans="1:16">
      <c r="A834" s="85"/>
      <c r="B834" s="75" t="s">
        <v>241</v>
      </c>
      <c r="C834" s="61">
        <v>1</v>
      </c>
      <c r="D834" s="61"/>
      <c r="E834" s="61"/>
      <c r="F834" s="61"/>
      <c r="G834" s="61"/>
      <c r="H834" s="61"/>
      <c r="I834" s="61"/>
      <c r="J834" s="61"/>
      <c r="K834" s="61"/>
      <c r="L834" s="61">
        <v>119</v>
      </c>
      <c r="M834" s="64"/>
      <c r="N834" s="9"/>
      <c r="O834" s="142"/>
      <c r="P834" s="11"/>
    </row>
    <row r="835" spans="1:16">
      <c r="A835" s="85"/>
      <c r="B835" s="75" t="s">
        <v>241</v>
      </c>
      <c r="C835" s="61">
        <v>1</v>
      </c>
      <c r="D835" s="61"/>
      <c r="E835" s="61"/>
      <c r="F835" s="61"/>
      <c r="G835" s="61"/>
      <c r="H835" s="61"/>
      <c r="I835" s="61"/>
      <c r="J835" s="61"/>
      <c r="K835" s="61"/>
      <c r="L835" s="61">
        <v>139</v>
      </c>
      <c r="M835" s="64"/>
      <c r="N835" s="9"/>
      <c r="O835" s="142"/>
      <c r="P835" s="11"/>
    </row>
    <row r="836" spans="1:16">
      <c r="A836" s="85"/>
      <c r="B836" s="75" t="s">
        <v>241</v>
      </c>
      <c r="C836" s="61">
        <v>1</v>
      </c>
      <c r="D836" s="61"/>
      <c r="E836" s="61"/>
      <c r="F836" s="61"/>
      <c r="G836" s="61"/>
      <c r="H836" s="61"/>
      <c r="I836" s="61"/>
      <c r="J836" s="61"/>
      <c r="K836" s="61"/>
      <c r="L836" s="61">
        <v>141</v>
      </c>
      <c r="M836" s="64"/>
      <c r="N836" s="9"/>
      <c r="O836" s="142"/>
      <c r="P836" s="11"/>
    </row>
    <row r="837" spans="1:16">
      <c r="A837" s="85"/>
      <c r="B837" s="75" t="s">
        <v>241</v>
      </c>
      <c r="C837" s="61">
        <v>1</v>
      </c>
      <c r="D837" s="61"/>
      <c r="E837" s="61"/>
      <c r="F837" s="61"/>
      <c r="G837" s="61"/>
      <c r="H837" s="61"/>
      <c r="I837" s="61"/>
      <c r="J837" s="61"/>
      <c r="K837" s="61"/>
      <c r="L837" s="61">
        <v>157</v>
      </c>
      <c r="M837" s="64" t="s">
        <v>350</v>
      </c>
      <c r="N837" s="11" t="s">
        <v>340</v>
      </c>
      <c r="O837" s="142"/>
      <c r="P837" s="11">
        <v>1</v>
      </c>
    </row>
    <row r="838" spans="1:16">
      <c r="A838" s="85"/>
      <c r="B838" s="75" t="s">
        <v>241</v>
      </c>
      <c r="C838" s="61">
        <v>1</v>
      </c>
      <c r="D838" s="61"/>
      <c r="E838" s="61"/>
      <c r="F838" s="61"/>
      <c r="G838" s="61"/>
      <c r="H838" s="61"/>
      <c r="I838" s="61"/>
      <c r="J838" s="61"/>
      <c r="K838" s="61"/>
      <c r="L838" s="61">
        <v>165</v>
      </c>
      <c r="M838" s="64" t="s">
        <v>351</v>
      </c>
      <c r="N838" s="11" t="s">
        <v>340</v>
      </c>
      <c r="O838" s="142"/>
      <c r="P838" s="11">
        <v>1</v>
      </c>
    </row>
    <row r="839" spans="1:16">
      <c r="A839" s="85"/>
      <c r="B839" s="75" t="s">
        <v>241</v>
      </c>
      <c r="C839" s="61">
        <v>1</v>
      </c>
      <c r="D839" s="61"/>
      <c r="E839" s="61"/>
      <c r="F839" s="61"/>
      <c r="G839" s="61"/>
      <c r="H839" s="61"/>
      <c r="I839" s="61"/>
      <c r="J839" s="61"/>
      <c r="K839" s="61"/>
      <c r="L839" s="61">
        <v>173</v>
      </c>
      <c r="M839" s="64" t="s">
        <v>352</v>
      </c>
      <c r="N839" s="11" t="s">
        <v>340</v>
      </c>
      <c r="O839" s="142"/>
      <c r="P839" s="11">
        <v>1</v>
      </c>
    </row>
    <row r="840" spans="1:16">
      <c r="A840" s="85"/>
      <c r="B840" s="75" t="s">
        <v>241</v>
      </c>
      <c r="C840" s="61">
        <v>1</v>
      </c>
      <c r="D840" s="61"/>
      <c r="E840" s="61"/>
      <c r="F840" s="61"/>
      <c r="G840" s="61"/>
      <c r="H840" s="61"/>
      <c r="I840" s="61"/>
      <c r="J840" s="61"/>
      <c r="K840" s="61"/>
      <c r="L840" s="61">
        <v>197</v>
      </c>
      <c r="M840" s="64"/>
      <c r="N840" s="9"/>
      <c r="O840" s="142"/>
      <c r="P840" s="11"/>
    </row>
    <row r="841" spans="1:16">
      <c r="A841" s="85"/>
      <c r="B841" s="75" t="s">
        <v>244</v>
      </c>
      <c r="C841" s="61">
        <v>1</v>
      </c>
      <c r="D841" s="61">
        <v>3</v>
      </c>
      <c r="E841" s="61"/>
      <c r="F841" s="61"/>
      <c r="G841" s="61">
        <v>5</v>
      </c>
      <c r="H841" s="61"/>
      <c r="I841" s="61"/>
      <c r="J841" s="61"/>
      <c r="K841" s="61">
        <f>SUM(E841:J841)</f>
        <v>5</v>
      </c>
      <c r="L841" s="61">
        <v>36</v>
      </c>
      <c r="M841" s="64"/>
      <c r="N841" s="18"/>
      <c r="O841" s="142"/>
      <c r="P841" s="11"/>
    </row>
    <row r="842" spans="1:16">
      <c r="A842" s="85"/>
      <c r="B842" s="75" t="s">
        <v>24</v>
      </c>
      <c r="C842" s="61">
        <v>1</v>
      </c>
      <c r="D842" s="61"/>
      <c r="E842" s="61"/>
      <c r="F842" s="61"/>
      <c r="G842" s="61"/>
      <c r="H842" s="61"/>
      <c r="I842" s="61"/>
      <c r="J842" s="61"/>
      <c r="K842" s="61"/>
      <c r="L842" s="61">
        <v>52</v>
      </c>
      <c r="M842" s="64"/>
      <c r="N842" s="18"/>
      <c r="O842" s="142"/>
      <c r="P842" s="11"/>
    </row>
    <row r="843" spans="1:16">
      <c r="A843" s="85"/>
      <c r="B843" s="75" t="s">
        <v>24</v>
      </c>
      <c r="C843" s="61">
        <v>1</v>
      </c>
      <c r="D843" s="61"/>
      <c r="E843" s="61"/>
      <c r="F843" s="61"/>
      <c r="G843" s="61"/>
      <c r="H843" s="61"/>
      <c r="I843" s="61"/>
      <c r="J843" s="61"/>
      <c r="K843" s="61"/>
      <c r="L843" s="61">
        <v>79</v>
      </c>
      <c r="M843" s="64"/>
      <c r="N843" s="18"/>
      <c r="O843" s="142"/>
      <c r="P843" s="11"/>
    </row>
    <row r="844" spans="1:16">
      <c r="A844" s="85"/>
      <c r="B844" s="75" t="s">
        <v>24</v>
      </c>
      <c r="C844" s="61">
        <v>1</v>
      </c>
      <c r="D844" s="61"/>
      <c r="E844" s="61"/>
      <c r="F844" s="61"/>
      <c r="G844" s="61"/>
      <c r="H844" s="61"/>
      <c r="I844" s="61"/>
      <c r="J844" s="61"/>
      <c r="K844" s="61"/>
      <c r="L844" s="61">
        <v>97</v>
      </c>
      <c r="M844" s="64"/>
      <c r="N844" s="18"/>
      <c r="O844" s="142"/>
      <c r="P844" s="11"/>
    </row>
    <row r="845" spans="1:16">
      <c r="A845" s="38"/>
      <c r="B845" s="75" t="s">
        <v>353</v>
      </c>
      <c r="C845" s="61">
        <v>1</v>
      </c>
      <c r="D845" s="61"/>
      <c r="E845" s="61"/>
      <c r="F845" s="61"/>
      <c r="G845" s="61"/>
      <c r="H845" s="61"/>
      <c r="I845" s="61"/>
      <c r="J845" s="61"/>
      <c r="K845" s="61"/>
      <c r="L845" s="61">
        <v>150</v>
      </c>
      <c r="M845" s="64" t="s">
        <v>354</v>
      </c>
      <c r="N845" s="61" t="s">
        <v>68</v>
      </c>
      <c r="O845" s="142"/>
      <c r="P845" s="11">
        <v>1</v>
      </c>
    </row>
    <row r="846" spans="1:16">
      <c r="A846" s="38"/>
      <c r="B846" s="107" t="s">
        <v>24</v>
      </c>
      <c r="C846" s="13">
        <v>1</v>
      </c>
      <c r="D846" s="13"/>
      <c r="E846" s="13"/>
      <c r="F846" s="13"/>
      <c r="G846" s="13"/>
      <c r="H846" s="13"/>
      <c r="I846" s="13"/>
      <c r="J846" s="13"/>
      <c r="K846" s="13"/>
      <c r="L846" s="59">
        <v>1128</v>
      </c>
      <c r="M846" s="104"/>
      <c r="N846" s="18"/>
      <c r="O846" s="142"/>
      <c r="P846" s="11"/>
    </row>
    <row r="847" spans="1:16">
      <c r="A847" s="38"/>
      <c r="B847" s="74" t="s">
        <v>250</v>
      </c>
      <c r="C847" s="59"/>
      <c r="D847" s="59"/>
      <c r="E847" s="59"/>
      <c r="F847" s="59"/>
      <c r="G847" s="59"/>
      <c r="H847" s="59"/>
      <c r="I847" s="59"/>
      <c r="J847" s="59"/>
      <c r="K847" s="59"/>
      <c r="L847" s="59"/>
      <c r="M847" s="104"/>
      <c r="N847" s="9"/>
      <c r="O847" s="142"/>
      <c r="P847" s="11"/>
    </row>
    <row r="848" spans="1:16">
      <c r="A848" s="38"/>
      <c r="B848" s="74" t="s">
        <v>355</v>
      </c>
      <c r="C848" s="59"/>
      <c r="D848" s="59"/>
      <c r="E848" s="59"/>
      <c r="F848" s="59"/>
      <c r="G848" s="59"/>
      <c r="H848" s="59"/>
      <c r="I848" s="59"/>
      <c r="J848" s="59"/>
      <c r="K848" s="59"/>
      <c r="L848" s="59"/>
      <c r="M848" s="104"/>
      <c r="N848" s="9"/>
      <c r="O848" s="142"/>
      <c r="P848" s="11"/>
    </row>
    <row r="849" spans="1:16">
      <c r="A849" s="38"/>
      <c r="B849" s="105" t="s">
        <v>252</v>
      </c>
      <c r="C849" s="59">
        <v>1</v>
      </c>
      <c r="D849" s="59">
        <v>1</v>
      </c>
      <c r="E849" s="59"/>
      <c r="F849" s="59"/>
      <c r="G849" s="59">
        <v>2</v>
      </c>
      <c r="H849" s="59"/>
      <c r="I849" s="59"/>
      <c r="J849" s="59"/>
      <c r="K849" s="59">
        <f>SUM(E849:J849)</f>
        <v>2</v>
      </c>
      <c r="L849" s="59">
        <v>431</v>
      </c>
      <c r="M849" s="64" t="s">
        <v>356</v>
      </c>
      <c r="N849" s="11" t="s">
        <v>340</v>
      </c>
      <c r="O849" s="142"/>
      <c r="P849" s="11">
        <v>1</v>
      </c>
    </row>
    <row r="850" spans="1:16">
      <c r="A850" s="38"/>
      <c r="B850" s="105" t="s">
        <v>152</v>
      </c>
      <c r="C850" s="59">
        <v>1</v>
      </c>
      <c r="D850" s="59"/>
      <c r="E850" s="59"/>
      <c r="F850" s="59"/>
      <c r="G850" s="59"/>
      <c r="H850" s="59"/>
      <c r="I850" s="59"/>
      <c r="J850" s="59"/>
      <c r="K850" s="59"/>
      <c r="L850" s="59">
        <v>432</v>
      </c>
      <c r="M850" s="104"/>
      <c r="N850" s="9"/>
      <c r="O850" s="142"/>
      <c r="P850" s="11"/>
    </row>
    <row r="851" spans="1:16">
      <c r="A851" s="38"/>
      <c r="B851" s="105" t="s">
        <v>254</v>
      </c>
      <c r="C851" s="59">
        <v>1</v>
      </c>
      <c r="D851" s="59"/>
      <c r="E851" s="59"/>
      <c r="F851" s="59"/>
      <c r="G851" s="59"/>
      <c r="H851" s="59"/>
      <c r="I851" s="59"/>
      <c r="J851" s="59"/>
      <c r="K851" s="59"/>
      <c r="L851" s="59">
        <v>437</v>
      </c>
      <c r="M851" s="64" t="s">
        <v>357</v>
      </c>
      <c r="N851" s="11" t="s">
        <v>340</v>
      </c>
      <c r="O851" s="142"/>
      <c r="P851" s="11">
        <v>1</v>
      </c>
    </row>
    <row r="852" spans="1:16">
      <c r="A852" s="38"/>
      <c r="B852" s="105" t="s">
        <v>65</v>
      </c>
      <c r="C852" s="59">
        <v>1</v>
      </c>
      <c r="D852" s="59"/>
      <c r="E852" s="59"/>
      <c r="F852" s="59"/>
      <c r="G852" s="59"/>
      <c r="H852" s="59"/>
      <c r="I852" s="59"/>
      <c r="J852" s="59"/>
      <c r="K852" s="59"/>
      <c r="L852" s="59">
        <v>438</v>
      </c>
      <c r="M852" s="64" t="s">
        <v>358</v>
      </c>
      <c r="N852" s="11" t="s">
        <v>340</v>
      </c>
      <c r="O852" s="142"/>
      <c r="P852" s="11">
        <v>1</v>
      </c>
    </row>
    <row r="853" spans="1:16">
      <c r="A853" s="38"/>
      <c r="B853" s="105" t="s">
        <v>65</v>
      </c>
      <c r="C853" s="59">
        <v>1</v>
      </c>
      <c r="D853" s="59"/>
      <c r="E853" s="59"/>
      <c r="F853" s="59"/>
      <c r="G853" s="59"/>
      <c r="H853" s="59"/>
      <c r="I853" s="59"/>
      <c r="J853" s="59"/>
      <c r="K853" s="59"/>
      <c r="L853" s="59">
        <v>439</v>
      </c>
      <c r="M853" s="104"/>
      <c r="N853" s="9"/>
      <c r="O853" s="142"/>
      <c r="P853" s="11"/>
    </row>
    <row r="854" spans="1:16">
      <c r="A854" s="38"/>
      <c r="B854" s="105" t="s">
        <v>65</v>
      </c>
      <c r="C854" s="59">
        <v>1</v>
      </c>
      <c r="D854" s="59"/>
      <c r="E854" s="59"/>
      <c r="F854" s="59"/>
      <c r="G854" s="59"/>
      <c r="H854" s="59"/>
      <c r="I854" s="59"/>
      <c r="J854" s="59"/>
      <c r="K854" s="59"/>
      <c r="L854" s="59">
        <v>440</v>
      </c>
      <c r="M854" s="104"/>
      <c r="N854" s="9"/>
      <c r="O854" s="142"/>
      <c r="P854" s="11"/>
    </row>
    <row r="855" spans="1:16">
      <c r="A855" s="38"/>
      <c r="B855" s="105" t="s">
        <v>65</v>
      </c>
      <c r="C855" s="59">
        <v>1</v>
      </c>
      <c r="D855" s="59"/>
      <c r="E855" s="59"/>
      <c r="F855" s="59"/>
      <c r="G855" s="59"/>
      <c r="H855" s="59"/>
      <c r="I855" s="59"/>
      <c r="J855" s="59"/>
      <c r="K855" s="59"/>
      <c r="L855" s="59">
        <v>441</v>
      </c>
      <c r="M855" s="104"/>
      <c r="N855" s="9"/>
      <c r="O855" s="142"/>
      <c r="P855" s="11"/>
    </row>
    <row r="856" spans="1:16">
      <c r="A856" s="38"/>
      <c r="B856" s="105" t="s">
        <v>65</v>
      </c>
      <c r="C856" s="59">
        <v>1</v>
      </c>
      <c r="D856" s="59"/>
      <c r="E856" s="59"/>
      <c r="F856" s="59"/>
      <c r="G856" s="59"/>
      <c r="H856" s="59"/>
      <c r="I856" s="59"/>
      <c r="J856" s="59"/>
      <c r="K856" s="59"/>
      <c r="L856" s="59">
        <v>442</v>
      </c>
      <c r="M856" s="104"/>
      <c r="N856" s="9"/>
      <c r="O856" s="142"/>
      <c r="P856" s="11"/>
    </row>
    <row r="857" spans="1:16">
      <c r="A857" s="38"/>
      <c r="B857" s="105" t="s">
        <v>65</v>
      </c>
      <c r="C857" s="59">
        <v>1</v>
      </c>
      <c r="D857" s="59"/>
      <c r="E857" s="59"/>
      <c r="F857" s="59"/>
      <c r="G857" s="59"/>
      <c r="H857" s="59"/>
      <c r="I857" s="59"/>
      <c r="J857" s="59"/>
      <c r="K857" s="59"/>
      <c r="L857" s="59">
        <v>456</v>
      </c>
      <c r="M857" s="104"/>
      <c r="N857" s="9"/>
      <c r="O857" s="142"/>
      <c r="P857" s="11"/>
    </row>
    <row r="858" spans="1:16">
      <c r="A858" s="38"/>
      <c r="B858" s="105" t="s">
        <v>65</v>
      </c>
      <c r="C858" s="59">
        <v>1</v>
      </c>
      <c r="D858" s="59"/>
      <c r="E858" s="59"/>
      <c r="F858" s="59"/>
      <c r="G858" s="59"/>
      <c r="H858" s="59"/>
      <c r="I858" s="59"/>
      <c r="J858" s="59"/>
      <c r="K858" s="59"/>
      <c r="L858" s="59">
        <v>457</v>
      </c>
      <c r="M858" s="104"/>
      <c r="N858" s="9"/>
      <c r="O858" s="142"/>
      <c r="P858" s="11"/>
    </row>
    <row r="859" spans="1:16">
      <c r="A859" s="38"/>
      <c r="B859" s="105" t="s">
        <v>65</v>
      </c>
      <c r="C859" s="59">
        <v>1</v>
      </c>
      <c r="D859" s="59"/>
      <c r="E859" s="59"/>
      <c r="F859" s="59"/>
      <c r="G859" s="59"/>
      <c r="H859" s="59"/>
      <c r="I859" s="59"/>
      <c r="J859" s="59"/>
      <c r="K859" s="59"/>
      <c r="L859" s="59">
        <v>458</v>
      </c>
      <c r="M859" s="104"/>
      <c r="N859" s="9"/>
      <c r="O859" s="142"/>
      <c r="P859" s="11"/>
    </row>
    <row r="860" spans="1:16">
      <c r="A860" s="38"/>
      <c r="B860" s="105" t="s">
        <v>65</v>
      </c>
      <c r="C860" s="59">
        <v>1</v>
      </c>
      <c r="D860" s="59"/>
      <c r="E860" s="59"/>
      <c r="F860" s="59"/>
      <c r="G860" s="59"/>
      <c r="H860" s="59"/>
      <c r="I860" s="59"/>
      <c r="J860" s="59"/>
      <c r="K860" s="59"/>
      <c r="L860" s="59">
        <v>459</v>
      </c>
      <c r="M860" s="104"/>
      <c r="N860" s="9"/>
      <c r="O860" s="142"/>
      <c r="P860" s="11"/>
    </row>
    <row r="861" spans="1:16">
      <c r="A861" s="38"/>
      <c r="B861" s="105" t="s">
        <v>65</v>
      </c>
      <c r="C861" s="59">
        <v>1</v>
      </c>
      <c r="D861" s="59"/>
      <c r="E861" s="59"/>
      <c r="F861" s="59"/>
      <c r="G861" s="59"/>
      <c r="H861" s="59"/>
      <c r="I861" s="59"/>
      <c r="J861" s="59"/>
      <c r="K861" s="59"/>
      <c r="L861" s="59">
        <v>460</v>
      </c>
      <c r="M861" s="104"/>
      <c r="N861" s="9"/>
      <c r="O861" s="142"/>
      <c r="P861" s="11"/>
    </row>
    <row r="862" spans="1:16">
      <c r="A862" s="38"/>
      <c r="B862" s="105" t="s">
        <v>65</v>
      </c>
      <c r="C862" s="59">
        <v>1</v>
      </c>
      <c r="D862" s="59"/>
      <c r="E862" s="59"/>
      <c r="F862" s="59"/>
      <c r="G862" s="59"/>
      <c r="H862" s="59"/>
      <c r="I862" s="59"/>
      <c r="J862" s="59"/>
      <c r="K862" s="59"/>
      <c r="L862" s="59">
        <v>461</v>
      </c>
      <c r="M862" s="104"/>
      <c r="N862" s="9"/>
      <c r="O862" s="142"/>
      <c r="P862" s="11"/>
    </row>
    <row r="863" spans="1:16">
      <c r="A863" s="38"/>
      <c r="B863" s="105" t="s">
        <v>65</v>
      </c>
      <c r="C863" s="59">
        <v>1</v>
      </c>
      <c r="D863" s="59"/>
      <c r="E863" s="59"/>
      <c r="F863" s="59"/>
      <c r="G863" s="59"/>
      <c r="H863" s="59"/>
      <c r="I863" s="59"/>
      <c r="J863" s="59"/>
      <c r="K863" s="59"/>
      <c r="L863" s="59">
        <v>462</v>
      </c>
      <c r="M863" s="104"/>
      <c r="N863" s="9"/>
      <c r="O863" s="142"/>
      <c r="P863" s="11"/>
    </row>
    <row r="864" spans="1:16">
      <c r="A864" s="38"/>
      <c r="B864" s="105" t="s">
        <v>65</v>
      </c>
      <c r="C864" s="59">
        <v>1</v>
      </c>
      <c r="D864" s="59"/>
      <c r="E864" s="59"/>
      <c r="F864" s="59"/>
      <c r="G864" s="59"/>
      <c r="H864" s="59"/>
      <c r="I864" s="59"/>
      <c r="J864" s="59"/>
      <c r="K864" s="59"/>
      <c r="L864" s="59">
        <v>463</v>
      </c>
      <c r="M864" s="104"/>
      <c r="N864" s="9"/>
      <c r="O864" s="142"/>
      <c r="P864" s="11"/>
    </row>
    <row r="865" spans="1:16">
      <c r="A865" s="38"/>
      <c r="B865" s="105" t="s">
        <v>65</v>
      </c>
      <c r="C865" s="59">
        <v>1</v>
      </c>
      <c r="D865" s="59"/>
      <c r="E865" s="59"/>
      <c r="F865" s="59"/>
      <c r="G865" s="59"/>
      <c r="H865" s="59"/>
      <c r="I865" s="59"/>
      <c r="J865" s="59"/>
      <c r="K865" s="59"/>
      <c r="L865" s="59">
        <v>464</v>
      </c>
      <c r="M865" s="104"/>
      <c r="N865" s="9"/>
      <c r="O865" s="142"/>
      <c r="P865" s="11"/>
    </row>
    <row r="866" spans="1:16">
      <c r="A866" s="38"/>
      <c r="B866" s="105" t="s">
        <v>65</v>
      </c>
      <c r="C866" s="59">
        <v>1</v>
      </c>
      <c r="D866" s="59"/>
      <c r="E866" s="59"/>
      <c r="F866" s="59"/>
      <c r="G866" s="59"/>
      <c r="H866" s="59"/>
      <c r="I866" s="59"/>
      <c r="J866" s="59"/>
      <c r="K866" s="59"/>
      <c r="L866" s="59">
        <v>465</v>
      </c>
      <c r="M866" s="104"/>
      <c r="N866" s="9"/>
      <c r="O866" s="142"/>
      <c r="P866" s="11"/>
    </row>
    <row r="867" spans="1:16">
      <c r="A867" s="38"/>
      <c r="B867" s="105" t="s">
        <v>65</v>
      </c>
      <c r="C867" s="59">
        <v>1</v>
      </c>
      <c r="D867" s="59"/>
      <c r="E867" s="59"/>
      <c r="F867" s="59"/>
      <c r="G867" s="59"/>
      <c r="H867" s="59"/>
      <c r="I867" s="59"/>
      <c r="J867" s="59"/>
      <c r="K867" s="59"/>
      <c r="L867" s="59">
        <v>466</v>
      </c>
      <c r="M867" s="104"/>
      <c r="N867" s="9"/>
      <c r="O867" s="142"/>
      <c r="P867" s="11"/>
    </row>
    <row r="868" spans="1:16">
      <c r="A868" s="38"/>
      <c r="B868" s="105" t="s">
        <v>257</v>
      </c>
      <c r="C868" s="59">
        <v>1</v>
      </c>
      <c r="D868" s="59"/>
      <c r="E868" s="59"/>
      <c r="F868" s="59"/>
      <c r="G868" s="59"/>
      <c r="H868" s="59"/>
      <c r="I868" s="59"/>
      <c r="J868" s="59"/>
      <c r="K868" s="59"/>
      <c r="L868" s="59">
        <v>443</v>
      </c>
      <c r="M868" s="64" t="s">
        <v>215</v>
      </c>
      <c r="N868" s="11" t="s">
        <v>340</v>
      </c>
      <c r="O868" s="142"/>
      <c r="P868" s="11">
        <v>1</v>
      </c>
    </row>
    <row r="869" spans="1:16">
      <c r="A869" s="38"/>
      <c r="B869" s="105" t="s">
        <v>259</v>
      </c>
      <c r="C869" s="59">
        <v>1</v>
      </c>
      <c r="D869" s="59"/>
      <c r="E869" s="59"/>
      <c r="F869" s="59"/>
      <c r="G869" s="59"/>
      <c r="H869" s="59"/>
      <c r="I869" s="59"/>
      <c r="J869" s="59"/>
      <c r="K869" s="59"/>
      <c r="L869" s="59">
        <v>444</v>
      </c>
      <c r="M869" s="104"/>
      <c r="N869" s="9"/>
      <c r="O869" s="142"/>
      <c r="P869" s="11"/>
    </row>
    <row r="870" spans="1:16">
      <c r="A870" s="38"/>
      <c r="B870" s="105" t="s">
        <v>259</v>
      </c>
      <c r="C870" s="59">
        <v>1</v>
      </c>
      <c r="D870" s="59"/>
      <c r="E870" s="59"/>
      <c r="F870" s="59"/>
      <c r="G870" s="59"/>
      <c r="H870" s="59"/>
      <c r="I870" s="59"/>
      <c r="J870" s="59"/>
      <c r="K870" s="59"/>
      <c r="L870" s="59">
        <v>445</v>
      </c>
      <c r="M870" s="104"/>
      <c r="N870" s="9"/>
      <c r="O870" s="142"/>
      <c r="P870" s="11"/>
    </row>
    <row r="871" spans="1:16">
      <c r="A871" s="38"/>
      <c r="B871" s="105" t="s">
        <v>259</v>
      </c>
      <c r="C871" s="59">
        <v>1</v>
      </c>
      <c r="D871" s="59"/>
      <c r="E871" s="59"/>
      <c r="F871" s="59"/>
      <c r="G871" s="59"/>
      <c r="H871" s="59"/>
      <c r="I871" s="59"/>
      <c r="J871" s="59"/>
      <c r="K871" s="59"/>
      <c r="L871" s="59">
        <v>446</v>
      </c>
      <c r="M871" s="104"/>
      <c r="N871" s="9"/>
      <c r="O871" s="142"/>
      <c r="P871" s="11"/>
    </row>
    <row r="872" spans="1:16">
      <c r="A872" s="38"/>
      <c r="B872" s="105" t="s">
        <v>259</v>
      </c>
      <c r="C872" s="59">
        <v>1</v>
      </c>
      <c r="D872" s="59"/>
      <c r="E872" s="59"/>
      <c r="F872" s="59"/>
      <c r="G872" s="59"/>
      <c r="H872" s="59"/>
      <c r="I872" s="59"/>
      <c r="J872" s="59"/>
      <c r="K872" s="59"/>
      <c r="L872" s="59">
        <v>447</v>
      </c>
      <c r="M872" s="104"/>
      <c r="N872" s="9"/>
      <c r="O872" s="142"/>
      <c r="P872" s="11"/>
    </row>
    <row r="873" spans="1:16">
      <c r="A873" s="38"/>
      <c r="B873" s="105" t="s">
        <v>259</v>
      </c>
      <c r="C873" s="59">
        <v>1</v>
      </c>
      <c r="D873" s="59"/>
      <c r="E873" s="59"/>
      <c r="F873" s="59"/>
      <c r="G873" s="59"/>
      <c r="H873" s="59"/>
      <c r="I873" s="59"/>
      <c r="J873" s="59"/>
      <c r="K873" s="59"/>
      <c r="L873" s="59">
        <v>448</v>
      </c>
      <c r="M873" s="104"/>
      <c r="N873" s="9"/>
      <c r="O873" s="142"/>
      <c r="P873" s="11"/>
    </row>
    <row r="874" spans="1:16">
      <c r="A874" s="38"/>
      <c r="B874" s="105" t="s">
        <v>259</v>
      </c>
      <c r="C874" s="59">
        <v>1</v>
      </c>
      <c r="D874" s="59"/>
      <c r="E874" s="59"/>
      <c r="F874" s="59"/>
      <c r="G874" s="59"/>
      <c r="H874" s="59"/>
      <c r="I874" s="59"/>
      <c r="J874" s="59"/>
      <c r="K874" s="59"/>
      <c r="L874" s="59">
        <v>449</v>
      </c>
      <c r="M874" s="104"/>
      <c r="N874" s="9"/>
      <c r="O874" s="142"/>
      <c r="P874" s="11"/>
    </row>
    <row r="875" spans="1:16">
      <c r="A875" s="38"/>
      <c r="B875" s="105" t="s">
        <v>259</v>
      </c>
      <c r="C875" s="59">
        <v>1</v>
      </c>
      <c r="D875" s="59"/>
      <c r="E875" s="59"/>
      <c r="F875" s="59"/>
      <c r="G875" s="59"/>
      <c r="H875" s="59"/>
      <c r="I875" s="59"/>
      <c r="J875" s="59"/>
      <c r="K875" s="59"/>
      <c r="L875" s="59">
        <v>450</v>
      </c>
      <c r="M875" s="104"/>
      <c r="N875" s="9"/>
      <c r="O875" s="142"/>
      <c r="P875" s="11"/>
    </row>
    <row r="876" spans="1:16">
      <c r="A876" s="38"/>
      <c r="B876" s="105" t="s">
        <v>261</v>
      </c>
      <c r="C876" s="59">
        <v>1</v>
      </c>
      <c r="D876" s="59"/>
      <c r="E876" s="59"/>
      <c r="F876" s="59"/>
      <c r="G876" s="59"/>
      <c r="H876" s="59"/>
      <c r="I876" s="59"/>
      <c r="J876" s="59"/>
      <c r="K876" s="59"/>
      <c r="L876" s="59">
        <v>451</v>
      </c>
      <c r="M876" s="64" t="s">
        <v>359</v>
      </c>
      <c r="N876" s="11" t="s">
        <v>340</v>
      </c>
      <c r="O876" s="142"/>
      <c r="P876" s="11">
        <v>1</v>
      </c>
    </row>
    <row r="877" spans="1:16">
      <c r="A877" s="38"/>
      <c r="B877" s="105" t="s">
        <v>263</v>
      </c>
      <c r="C877" s="59">
        <v>1</v>
      </c>
      <c r="D877" s="59"/>
      <c r="E877" s="59"/>
      <c r="F877" s="59"/>
      <c r="G877" s="59"/>
      <c r="H877" s="59"/>
      <c r="I877" s="59"/>
      <c r="J877" s="59"/>
      <c r="K877" s="59"/>
      <c r="L877" s="59">
        <v>452</v>
      </c>
      <c r="M877" s="64" t="s">
        <v>216</v>
      </c>
      <c r="N877" s="11" t="s">
        <v>340</v>
      </c>
      <c r="O877" s="142"/>
      <c r="P877" s="11">
        <v>1</v>
      </c>
    </row>
    <row r="878" spans="1:16">
      <c r="A878" s="38"/>
      <c r="B878" s="105" t="s">
        <v>263</v>
      </c>
      <c r="C878" s="59">
        <v>1</v>
      </c>
      <c r="D878" s="59"/>
      <c r="E878" s="59"/>
      <c r="F878" s="59"/>
      <c r="G878" s="59"/>
      <c r="H878" s="59"/>
      <c r="I878" s="59"/>
      <c r="J878" s="59"/>
      <c r="K878" s="59"/>
      <c r="L878" s="59">
        <v>453</v>
      </c>
      <c r="M878" s="104"/>
      <c r="N878" s="9"/>
      <c r="O878" s="142"/>
      <c r="P878" s="11"/>
    </row>
    <row r="879" spans="1:16">
      <c r="A879" s="38"/>
      <c r="B879" s="107" t="s">
        <v>263</v>
      </c>
      <c r="C879" s="13">
        <v>1</v>
      </c>
      <c r="D879" s="13"/>
      <c r="E879" s="13"/>
      <c r="F879" s="13"/>
      <c r="G879" s="13"/>
      <c r="H879" s="13"/>
      <c r="I879" s="13"/>
      <c r="J879" s="13"/>
      <c r="K879" s="13"/>
      <c r="L879" s="59">
        <v>454</v>
      </c>
      <c r="M879" s="104"/>
      <c r="N879" s="9"/>
      <c r="O879" s="142"/>
      <c r="P879" s="11"/>
    </row>
    <row r="880" spans="1:16">
      <c r="A880" s="38"/>
      <c r="B880" s="107" t="s">
        <v>263</v>
      </c>
      <c r="C880" s="13">
        <v>1</v>
      </c>
      <c r="D880" s="13"/>
      <c r="E880" s="13"/>
      <c r="F880" s="13"/>
      <c r="G880" s="13"/>
      <c r="H880" s="13"/>
      <c r="I880" s="13"/>
      <c r="J880" s="13"/>
      <c r="K880" s="13"/>
      <c r="L880" s="59">
        <v>455</v>
      </c>
      <c r="M880" s="104"/>
      <c r="N880" s="9"/>
      <c r="O880" s="142"/>
      <c r="P880" s="11"/>
    </row>
    <row r="881" spans="1:16">
      <c r="A881" s="38"/>
      <c r="B881" s="107" t="s">
        <v>263</v>
      </c>
      <c r="C881" s="13">
        <v>1</v>
      </c>
      <c r="D881" s="13"/>
      <c r="E881" s="13"/>
      <c r="F881" s="13"/>
      <c r="G881" s="13"/>
      <c r="H881" s="13"/>
      <c r="I881" s="13"/>
      <c r="J881" s="13"/>
      <c r="K881" s="13"/>
      <c r="L881" s="59">
        <v>467</v>
      </c>
      <c r="M881" s="104"/>
      <c r="N881" s="9"/>
      <c r="O881" s="142"/>
      <c r="P881" s="11"/>
    </row>
    <row r="882" spans="1:16">
      <c r="A882" s="38"/>
      <c r="B882" s="107" t="s">
        <v>263</v>
      </c>
      <c r="C882" s="13">
        <v>1</v>
      </c>
      <c r="D882" s="13"/>
      <c r="E882" s="13"/>
      <c r="F882" s="13"/>
      <c r="G882" s="13"/>
      <c r="H882" s="13"/>
      <c r="I882" s="13"/>
      <c r="J882" s="13"/>
      <c r="K882" s="13"/>
      <c r="L882" s="59">
        <v>468</v>
      </c>
      <c r="M882" s="104"/>
      <c r="N882" s="9"/>
      <c r="O882" s="142"/>
      <c r="P882" s="11"/>
    </row>
    <row r="883" spans="1:16">
      <c r="A883" s="38"/>
      <c r="B883" s="107" t="s">
        <v>263</v>
      </c>
      <c r="C883" s="13">
        <v>1</v>
      </c>
      <c r="D883" s="13"/>
      <c r="E883" s="13"/>
      <c r="F883" s="13"/>
      <c r="G883" s="13"/>
      <c r="H883" s="13"/>
      <c r="I883" s="13"/>
      <c r="J883" s="13"/>
      <c r="K883" s="13"/>
      <c r="L883" s="59">
        <v>469</v>
      </c>
      <c r="M883" s="104"/>
      <c r="N883" s="9"/>
      <c r="O883" s="142"/>
      <c r="P883" s="11"/>
    </row>
    <row r="884" spans="1:16">
      <c r="A884" s="38"/>
      <c r="B884" s="107" t="s">
        <v>263</v>
      </c>
      <c r="C884" s="13">
        <v>1</v>
      </c>
      <c r="D884" s="13"/>
      <c r="E884" s="13"/>
      <c r="F884" s="13"/>
      <c r="G884" s="13"/>
      <c r="H884" s="13"/>
      <c r="I884" s="13"/>
      <c r="J884" s="13"/>
      <c r="K884" s="13"/>
      <c r="L884" s="59">
        <v>470</v>
      </c>
      <c r="M884" s="104"/>
      <c r="N884" s="9"/>
      <c r="O884" s="142"/>
      <c r="P884" s="11"/>
    </row>
    <row r="885" spans="1:16">
      <c r="A885" s="38"/>
      <c r="B885" s="107" t="s">
        <v>263</v>
      </c>
      <c r="C885" s="13">
        <v>1</v>
      </c>
      <c r="D885" s="13"/>
      <c r="E885" s="13"/>
      <c r="F885" s="13"/>
      <c r="G885" s="13"/>
      <c r="H885" s="13"/>
      <c r="I885" s="13"/>
      <c r="J885" s="13"/>
      <c r="K885" s="13"/>
      <c r="L885" s="59">
        <v>471</v>
      </c>
      <c r="M885" s="104"/>
      <c r="N885" s="9"/>
      <c r="O885" s="142"/>
      <c r="P885" s="11"/>
    </row>
    <row r="886" spans="1:16">
      <c r="A886" s="38"/>
      <c r="B886" s="107" t="s">
        <v>263</v>
      </c>
      <c r="C886" s="13">
        <v>1</v>
      </c>
      <c r="D886" s="13"/>
      <c r="E886" s="13"/>
      <c r="F886" s="13"/>
      <c r="G886" s="13"/>
      <c r="H886" s="13"/>
      <c r="I886" s="13"/>
      <c r="J886" s="13"/>
      <c r="K886" s="13"/>
      <c r="L886" s="59">
        <v>472</v>
      </c>
      <c r="M886" s="104"/>
      <c r="N886" s="9"/>
      <c r="O886" s="142"/>
      <c r="P886" s="11"/>
    </row>
    <row r="887" spans="1:16">
      <c r="A887" s="38"/>
      <c r="B887" s="107" t="s">
        <v>263</v>
      </c>
      <c r="C887" s="13">
        <v>1</v>
      </c>
      <c r="D887" s="13"/>
      <c r="E887" s="13"/>
      <c r="F887" s="13"/>
      <c r="G887" s="13"/>
      <c r="H887" s="13"/>
      <c r="I887" s="13"/>
      <c r="J887" s="13"/>
      <c r="K887" s="13"/>
      <c r="L887" s="59">
        <v>473</v>
      </c>
      <c r="M887" s="104"/>
      <c r="N887" s="9"/>
      <c r="O887" s="142"/>
      <c r="P887" s="11"/>
    </row>
    <row r="888" spans="1:16">
      <c r="A888" s="38"/>
      <c r="B888" s="107" t="s">
        <v>263</v>
      </c>
      <c r="C888" s="13">
        <v>1</v>
      </c>
      <c r="D888" s="13"/>
      <c r="E888" s="13"/>
      <c r="F888" s="13"/>
      <c r="G888" s="13"/>
      <c r="H888" s="13"/>
      <c r="I888" s="13"/>
      <c r="J888" s="13"/>
      <c r="K888" s="13"/>
      <c r="L888" s="59">
        <v>474</v>
      </c>
      <c r="M888" s="104"/>
      <c r="N888" s="9"/>
      <c r="O888" s="142"/>
      <c r="P888" s="11"/>
    </row>
    <row r="889" spans="1:16">
      <c r="A889" s="38"/>
      <c r="B889" s="107" t="s">
        <v>263</v>
      </c>
      <c r="C889" s="13">
        <v>1</v>
      </c>
      <c r="D889" s="13"/>
      <c r="E889" s="13"/>
      <c r="F889" s="13"/>
      <c r="G889" s="13"/>
      <c r="H889" s="13"/>
      <c r="I889" s="13"/>
      <c r="J889" s="13"/>
      <c r="K889" s="13"/>
      <c r="L889" s="59">
        <v>475</v>
      </c>
      <c r="M889" s="104"/>
      <c r="N889" s="9"/>
      <c r="O889" s="142"/>
      <c r="P889" s="11"/>
    </row>
    <row r="890" spans="1:16">
      <c r="A890" s="38"/>
      <c r="B890" s="107" t="s">
        <v>263</v>
      </c>
      <c r="C890" s="13">
        <v>1</v>
      </c>
      <c r="D890" s="13"/>
      <c r="E890" s="13"/>
      <c r="F890" s="13"/>
      <c r="G890" s="13"/>
      <c r="H890" s="13"/>
      <c r="I890" s="13"/>
      <c r="J890" s="13"/>
      <c r="K890" s="13"/>
      <c r="L890" s="59">
        <v>476</v>
      </c>
      <c r="M890" s="104"/>
      <c r="N890" s="9"/>
      <c r="O890" s="142"/>
      <c r="P890" s="11"/>
    </row>
    <row r="891" spans="1:16">
      <c r="A891" s="38"/>
      <c r="B891" s="107" t="s">
        <v>263</v>
      </c>
      <c r="C891" s="13">
        <v>1</v>
      </c>
      <c r="D891" s="13"/>
      <c r="E891" s="13"/>
      <c r="F891" s="13"/>
      <c r="G891" s="13"/>
      <c r="H891" s="13"/>
      <c r="I891" s="13"/>
      <c r="J891" s="13"/>
      <c r="K891" s="13"/>
      <c r="L891" s="59">
        <v>477</v>
      </c>
      <c r="M891" s="104"/>
      <c r="N891" s="9"/>
      <c r="O891" s="142"/>
      <c r="P891" s="11"/>
    </row>
    <row r="892" spans="1:16">
      <c r="A892" s="38"/>
      <c r="B892" s="107" t="s">
        <v>263</v>
      </c>
      <c r="C892" s="13">
        <v>1</v>
      </c>
      <c r="D892" s="13"/>
      <c r="E892" s="13"/>
      <c r="F892" s="13"/>
      <c r="G892" s="13"/>
      <c r="H892" s="13"/>
      <c r="I892" s="13"/>
      <c r="J892" s="13"/>
      <c r="K892" s="13"/>
      <c r="L892" s="59">
        <v>478</v>
      </c>
      <c r="M892" s="104"/>
      <c r="N892" s="9"/>
      <c r="O892" s="142"/>
      <c r="P892" s="11"/>
    </row>
    <row r="893" spans="1:16">
      <c r="A893" s="38"/>
      <c r="B893" s="107" t="s">
        <v>263</v>
      </c>
      <c r="C893" s="13">
        <v>1</v>
      </c>
      <c r="D893" s="13"/>
      <c r="E893" s="13"/>
      <c r="F893" s="13"/>
      <c r="G893" s="13"/>
      <c r="H893" s="13"/>
      <c r="I893" s="13"/>
      <c r="J893" s="13"/>
      <c r="K893" s="13"/>
      <c r="L893" s="59">
        <v>479</v>
      </c>
      <c r="M893" s="104"/>
      <c r="N893" s="9"/>
      <c r="O893" s="142"/>
      <c r="P893" s="11"/>
    </row>
    <row r="894" spans="1:16">
      <c r="A894" s="38"/>
      <c r="B894" s="107" t="s">
        <v>263</v>
      </c>
      <c r="C894" s="13">
        <v>1</v>
      </c>
      <c r="D894" s="13"/>
      <c r="E894" s="13"/>
      <c r="F894" s="13"/>
      <c r="G894" s="13"/>
      <c r="H894" s="13"/>
      <c r="I894" s="13"/>
      <c r="J894" s="13"/>
      <c r="K894" s="13"/>
      <c r="L894" s="59">
        <v>480</v>
      </c>
      <c r="M894" s="104"/>
      <c r="N894" s="9"/>
      <c r="O894" s="142"/>
      <c r="P894" s="11"/>
    </row>
    <row r="895" spans="1:16">
      <c r="A895" s="38"/>
      <c r="B895" s="107" t="s">
        <v>263</v>
      </c>
      <c r="C895" s="13">
        <v>1</v>
      </c>
      <c r="D895" s="13"/>
      <c r="E895" s="13"/>
      <c r="F895" s="13"/>
      <c r="G895" s="13"/>
      <c r="H895" s="13"/>
      <c r="I895" s="13"/>
      <c r="J895" s="13"/>
      <c r="K895" s="13"/>
      <c r="L895" s="59">
        <v>481</v>
      </c>
      <c r="M895" s="104"/>
      <c r="N895" s="9"/>
      <c r="O895" s="142"/>
      <c r="P895" s="11"/>
    </row>
    <row r="896" spans="1:16">
      <c r="A896" s="38"/>
      <c r="B896" s="107" t="s">
        <v>263</v>
      </c>
      <c r="C896" s="13">
        <v>1</v>
      </c>
      <c r="D896" s="13"/>
      <c r="E896" s="13"/>
      <c r="F896" s="13"/>
      <c r="G896" s="13"/>
      <c r="H896" s="13"/>
      <c r="I896" s="13"/>
      <c r="J896" s="13"/>
      <c r="K896" s="13"/>
      <c r="L896" s="59">
        <v>482</v>
      </c>
      <c r="M896" s="104"/>
      <c r="N896" s="9"/>
      <c r="O896" s="142"/>
      <c r="P896" s="11"/>
    </row>
    <row r="897" spans="1:16">
      <c r="A897" s="38"/>
      <c r="B897" s="107" t="s">
        <v>263</v>
      </c>
      <c r="C897" s="13">
        <v>1</v>
      </c>
      <c r="D897" s="13"/>
      <c r="E897" s="13"/>
      <c r="F897" s="13"/>
      <c r="G897" s="13"/>
      <c r="H897" s="13"/>
      <c r="I897" s="13"/>
      <c r="J897" s="13"/>
      <c r="K897" s="13"/>
      <c r="L897" s="59">
        <v>483</v>
      </c>
      <c r="M897" s="104"/>
      <c r="N897" s="9"/>
      <c r="O897" s="142"/>
      <c r="P897" s="11"/>
    </row>
    <row r="898" spans="1:16">
      <c r="A898" s="38"/>
      <c r="B898" s="107" t="s">
        <v>263</v>
      </c>
      <c r="C898" s="13">
        <v>1</v>
      </c>
      <c r="D898" s="13"/>
      <c r="E898" s="13"/>
      <c r="F898" s="13"/>
      <c r="G898" s="13"/>
      <c r="H898" s="13"/>
      <c r="I898" s="13"/>
      <c r="J898" s="13"/>
      <c r="K898" s="13"/>
      <c r="L898" s="59">
        <v>484</v>
      </c>
      <c r="M898" s="104"/>
      <c r="N898" s="9"/>
      <c r="O898" s="142"/>
      <c r="P898" s="11"/>
    </row>
    <row r="899" spans="1:16">
      <c r="A899" s="38"/>
      <c r="B899" s="107" t="s">
        <v>263</v>
      </c>
      <c r="C899" s="13">
        <v>1</v>
      </c>
      <c r="D899" s="13"/>
      <c r="E899" s="13"/>
      <c r="F899" s="13"/>
      <c r="G899" s="13"/>
      <c r="H899" s="13"/>
      <c r="I899" s="13"/>
      <c r="J899" s="13"/>
      <c r="K899" s="13"/>
      <c r="L899" s="59">
        <v>485</v>
      </c>
      <c r="M899" s="104"/>
      <c r="N899" s="9"/>
      <c r="O899" s="142"/>
      <c r="P899" s="11"/>
    </row>
    <row r="900" spans="1:16">
      <c r="A900" s="38"/>
      <c r="B900" s="107" t="s">
        <v>263</v>
      </c>
      <c r="C900" s="13">
        <v>1</v>
      </c>
      <c r="D900" s="13"/>
      <c r="E900" s="13"/>
      <c r="F900" s="13"/>
      <c r="G900" s="13"/>
      <c r="H900" s="13"/>
      <c r="I900" s="13"/>
      <c r="J900" s="13"/>
      <c r="K900" s="13"/>
      <c r="L900" s="59">
        <v>486</v>
      </c>
      <c r="M900" s="104"/>
      <c r="N900" s="9"/>
      <c r="O900" s="142"/>
      <c r="P900" s="11"/>
    </row>
    <row r="901" spans="1:16">
      <c r="A901" s="38"/>
      <c r="B901" s="107" t="s">
        <v>263</v>
      </c>
      <c r="C901" s="13">
        <v>1</v>
      </c>
      <c r="D901" s="13"/>
      <c r="E901" s="13"/>
      <c r="F901" s="13"/>
      <c r="G901" s="13"/>
      <c r="H901" s="13"/>
      <c r="I901" s="13"/>
      <c r="J901" s="13"/>
      <c r="K901" s="13"/>
      <c r="L901" s="59">
        <v>487</v>
      </c>
      <c r="M901" s="104"/>
      <c r="N901" s="9"/>
      <c r="O901" s="142"/>
      <c r="P901" s="11"/>
    </row>
    <row r="902" spans="1:16">
      <c r="A902" s="38"/>
      <c r="B902" s="107" t="s">
        <v>263</v>
      </c>
      <c r="C902" s="13">
        <v>1</v>
      </c>
      <c r="D902" s="13"/>
      <c r="E902" s="13"/>
      <c r="F902" s="13"/>
      <c r="G902" s="13"/>
      <c r="H902" s="13"/>
      <c r="I902" s="13"/>
      <c r="J902" s="13"/>
      <c r="K902" s="13"/>
      <c r="L902" s="59">
        <v>488</v>
      </c>
      <c r="M902" s="104"/>
      <c r="N902" s="9"/>
      <c r="O902" s="142"/>
      <c r="P902" s="11"/>
    </row>
    <row r="903" spans="1:16">
      <c r="A903" s="38"/>
      <c r="B903" s="107" t="s">
        <v>263</v>
      </c>
      <c r="C903" s="13">
        <v>1</v>
      </c>
      <c r="D903" s="13"/>
      <c r="E903" s="13"/>
      <c r="F903" s="13"/>
      <c r="G903" s="13"/>
      <c r="H903" s="13"/>
      <c r="I903" s="13"/>
      <c r="J903" s="13"/>
      <c r="K903" s="13"/>
      <c r="L903" s="59">
        <v>489</v>
      </c>
      <c r="M903" s="104"/>
      <c r="N903" s="9"/>
      <c r="O903" s="142"/>
      <c r="P903" s="11"/>
    </row>
    <row r="904" spans="1:16">
      <c r="A904" s="38"/>
      <c r="B904" s="107" t="s">
        <v>263</v>
      </c>
      <c r="C904" s="13">
        <v>1</v>
      </c>
      <c r="D904" s="13"/>
      <c r="E904" s="13"/>
      <c r="F904" s="13"/>
      <c r="G904" s="13"/>
      <c r="H904" s="13"/>
      <c r="I904" s="13"/>
      <c r="J904" s="13"/>
      <c r="K904" s="13"/>
      <c r="L904" s="59">
        <v>490</v>
      </c>
      <c r="M904" s="104"/>
      <c r="N904" s="9"/>
      <c r="O904" s="142"/>
      <c r="P904" s="11"/>
    </row>
    <row r="905" spans="1:16">
      <c r="A905" s="38"/>
      <c r="B905" s="107" t="s">
        <v>101</v>
      </c>
      <c r="C905" s="13">
        <v>1</v>
      </c>
      <c r="D905" s="13"/>
      <c r="E905" s="13"/>
      <c r="F905" s="13"/>
      <c r="G905" s="13"/>
      <c r="H905" s="13"/>
      <c r="I905" s="13"/>
      <c r="J905" s="13"/>
      <c r="K905" s="13"/>
      <c r="L905" s="59">
        <v>436</v>
      </c>
      <c r="M905" s="104"/>
      <c r="N905" s="9"/>
      <c r="O905" s="142"/>
      <c r="P905" s="11"/>
    </row>
    <row r="906" spans="1:16">
      <c r="A906" s="38"/>
      <c r="B906" s="107" t="s">
        <v>25</v>
      </c>
      <c r="C906" s="13">
        <v>1</v>
      </c>
      <c r="D906" s="13"/>
      <c r="E906" s="13"/>
      <c r="F906" s="13"/>
      <c r="G906" s="13"/>
      <c r="H906" s="13"/>
      <c r="I906" s="13"/>
      <c r="J906" s="13"/>
      <c r="K906" s="13"/>
      <c r="L906" s="59">
        <v>435</v>
      </c>
      <c r="M906" s="104"/>
      <c r="N906" s="9"/>
      <c r="O906" s="142"/>
      <c r="P906" s="11"/>
    </row>
    <row r="907" spans="1:16">
      <c r="A907" s="38"/>
      <c r="B907" s="107" t="s">
        <v>84</v>
      </c>
      <c r="C907" s="13">
        <v>1</v>
      </c>
      <c r="D907" s="13"/>
      <c r="E907" s="13"/>
      <c r="F907" s="13"/>
      <c r="G907" s="13"/>
      <c r="H907" s="13"/>
      <c r="I907" s="13"/>
      <c r="J907" s="13"/>
      <c r="K907" s="13"/>
      <c r="L907" s="59">
        <v>433</v>
      </c>
      <c r="M907" s="104"/>
      <c r="N907" s="9"/>
      <c r="O907" s="142"/>
      <c r="P907" s="11"/>
    </row>
    <row r="908" spans="1:16">
      <c r="A908" s="38"/>
      <c r="B908" s="107" t="s">
        <v>84</v>
      </c>
      <c r="C908" s="13">
        <v>1</v>
      </c>
      <c r="D908" s="13"/>
      <c r="E908" s="13"/>
      <c r="F908" s="13"/>
      <c r="G908" s="13"/>
      <c r="H908" s="13"/>
      <c r="I908" s="13"/>
      <c r="J908" s="13"/>
      <c r="K908" s="13"/>
      <c r="L908" s="59">
        <v>434</v>
      </c>
      <c r="M908" s="104"/>
      <c r="N908" s="9"/>
      <c r="O908" s="142"/>
      <c r="P908" s="11"/>
    </row>
    <row r="909" spans="1:16">
      <c r="A909" s="38"/>
      <c r="B909" s="74" t="s">
        <v>250</v>
      </c>
      <c r="C909" s="13"/>
      <c r="D909" s="13"/>
      <c r="E909" s="13"/>
      <c r="F909" s="13"/>
      <c r="G909" s="13"/>
      <c r="H909" s="13"/>
      <c r="I909" s="13"/>
      <c r="J909" s="13"/>
      <c r="K909" s="13"/>
      <c r="L909" s="21"/>
      <c r="M909" s="104"/>
      <c r="N909" s="9"/>
      <c r="O909" s="142"/>
      <c r="P909" s="11"/>
    </row>
    <row r="910" spans="1:16">
      <c r="A910" s="38"/>
      <c r="B910" s="74" t="s">
        <v>360</v>
      </c>
      <c r="C910" s="13"/>
      <c r="D910" s="13"/>
      <c r="E910" s="13"/>
      <c r="F910" s="13"/>
      <c r="G910" s="13"/>
      <c r="H910" s="13"/>
      <c r="I910" s="13"/>
      <c r="J910" s="13"/>
      <c r="K910" s="13"/>
      <c r="L910" s="21"/>
      <c r="M910" s="104"/>
      <c r="N910" s="9"/>
      <c r="O910" s="142"/>
      <c r="P910" s="11"/>
    </row>
    <row r="911" spans="1:16">
      <c r="A911" s="38"/>
      <c r="B911" s="107" t="s">
        <v>252</v>
      </c>
      <c r="C911" s="13">
        <v>1</v>
      </c>
      <c r="D911" s="13">
        <v>1</v>
      </c>
      <c r="E911" s="13"/>
      <c r="F911" s="13"/>
      <c r="G911" s="13">
        <v>2</v>
      </c>
      <c r="H911" s="13"/>
      <c r="I911" s="13"/>
      <c r="J911" s="13"/>
      <c r="K911" s="13">
        <f>SUM(E911:J911)</f>
        <v>2</v>
      </c>
      <c r="L911" s="61">
        <v>803</v>
      </c>
      <c r="M911" s="64"/>
      <c r="N911" s="9"/>
      <c r="O911" s="142"/>
      <c r="P911" s="11"/>
    </row>
    <row r="912" spans="1:16">
      <c r="A912" s="38"/>
      <c r="B912" s="107" t="s">
        <v>152</v>
      </c>
      <c r="C912" s="13">
        <v>1</v>
      </c>
      <c r="D912" s="13"/>
      <c r="E912" s="13"/>
      <c r="F912" s="13"/>
      <c r="G912" s="13"/>
      <c r="H912" s="13"/>
      <c r="I912" s="13"/>
      <c r="J912" s="13"/>
      <c r="K912" s="13"/>
      <c r="L912" s="61">
        <v>804</v>
      </c>
      <c r="M912" s="64"/>
      <c r="N912" s="9"/>
      <c r="O912" s="142"/>
      <c r="P912" s="11"/>
    </row>
    <row r="913" spans="1:16">
      <c r="A913" s="38"/>
      <c r="B913" s="107" t="s">
        <v>254</v>
      </c>
      <c r="C913" s="13">
        <v>1</v>
      </c>
      <c r="D913" s="13"/>
      <c r="E913" s="13"/>
      <c r="F913" s="13"/>
      <c r="G913" s="13"/>
      <c r="H913" s="13"/>
      <c r="I913" s="13"/>
      <c r="J913" s="13"/>
      <c r="K913" s="13"/>
      <c r="L913" s="61">
        <v>809</v>
      </c>
      <c r="M913" s="64" t="s">
        <v>361</v>
      </c>
      <c r="N913" s="11" t="s">
        <v>343</v>
      </c>
      <c r="O913" s="142"/>
      <c r="P913" s="11">
        <v>1</v>
      </c>
    </row>
    <row r="914" spans="1:16">
      <c r="A914" s="38"/>
      <c r="B914" s="107" t="s">
        <v>65</v>
      </c>
      <c r="C914" s="13">
        <v>1</v>
      </c>
      <c r="D914" s="13"/>
      <c r="E914" s="13"/>
      <c r="F914" s="13"/>
      <c r="G914" s="13"/>
      <c r="H914" s="13"/>
      <c r="I914" s="13"/>
      <c r="J914" s="13"/>
      <c r="K914" s="13"/>
      <c r="L914" s="61">
        <v>810</v>
      </c>
      <c r="M914" s="64" t="s">
        <v>362</v>
      </c>
      <c r="N914" s="11" t="s">
        <v>343</v>
      </c>
      <c r="O914" s="142"/>
      <c r="P914" s="11">
        <v>1</v>
      </c>
    </row>
    <row r="915" spans="1:16">
      <c r="A915" s="38"/>
      <c r="B915" s="107" t="s">
        <v>65</v>
      </c>
      <c r="C915" s="13">
        <v>1</v>
      </c>
      <c r="D915" s="13"/>
      <c r="E915" s="13"/>
      <c r="F915" s="13"/>
      <c r="G915" s="13"/>
      <c r="H915" s="13"/>
      <c r="I915" s="13"/>
      <c r="J915" s="13"/>
      <c r="K915" s="13"/>
      <c r="L915" s="61">
        <v>811</v>
      </c>
      <c r="M915" s="64" t="s">
        <v>363</v>
      </c>
      <c r="N915" s="11" t="s">
        <v>343</v>
      </c>
      <c r="O915" s="142"/>
      <c r="P915" s="11">
        <v>1</v>
      </c>
    </row>
    <row r="916" spans="1:16">
      <c r="A916" s="38"/>
      <c r="B916" s="107" t="s">
        <v>65</v>
      </c>
      <c r="C916" s="13">
        <v>1</v>
      </c>
      <c r="D916" s="13"/>
      <c r="E916" s="13"/>
      <c r="F916" s="13"/>
      <c r="G916" s="13"/>
      <c r="H916" s="13"/>
      <c r="I916" s="13"/>
      <c r="J916" s="13"/>
      <c r="K916" s="13"/>
      <c r="L916" s="61">
        <v>812</v>
      </c>
      <c r="M916" s="64" t="s">
        <v>364</v>
      </c>
      <c r="N916" s="11" t="s">
        <v>343</v>
      </c>
      <c r="O916" s="142"/>
      <c r="P916" s="11">
        <v>1</v>
      </c>
    </row>
    <row r="917" spans="1:16">
      <c r="A917" s="38"/>
      <c r="B917" s="107" t="s">
        <v>65</v>
      </c>
      <c r="C917" s="13">
        <v>1</v>
      </c>
      <c r="D917" s="13"/>
      <c r="E917" s="13"/>
      <c r="F917" s="13"/>
      <c r="G917" s="13"/>
      <c r="H917" s="13"/>
      <c r="I917" s="13"/>
      <c r="J917" s="13"/>
      <c r="K917" s="13"/>
      <c r="L917" s="61">
        <v>813</v>
      </c>
      <c r="M917" s="64"/>
      <c r="N917" s="9"/>
      <c r="O917" s="142"/>
      <c r="P917" s="11"/>
    </row>
    <row r="918" spans="1:16">
      <c r="A918" s="38"/>
      <c r="B918" s="107" t="s">
        <v>65</v>
      </c>
      <c r="C918" s="13">
        <v>1</v>
      </c>
      <c r="D918" s="13"/>
      <c r="E918" s="13"/>
      <c r="F918" s="13"/>
      <c r="G918" s="13"/>
      <c r="H918" s="13"/>
      <c r="I918" s="13"/>
      <c r="J918" s="13"/>
      <c r="K918" s="13"/>
      <c r="L918" s="61">
        <v>814</v>
      </c>
      <c r="M918" s="64"/>
      <c r="N918" s="9"/>
      <c r="O918" s="142"/>
      <c r="P918" s="11"/>
    </row>
    <row r="919" spans="1:16">
      <c r="A919" s="38"/>
      <c r="B919" s="107" t="s">
        <v>65</v>
      </c>
      <c r="C919" s="13">
        <v>1</v>
      </c>
      <c r="D919" s="13"/>
      <c r="E919" s="13"/>
      <c r="F919" s="13"/>
      <c r="G919" s="13"/>
      <c r="H919" s="13"/>
      <c r="I919" s="13"/>
      <c r="J919" s="13"/>
      <c r="K919" s="13"/>
      <c r="L919" s="61">
        <v>828</v>
      </c>
      <c r="M919" s="64"/>
      <c r="N919" s="9"/>
      <c r="O919" s="142"/>
      <c r="P919" s="11"/>
    </row>
    <row r="920" spans="1:16">
      <c r="A920" s="38"/>
      <c r="B920" s="107" t="s">
        <v>65</v>
      </c>
      <c r="C920" s="13">
        <v>1</v>
      </c>
      <c r="D920" s="13"/>
      <c r="E920" s="13"/>
      <c r="F920" s="13"/>
      <c r="G920" s="13"/>
      <c r="H920" s="13"/>
      <c r="I920" s="13"/>
      <c r="J920" s="13"/>
      <c r="K920" s="13"/>
      <c r="L920" s="61">
        <v>829</v>
      </c>
      <c r="M920" s="64" t="s">
        <v>365</v>
      </c>
      <c r="N920" s="11" t="s">
        <v>343</v>
      </c>
      <c r="O920" s="142"/>
      <c r="P920" s="11">
        <v>1</v>
      </c>
    </row>
    <row r="921" spans="1:16">
      <c r="A921" s="38"/>
      <c r="B921" s="107" t="s">
        <v>65</v>
      </c>
      <c r="C921" s="13">
        <v>1</v>
      </c>
      <c r="D921" s="13"/>
      <c r="E921" s="13"/>
      <c r="F921" s="13"/>
      <c r="G921" s="13"/>
      <c r="H921" s="13"/>
      <c r="I921" s="13"/>
      <c r="J921" s="13"/>
      <c r="K921" s="13"/>
      <c r="L921" s="59">
        <v>830</v>
      </c>
      <c r="M921" s="104"/>
      <c r="N921" s="9"/>
      <c r="O921" s="142"/>
      <c r="P921" s="11"/>
    </row>
    <row r="922" spans="1:16">
      <c r="A922" s="38"/>
      <c r="B922" s="107" t="s">
        <v>65</v>
      </c>
      <c r="C922" s="13">
        <v>1</v>
      </c>
      <c r="D922" s="13"/>
      <c r="E922" s="13"/>
      <c r="F922" s="13"/>
      <c r="G922" s="13"/>
      <c r="H922" s="13"/>
      <c r="I922" s="13"/>
      <c r="J922" s="13"/>
      <c r="K922" s="13"/>
      <c r="L922" s="59">
        <v>831</v>
      </c>
      <c r="M922" s="104"/>
      <c r="N922" s="9"/>
      <c r="O922" s="142"/>
      <c r="P922" s="11"/>
    </row>
    <row r="923" spans="1:16">
      <c r="A923" s="38"/>
      <c r="B923" s="107" t="s">
        <v>65</v>
      </c>
      <c r="C923" s="13">
        <v>1</v>
      </c>
      <c r="D923" s="13"/>
      <c r="E923" s="13"/>
      <c r="F923" s="13"/>
      <c r="G923" s="13"/>
      <c r="H923" s="13"/>
      <c r="I923" s="13"/>
      <c r="J923" s="13"/>
      <c r="K923" s="13"/>
      <c r="L923" s="59">
        <v>832</v>
      </c>
      <c r="M923" s="104"/>
      <c r="N923" s="9"/>
      <c r="O923" s="142"/>
      <c r="P923" s="11"/>
    </row>
    <row r="924" spans="1:16">
      <c r="A924" s="38"/>
      <c r="B924" s="107" t="s">
        <v>65</v>
      </c>
      <c r="C924" s="13">
        <v>1</v>
      </c>
      <c r="D924" s="13"/>
      <c r="E924" s="13"/>
      <c r="F924" s="13"/>
      <c r="G924" s="13"/>
      <c r="H924" s="13"/>
      <c r="I924" s="13"/>
      <c r="J924" s="13"/>
      <c r="K924" s="13"/>
      <c r="L924" s="59">
        <v>833</v>
      </c>
      <c r="M924" s="104"/>
      <c r="N924" s="9"/>
      <c r="O924" s="142"/>
      <c r="P924" s="11"/>
    </row>
    <row r="925" spans="1:16">
      <c r="A925" s="38"/>
      <c r="B925" s="107" t="s">
        <v>65</v>
      </c>
      <c r="C925" s="13">
        <v>1</v>
      </c>
      <c r="D925" s="13"/>
      <c r="E925" s="13"/>
      <c r="F925" s="13"/>
      <c r="G925" s="13"/>
      <c r="H925" s="13"/>
      <c r="I925" s="13"/>
      <c r="J925" s="13"/>
      <c r="K925" s="13"/>
      <c r="L925" s="59">
        <v>834</v>
      </c>
      <c r="M925" s="104"/>
      <c r="N925" s="9"/>
      <c r="O925" s="142"/>
      <c r="P925" s="11"/>
    </row>
    <row r="926" spans="1:16">
      <c r="A926" s="38"/>
      <c r="B926" s="107" t="s">
        <v>65</v>
      </c>
      <c r="C926" s="13">
        <v>1</v>
      </c>
      <c r="D926" s="13"/>
      <c r="E926" s="13"/>
      <c r="F926" s="13"/>
      <c r="G926" s="13"/>
      <c r="H926" s="13"/>
      <c r="I926" s="13"/>
      <c r="J926" s="13"/>
      <c r="K926" s="13"/>
      <c r="L926" s="59">
        <v>835</v>
      </c>
      <c r="M926" s="104"/>
      <c r="N926" s="9"/>
      <c r="O926" s="142"/>
      <c r="P926" s="11"/>
    </row>
    <row r="927" spans="1:16">
      <c r="A927" s="38"/>
      <c r="B927" s="107" t="s">
        <v>65</v>
      </c>
      <c r="C927" s="13">
        <v>1</v>
      </c>
      <c r="D927" s="13"/>
      <c r="E927" s="13"/>
      <c r="F927" s="13"/>
      <c r="G927" s="13"/>
      <c r="H927" s="13"/>
      <c r="I927" s="13"/>
      <c r="J927" s="13"/>
      <c r="K927" s="13"/>
      <c r="L927" s="59">
        <v>836</v>
      </c>
      <c r="M927" s="104"/>
      <c r="N927" s="9"/>
      <c r="O927" s="142"/>
      <c r="P927" s="11"/>
    </row>
    <row r="928" spans="1:16">
      <c r="A928" s="38"/>
      <c r="B928" s="107" t="s">
        <v>65</v>
      </c>
      <c r="C928" s="13">
        <v>1</v>
      </c>
      <c r="D928" s="13"/>
      <c r="E928" s="13"/>
      <c r="F928" s="13"/>
      <c r="G928" s="13"/>
      <c r="H928" s="13"/>
      <c r="I928" s="13"/>
      <c r="J928" s="13"/>
      <c r="K928" s="13"/>
      <c r="L928" s="59">
        <v>837</v>
      </c>
      <c r="M928" s="104"/>
      <c r="N928" s="9"/>
      <c r="O928" s="142"/>
      <c r="P928" s="11"/>
    </row>
    <row r="929" spans="1:16">
      <c r="A929" s="38"/>
      <c r="B929" s="107" t="s">
        <v>65</v>
      </c>
      <c r="C929" s="13">
        <v>1</v>
      </c>
      <c r="D929" s="13"/>
      <c r="E929" s="13"/>
      <c r="F929" s="13"/>
      <c r="G929" s="13"/>
      <c r="H929" s="13"/>
      <c r="I929" s="13"/>
      <c r="J929" s="13"/>
      <c r="K929" s="13"/>
      <c r="L929" s="59">
        <v>838</v>
      </c>
      <c r="M929" s="104"/>
      <c r="N929" s="9"/>
      <c r="O929" s="142"/>
      <c r="P929" s="11"/>
    </row>
    <row r="930" spans="1:16">
      <c r="A930" s="38"/>
      <c r="B930" s="107" t="s">
        <v>257</v>
      </c>
      <c r="C930" s="13">
        <v>1</v>
      </c>
      <c r="D930" s="13"/>
      <c r="E930" s="13"/>
      <c r="F930" s="13"/>
      <c r="G930" s="13"/>
      <c r="H930" s="13"/>
      <c r="I930" s="13"/>
      <c r="J930" s="13"/>
      <c r="K930" s="13"/>
      <c r="L930" s="59">
        <v>815</v>
      </c>
      <c r="M930" s="64" t="s">
        <v>366</v>
      </c>
      <c r="N930" s="11" t="s">
        <v>343</v>
      </c>
      <c r="O930" s="142"/>
      <c r="P930" s="11">
        <v>1</v>
      </c>
    </row>
    <row r="931" spans="1:16">
      <c r="A931" s="38"/>
      <c r="B931" s="107" t="s">
        <v>259</v>
      </c>
      <c r="C931" s="13">
        <v>1</v>
      </c>
      <c r="D931" s="13"/>
      <c r="E931" s="13"/>
      <c r="F931" s="13"/>
      <c r="G931" s="13"/>
      <c r="H931" s="13"/>
      <c r="I931" s="13"/>
      <c r="J931" s="13"/>
      <c r="K931" s="13"/>
      <c r="L931" s="59">
        <v>816</v>
      </c>
      <c r="M931" s="64" t="s">
        <v>367</v>
      </c>
      <c r="N931" s="11" t="s">
        <v>343</v>
      </c>
      <c r="O931" s="142"/>
      <c r="P931" s="11">
        <v>1</v>
      </c>
    </row>
    <row r="932" spans="1:16">
      <c r="A932" s="38"/>
      <c r="B932" s="107" t="s">
        <v>259</v>
      </c>
      <c r="C932" s="13">
        <v>1</v>
      </c>
      <c r="D932" s="13"/>
      <c r="E932" s="13"/>
      <c r="F932" s="13"/>
      <c r="G932" s="13"/>
      <c r="H932" s="13"/>
      <c r="I932" s="13"/>
      <c r="J932" s="13"/>
      <c r="K932" s="13"/>
      <c r="L932" s="59">
        <v>817</v>
      </c>
      <c r="M932" s="104"/>
      <c r="N932" s="9"/>
      <c r="O932" s="142"/>
      <c r="P932" s="11"/>
    </row>
    <row r="933" spans="1:16">
      <c r="A933" s="38"/>
      <c r="B933" s="107" t="s">
        <v>259</v>
      </c>
      <c r="C933" s="13">
        <v>1</v>
      </c>
      <c r="D933" s="13"/>
      <c r="E933" s="13"/>
      <c r="F933" s="13"/>
      <c r="G933" s="13"/>
      <c r="H933" s="13"/>
      <c r="I933" s="13"/>
      <c r="J933" s="13"/>
      <c r="K933" s="13"/>
      <c r="L933" s="61">
        <v>818</v>
      </c>
      <c r="M933" s="64"/>
      <c r="N933" s="9"/>
      <c r="O933" s="142"/>
      <c r="P933" s="11"/>
    </row>
    <row r="934" spans="1:16">
      <c r="A934" s="38"/>
      <c r="B934" s="107" t="s">
        <v>259</v>
      </c>
      <c r="C934" s="13">
        <v>1</v>
      </c>
      <c r="D934" s="13"/>
      <c r="E934" s="13"/>
      <c r="F934" s="13"/>
      <c r="G934" s="13"/>
      <c r="H934" s="13"/>
      <c r="I934" s="13"/>
      <c r="J934" s="13"/>
      <c r="K934" s="13"/>
      <c r="L934" s="61">
        <v>819</v>
      </c>
      <c r="M934" s="64"/>
      <c r="N934" s="9"/>
      <c r="O934" s="142"/>
      <c r="P934" s="11"/>
    </row>
    <row r="935" spans="1:16">
      <c r="A935" s="38"/>
      <c r="B935" s="107" t="s">
        <v>259</v>
      </c>
      <c r="C935" s="13">
        <v>1</v>
      </c>
      <c r="D935" s="13"/>
      <c r="E935" s="13"/>
      <c r="F935" s="13"/>
      <c r="G935" s="13"/>
      <c r="H935" s="13"/>
      <c r="I935" s="13"/>
      <c r="J935" s="13"/>
      <c r="K935" s="13"/>
      <c r="L935" s="61">
        <v>820</v>
      </c>
      <c r="M935" s="64"/>
      <c r="N935" s="9"/>
      <c r="O935" s="142"/>
      <c r="P935" s="11"/>
    </row>
    <row r="936" spans="1:16">
      <c r="A936" s="38"/>
      <c r="B936" s="107" t="s">
        <v>259</v>
      </c>
      <c r="C936" s="13">
        <v>1</v>
      </c>
      <c r="D936" s="13"/>
      <c r="E936" s="13"/>
      <c r="F936" s="13"/>
      <c r="G936" s="13"/>
      <c r="H936" s="13"/>
      <c r="I936" s="13"/>
      <c r="J936" s="13"/>
      <c r="K936" s="13"/>
      <c r="L936" s="61">
        <v>821</v>
      </c>
      <c r="M936" s="64"/>
      <c r="N936" s="9"/>
      <c r="O936" s="142"/>
      <c r="P936" s="11"/>
    </row>
    <row r="937" spans="1:16">
      <c r="A937" s="38"/>
      <c r="B937" s="107" t="s">
        <v>259</v>
      </c>
      <c r="C937" s="13">
        <v>1</v>
      </c>
      <c r="D937" s="13"/>
      <c r="E937" s="13"/>
      <c r="F937" s="13"/>
      <c r="G937" s="13"/>
      <c r="H937" s="13"/>
      <c r="I937" s="13"/>
      <c r="J937" s="13"/>
      <c r="K937" s="13"/>
      <c r="L937" s="61">
        <v>822</v>
      </c>
      <c r="M937" s="64"/>
      <c r="N937" s="9"/>
      <c r="O937" s="142"/>
      <c r="P937" s="11"/>
    </row>
    <row r="938" spans="1:16">
      <c r="A938" s="38"/>
      <c r="B938" s="107" t="s">
        <v>261</v>
      </c>
      <c r="C938" s="13">
        <v>1</v>
      </c>
      <c r="D938" s="13"/>
      <c r="E938" s="13"/>
      <c r="F938" s="13"/>
      <c r="G938" s="13"/>
      <c r="H938" s="13"/>
      <c r="I938" s="13"/>
      <c r="J938" s="13"/>
      <c r="K938" s="13"/>
      <c r="L938" s="61">
        <v>823</v>
      </c>
      <c r="M938" s="64" t="s">
        <v>368</v>
      </c>
      <c r="N938" s="11" t="s">
        <v>343</v>
      </c>
      <c r="O938" s="142"/>
      <c r="P938" s="11">
        <v>1</v>
      </c>
    </row>
    <row r="939" spans="1:16">
      <c r="A939" s="38"/>
      <c r="B939" s="107" t="s">
        <v>263</v>
      </c>
      <c r="C939" s="13">
        <v>1</v>
      </c>
      <c r="D939" s="13"/>
      <c r="E939" s="13"/>
      <c r="F939" s="13"/>
      <c r="G939" s="13"/>
      <c r="H939" s="13"/>
      <c r="I939" s="13"/>
      <c r="J939" s="13"/>
      <c r="K939" s="13"/>
      <c r="L939" s="61">
        <v>824</v>
      </c>
      <c r="M939" s="64" t="s">
        <v>369</v>
      </c>
      <c r="N939" s="11" t="s">
        <v>343</v>
      </c>
      <c r="O939" s="142"/>
      <c r="P939" s="11">
        <v>1</v>
      </c>
    </row>
    <row r="940" spans="1:16">
      <c r="A940" s="38"/>
      <c r="B940" s="107" t="s">
        <v>263</v>
      </c>
      <c r="C940" s="13">
        <v>1</v>
      </c>
      <c r="D940" s="13"/>
      <c r="E940" s="13"/>
      <c r="F940" s="13"/>
      <c r="G940" s="13"/>
      <c r="H940" s="13"/>
      <c r="I940" s="13"/>
      <c r="J940" s="13"/>
      <c r="K940" s="13"/>
      <c r="L940" s="61">
        <v>825</v>
      </c>
      <c r="M940" s="64"/>
      <c r="N940" s="9"/>
      <c r="O940" s="142"/>
      <c r="P940" s="11"/>
    </row>
    <row r="941" spans="1:16">
      <c r="A941" s="38"/>
      <c r="B941" s="107" t="s">
        <v>263</v>
      </c>
      <c r="C941" s="13">
        <v>1</v>
      </c>
      <c r="D941" s="13"/>
      <c r="E941" s="13"/>
      <c r="F941" s="13"/>
      <c r="G941" s="13"/>
      <c r="H941" s="13"/>
      <c r="I941" s="13"/>
      <c r="J941" s="13"/>
      <c r="K941" s="13"/>
      <c r="L941" s="61">
        <v>826</v>
      </c>
      <c r="M941" s="64"/>
      <c r="N941" s="9"/>
      <c r="O941" s="142"/>
      <c r="P941" s="11"/>
    </row>
    <row r="942" spans="1:16">
      <c r="A942" s="38"/>
      <c r="B942" s="107" t="s">
        <v>263</v>
      </c>
      <c r="C942" s="13">
        <v>1</v>
      </c>
      <c r="D942" s="13"/>
      <c r="E942" s="13"/>
      <c r="F942" s="13"/>
      <c r="G942" s="13"/>
      <c r="H942" s="13"/>
      <c r="I942" s="13"/>
      <c r="J942" s="13"/>
      <c r="K942" s="13"/>
      <c r="L942" s="61">
        <v>827</v>
      </c>
      <c r="M942" s="64"/>
      <c r="N942" s="9"/>
      <c r="O942" s="142"/>
      <c r="P942" s="11"/>
    </row>
    <row r="943" spans="1:16">
      <c r="A943" s="38"/>
      <c r="B943" s="107" t="s">
        <v>263</v>
      </c>
      <c r="C943" s="13">
        <v>1</v>
      </c>
      <c r="D943" s="13"/>
      <c r="E943" s="13"/>
      <c r="F943" s="13"/>
      <c r="G943" s="13"/>
      <c r="H943" s="13"/>
      <c r="I943" s="13"/>
      <c r="J943" s="13"/>
      <c r="K943" s="13"/>
      <c r="L943" s="61">
        <v>839</v>
      </c>
      <c r="M943" s="64"/>
      <c r="N943" s="9"/>
      <c r="O943" s="142"/>
      <c r="P943" s="11"/>
    </row>
    <row r="944" spans="1:16">
      <c r="A944" s="38"/>
      <c r="B944" s="107" t="s">
        <v>263</v>
      </c>
      <c r="C944" s="13">
        <v>1</v>
      </c>
      <c r="D944" s="13"/>
      <c r="E944" s="13"/>
      <c r="F944" s="13"/>
      <c r="G944" s="13"/>
      <c r="H944" s="13"/>
      <c r="I944" s="13"/>
      <c r="J944" s="13"/>
      <c r="K944" s="13"/>
      <c r="L944" s="61">
        <v>840</v>
      </c>
      <c r="M944" s="64"/>
      <c r="N944" s="9"/>
      <c r="O944" s="142"/>
      <c r="P944" s="11"/>
    </row>
    <row r="945" spans="1:16">
      <c r="A945" s="38"/>
      <c r="B945" s="107" t="s">
        <v>263</v>
      </c>
      <c r="C945" s="13">
        <v>1</v>
      </c>
      <c r="D945" s="13"/>
      <c r="E945" s="13"/>
      <c r="F945" s="13"/>
      <c r="G945" s="13"/>
      <c r="H945" s="13"/>
      <c r="I945" s="13"/>
      <c r="J945" s="13"/>
      <c r="K945" s="13"/>
      <c r="L945" s="61">
        <v>841</v>
      </c>
      <c r="M945" s="64"/>
      <c r="N945" s="9"/>
      <c r="O945" s="142"/>
      <c r="P945" s="11"/>
    </row>
    <row r="946" spans="1:16">
      <c r="A946" s="38"/>
      <c r="B946" s="107" t="s">
        <v>263</v>
      </c>
      <c r="C946" s="13">
        <v>1</v>
      </c>
      <c r="D946" s="13"/>
      <c r="E946" s="13"/>
      <c r="F946" s="13"/>
      <c r="G946" s="13"/>
      <c r="H946" s="13"/>
      <c r="I946" s="13"/>
      <c r="J946" s="13"/>
      <c r="K946" s="13"/>
      <c r="L946" s="61">
        <v>842</v>
      </c>
      <c r="M946" s="64"/>
      <c r="N946" s="9"/>
      <c r="O946" s="142"/>
      <c r="P946" s="11"/>
    </row>
    <row r="947" spans="1:16">
      <c r="A947" s="38"/>
      <c r="B947" s="107" t="s">
        <v>263</v>
      </c>
      <c r="C947" s="13">
        <v>1</v>
      </c>
      <c r="D947" s="13"/>
      <c r="E947" s="13"/>
      <c r="F947" s="13"/>
      <c r="G947" s="13"/>
      <c r="H947" s="13"/>
      <c r="I947" s="13"/>
      <c r="J947" s="13"/>
      <c r="K947" s="13"/>
      <c r="L947" s="61">
        <v>843</v>
      </c>
      <c r="M947" s="64"/>
      <c r="N947" s="9"/>
      <c r="O947" s="142"/>
      <c r="P947" s="11"/>
    </row>
    <row r="948" spans="1:16">
      <c r="A948" s="38"/>
      <c r="B948" s="107" t="s">
        <v>263</v>
      </c>
      <c r="C948" s="13">
        <v>1</v>
      </c>
      <c r="D948" s="13"/>
      <c r="E948" s="13"/>
      <c r="F948" s="13"/>
      <c r="G948" s="13"/>
      <c r="H948" s="13"/>
      <c r="I948" s="13"/>
      <c r="J948" s="13"/>
      <c r="K948" s="13"/>
      <c r="L948" s="61">
        <v>844</v>
      </c>
      <c r="M948" s="64"/>
      <c r="N948" s="9"/>
      <c r="O948" s="142"/>
      <c r="P948" s="11"/>
    </row>
    <row r="949" spans="1:16">
      <c r="A949" s="38"/>
      <c r="B949" s="107" t="s">
        <v>263</v>
      </c>
      <c r="C949" s="13">
        <v>1</v>
      </c>
      <c r="D949" s="13"/>
      <c r="E949" s="13"/>
      <c r="F949" s="13"/>
      <c r="G949" s="13"/>
      <c r="H949" s="13"/>
      <c r="I949" s="13"/>
      <c r="J949" s="13"/>
      <c r="K949" s="13"/>
      <c r="L949" s="61">
        <v>845</v>
      </c>
      <c r="M949" s="64"/>
      <c r="N949" s="9"/>
      <c r="O949" s="142"/>
      <c r="P949" s="11"/>
    </row>
    <row r="950" spans="1:16">
      <c r="A950" s="38"/>
      <c r="B950" s="107" t="s">
        <v>263</v>
      </c>
      <c r="C950" s="13">
        <v>1</v>
      </c>
      <c r="D950" s="13"/>
      <c r="E950" s="13"/>
      <c r="F950" s="13"/>
      <c r="G950" s="13"/>
      <c r="H950" s="13"/>
      <c r="I950" s="13"/>
      <c r="J950" s="13"/>
      <c r="K950" s="13"/>
      <c r="L950" s="61">
        <v>846</v>
      </c>
      <c r="M950" s="64"/>
      <c r="N950" s="9"/>
      <c r="O950" s="142"/>
      <c r="P950" s="11"/>
    </row>
    <row r="951" spans="1:16">
      <c r="A951" s="38"/>
      <c r="B951" s="107" t="s">
        <v>263</v>
      </c>
      <c r="C951" s="13">
        <v>1</v>
      </c>
      <c r="D951" s="13"/>
      <c r="E951" s="13"/>
      <c r="F951" s="13"/>
      <c r="G951" s="13"/>
      <c r="H951" s="13"/>
      <c r="I951" s="13"/>
      <c r="J951" s="13"/>
      <c r="K951" s="13"/>
      <c r="L951" s="61">
        <v>847</v>
      </c>
      <c r="M951" s="64"/>
      <c r="N951" s="9"/>
      <c r="O951" s="142"/>
      <c r="P951" s="11"/>
    </row>
    <row r="952" spans="1:16">
      <c r="A952" s="38"/>
      <c r="B952" s="107" t="s">
        <v>263</v>
      </c>
      <c r="C952" s="13">
        <v>1</v>
      </c>
      <c r="D952" s="13"/>
      <c r="E952" s="13"/>
      <c r="F952" s="13"/>
      <c r="G952" s="13"/>
      <c r="H952" s="13"/>
      <c r="I952" s="13"/>
      <c r="J952" s="13"/>
      <c r="K952" s="13"/>
      <c r="L952" s="61">
        <v>848</v>
      </c>
      <c r="M952" s="64"/>
      <c r="N952" s="9"/>
      <c r="O952" s="142"/>
      <c r="P952" s="11"/>
    </row>
    <row r="953" spans="1:16">
      <c r="A953" s="38"/>
      <c r="B953" s="107" t="s">
        <v>263</v>
      </c>
      <c r="C953" s="13">
        <v>1</v>
      </c>
      <c r="D953" s="13"/>
      <c r="E953" s="13"/>
      <c r="F953" s="13"/>
      <c r="G953" s="13"/>
      <c r="H953" s="13"/>
      <c r="I953" s="13"/>
      <c r="J953" s="13"/>
      <c r="K953" s="13"/>
      <c r="L953" s="61">
        <v>849</v>
      </c>
      <c r="M953" s="64"/>
      <c r="N953" s="9"/>
      <c r="O953" s="142"/>
      <c r="P953" s="11"/>
    </row>
    <row r="954" spans="1:16">
      <c r="A954" s="38"/>
      <c r="B954" s="107" t="s">
        <v>263</v>
      </c>
      <c r="C954" s="13">
        <v>1</v>
      </c>
      <c r="D954" s="13"/>
      <c r="E954" s="13"/>
      <c r="F954" s="13"/>
      <c r="G954" s="13"/>
      <c r="H954" s="13"/>
      <c r="I954" s="13"/>
      <c r="J954" s="13"/>
      <c r="K954" s="13"/>
      <c r="L954" s="61">
        <v>850</v>
      </c>
      <c r="M954" s="64"/>
      <c r="N954" s="9"/>
      <c r="O954" s="142"/>
      <c r="P954" s="11"/>
    </row>
    <row r="955" spans="1:16">
      <c r="A955" s="38"/>
      <c r="B955" s="107" t="s">
        <v>263</v>
      </c>
      <c r="C955" s="13">
        <v>1</v>
      </c>
      <c r="D955" s="13"/>
      <c r="E955" s="13"/>
      <c r="F955" s="13"/>
      <c r="G955" s="13"/>
      <c r="H955" s="13"/>
      <c r="I955" s="13"/>
      <c r="J955" s="13"/>
      <c r="K955" s="13"/>
      <c r="L955" s="61">
        <v>851</v>
      </c>
      <c r="M955" s="64"/>
      <c r="N955" s="9"/>
      <c r="O955" s="142"/>
      <c r="P955" s="11"/>
    </row>
    <row r="956" spans="1:16">
      <c r="A956" s="38"/>
      <c r="B956" s="107" t="s">
        <v>263</v>
      </c>
      <c r="C956" s="13">
        <v>1</v>
      </c>
      <c r="D956" s="13"/>
      <c r="E956" s="13"/>
      <c r="F956" s="13"/>
      <c r="G956" s="13"/>
      <c r="H956" s="13"/>
      <c r="I956" s="13"/>
      <c r="J956" s="13"/>
      <c r="K956" s="13"/>
      <c r="L956" s="61">
        <v>852</v>
      </c>
      <c r="M956" s="64"/>
      <c r="N956" s="9"/>
      <c r="O956" s="142"/>
      <c r="P956" s="11"/>
    </row>
    <row r="957" spans="1:16">
      <c r="A957" s="38"/>
      <c r="B957" s="107" t="s">
        <v>263</v>
      </c>
      <c r="C957" s="13">
        <v>1</v>
      </c>
      <c r="D957" s="13"/>
      <c r="E957" s="13"/>
      <c r="F957" s="13"/>
      <c r="G957" s="13"/>
      <c r="H957" s="13"/>
      <c r="I957" s="13"/>
      <c r="J957" s="13"/>
      <c r="K957" s="13"/>
      <c r="L957" s="61">
        <v>853</v>
      </c>
      <c r="M957" s="64"/>
      <c r="N957" s="9"/>
      <c r="O957" s="142"/>
      <c r="P957" s="11"/>
    </row>
    <row r="958" spans="1:16">
      <c r="A958" s="38"/>
      <c r="B958" s="107" t="s">
        <v>263</v>
      </c>
      <c r="C958" s="13">
        <v>1</v>
      </c>
      <c r="D958" s="13"/>
      <c r="E958" s="13"/>
      <c r="F958" s="13"/>
      <c r="G958" s="13"/>
      <c r="H958" s="13"/>
      <c r="I958" s="13"/>
      <c r="J958" s="13"/>
      <c r="K958" s="13"/>
      <c r="L958" s="61">
        <v>854</v>
      </c>
      <c r="M958" s="64"/>
      <c r="N958" s="9"/>
      <c r="O958" s="142"/>
      <c r="P958" s="11"/>
    </row>
    <row r="959" spans="1:16">
      <c r="A959" s="38"/>
      <c r="B959" s="107" t="s">
        <v>263</v>
      </c>
      <c r="C959" s="13">
        <v>1</v>
      </c>
      <c r="D959" s="13"/>
      <c r="E959" s="13"/>
      <c r="F959" s="13"/>
      <c r="G959" s="13"/>
      <c r="H959" s="13"/>
      <c r="I959" s="13"/>
      <c r="J959" s="13"/>
      <c r="K959" s="13"/>
      <c r="L959" s="61">
        <v>855</v>
      </c>
      <c r="M959" s="64"/>
      <c r="N959" s="9"/>
      <c r="O959" s="142"/>
      <c r="P959" s="11"/>
    </row>
    <row r="960" spans="1:16">
      <c r="A960" s="38"/>
      <c r="B960" s="107" t="s">
        <v>263</v>
      </c>
      <c r="C960" s="13">
        <v>1</v>
      </c>
      <c r="D960" s="13"/>
      <c r="E960" s="13"/>
      <c r="F960" s="13"/>
      <c r="G960" s="13"/>
      <c r="H960" s="13"/>
      <c r="I960" s="13"/>
      <c r="J960" s="13"/>
      <c r="K960" s="13"/>
      <c r="L960" s="61">
        <v>856</v>
      </c>
      <c r="M960" s="64"/>
      <c r="N960" s="9"/>
      <c r="O960" s="142"/>
      <c r="P960" s="11"/>
    </row>
    <row r="961" spans="1:16">
      <c r="A961" s="38"/>
      <c r="B961" s="107" t="s">
        <v>263</v>
      </c>
      <c r="C961" s="13">
        <v>1</v>
      </c>
      <c r="D961" s="13"/>
      <c r="E961" s="13"/>
      <c r="F961" s="13"/>
      <c r="G961" s="13"/>
      <c r="H961" s="13"/>
      <c r="I961" s="13"/>
      <c r="J961" s="13"/>
      <c r="K961" s="13"/>
      <c r="L961" s="61">
        <v>857</v>
      </c>
      <c r="M961" s="64"/>
      <c r="N961" s="9"/>
      <c r="O961" s="142"/>
      <c r="P961" s="11"/>
    </row>
    <row r="962" spans="1:16">
      <c r="A962" s="38"/>
      <c r="B962" s="107" t="s">
        <v>263</v>
      </c>
      <c r="C962" s="13">
        <v>1</v>
      </c>
      <c r="D962" s="13"/>
      <c r="E962" s="13"/>
      <c r="F962" s="13"/>
      <c r="G962" s="13"/>
      <c r="H962" s="13"/>
      <c r="I962" s="13"/>
      <c r="J962" s="13"/>
      <c r="K962" s="13"/>
      <c r="L962" s="61">
        <v>858</v>
      </c>
      <c r="M962" s="64"/>
      <c r="N962" s="9"/>
      <c r="O962" s="142"/>
      <c r="P962" s="11"/>
    </row>
    <row r="963" spans="1:16">
      <c r="A963" s="38"/>
      <c r="B963" s="107" t="s">
        <v>263</v>
      </c>
      <c r="C963" s="13">
        <v>1</v>
      </c>
      <c r="D963" s="13"/>
      <c r="E963" s="13"/>
      <c r="F963" s="13"/>
      <c r="G963" s="13"/>
      <c r="H963" s="13"/>
      <c r="I963" s="13"/>
      <c r="J963" s="13"/>
      <c r="K963" s="13"/>
      <c r="L963" s="61">
        <v>859</v>
      </c>
      <c r="M963" s="64"/>
      <c r="N963" s="9"/>
      <c r="O963" s="142"/>
      <c r="P963" s="11"/>
    </row>
    <row r="964" spans="1:16">
      <c r="A964" s="38"/>
      <c r="B964" s="107" t="s">
        <v>263</v>
      </c>
      <c r="C964" s="13">
        <v>1</v>
      </c>
      <c r="D964" s="13"/>
      <c r="E964" s="13"/>
      <c r="F964" s="13"/>
      <c r="G964" s="13"/>
      <c r="H964" s="13"/>
      <c r="I964" s="13"/>
      <c r="J964" s="13"/>
      <c r="K964" s="13"/>
      <c r="L964" s="61">
        <v>860</v>
      </c>
      <c r="M964" s="64"/>
      <c r="N964" s="9"/>
      <c r="O964" s="142"/>
      <c r="P964" s="11"/>
    </row>
    <row r="965" spans="1:16">
      <c r="A965" s="38"/>
      <c r="B965" s="107" t="s">
        <v>263</v>
      </c>
      <c r="C965" s="13">
        <v>1</v>
      </c>
      <c r="D965" s="13"/>
      <c r="E965" s="13"/>
      <c r="F965" s="13"/>
      <c r="G965" s="13"/>
      <c r="H965" s="13"/>
      <c r="I965" s="13"/>
      <c r="J965" s="13"/>
      <c r="K965" s="13"/>
      <c r="L965" s="61">
        <v>861</v>
      </c>
      <c r="M965" s="64"/>
      <c r="N965" s="9"/>
      <c r="O965" s="142"/>
      <c r="P965" s="11"/>
    </row>
    <row r="966" spans="1:16">
      <c r="A966" s="38"/>
      <c r="B966" s="107" t="s">
        <v>263</v>
      </c>
      <c r="C966" s="13">
        <v>1</v>
      </c>
      <c r="D966" s="13"/>
      <c r="E966" s="13"/>
      <c r="F966" s="13"/>
      <c r="G966" s="13"/>
      <c r="H966" s="13"/>
      <c r="I966" s="13"/>
      <c r="J966" s="13"/>
      <c r="K966" s="13"/>
      <c r="L966" s="61">
        <v>862</v>
      </c>
      <c r="M966" s="64"/>
      <c r="N966" s="9"/>
      <c r="O966" s="142"/>
      <c r="P966" s="11"/>
    </row>
    <row r="967" spans="1:16">
      <c r="A967" s="38"/>
      <c r="B967" s="107" t="s">
        <v>101</v>
      </c>
      <c r="C967" s="13">
        <v>1</v>
      </c>
      <c r="D967" s="13"/>
      <c r="E967" s="13"/>
      <c r="F967" s="13"/>
      <c r="G967" s="13"/>
      <c r="H967" s="13"/>
      <c r="I967" s="13"/>
      <c r="J967" s="13"/>
      <c r="K967" s="13"/>
      <c r="L967" s="61">
        <v>808</v>
      </c>
      <c r="M967" s="64"/>
      <c r="N967" s="9"/>
      <c r="O967" s="142"/>
      <c r="P967" s="11"/>
    </row>
    <row r="968" spans="1:16">
      <c r="A968" s="38"/>
      <c r="B968" s="107" t="s">
        <v>25</v>
      </c>
      <c r="C968" s="13">
        <v>1</v>
      </c>
      <c r="D968" s="13"/>
      <c r="E968" s="13"/>
      <c r="F968" s="13"/>
      <c r="G968" s="13"/>
      <c r="H968" s="13"/>
      <c r="I968" s="13"/>
      <c r="J968" s="13"/>
      <c r="K968" s="13"/>
      <c r="L968" s="61">
        <v>807</v>
      </c>
      <c r="M968" s="64"/>
      <c r="N968" s="9"/>
      <c r="O968" s="142"/>
      <c r="P968" s="11"/>
    </row>
    <row r="969" spans="1:16">
      <c r="A969" s="38"/>
      <c r="B969" s="107" t="s">
        <v>84</v>
      </c>
      <c r="C969" s="13">
        <v>1</v>
      </c>
      <c r="D969" s="13"/>
      <c r="E969" s="13"/>
      <c r="F969" s="13"/>
      <c r="G969" s="13"/>
      <c r="H969" s="13"/>
      <c r="I969" s="13"/>
      <c r="J969" s="13"/>
      <c r="K969" s="13"/>
      <c r="L969" s="61">
        <v>805</v>
      </c>
      <c r="M969" s="64"/>
      <c r="N969" s="9"/>
      <c r="O969" s="142"/>
      <c r="P969" s="11"/>
    </row>
    <row r="970" spans="1:16">
      <c r="A970" s="38"/>
      <c r="B970" s="107" t="s">
        <v>84</v>
      </c>
      <c r="C970" s="13">
        <v>1</v>
      </c>
      <c r="D970" s="13"/>
      <c r="E970" s="13"/>
      <c r="F970" s="13"/>
      <c r="G970" s="13"/>
      <c r="H970" s="13"/>
      <c r="I970" s="13"/>
      <c r="J970" s="13"/>
      <c r="K970" s="13"/>
      <c r="L970" s="61">
        <v>806</v>
      </c>
      <c r="M970" s="64"/>
      <c r="N970" s="9"/>
      <c r="O970" s="142"/>
      <c r="P970" s="11"/>
    </row>
    <row r="971" spans="1:16" s="73" customFormat="1">
      <c r="A971" s="69" t="s">
        <v>28</v>
      </c>
      <c r="B971" s="108"/>
      <c r="C971" s="69">
        <f>SUM(C813:C970)</f>
        <v>152</v>
      </c>
      <c r="D971" s="71"/>
      <c r="E971" s="71">
        <f t="shared" ref="E971:K971" si="27">SUM(E813:E970)</f>
        <v>9</v>
      </c>
      <c r="F971" s="71">
        <f t="shared" si="27"/>
        <v>14</v>
      </c>
      <c r="G971" s="71">
        <f t="shared" si="27"/>
        <v>13</v>
      </c>
      <c r="H971" s="71">
        <f t="shared" si="27"/>
        <v>0</v>
      </c>
      <c r="I971" s="71">
        <f t="shared" si="27"/>
        <v>0</v>
      </c>
      <c r="J971" s="71">
        <f t="shared" si="27"/>
        <v>0</v>
      </c>
      <c r="K971" s="71">
        <f t="shared" si="27"/>
        <v>36</v>
      </c>
      <c r="L971" s="92"/>
      <c r="M971" s="64"/>
      <c r="N971" s="9"/>
      <c r="O971" s="149"/>
      <c r="P971" s="163"/>
    </row>
    <row r="972" spans="1:16">
      <c r="A972" s="74" t="s">
        <v>370</v>
      </c>
      <c r="B972" s="58"/>
      <c r="C972" s="59"/>
      <c r="D972" s="59"/>
      <c r="E972" s="59"/>
      <c r="F972" s="59"/>
      <c r="G972" s="59"/>
      <c r="H972" s="59"/>
      <c r="I972" s="59"/>
      <c r="J972" s="59"/>
      <c r="K972" s="59"/>
      <c r="L972" s="59"/>
      <c r="M972" s="104"/>
      <c r="N972" s="9"/>
      <c r="O972" s="142"/>
      <c r="P972" s="11"/>
    </row>
    <row r="973" spans="1:16">
      <c r="A973" s="83"/>
      <c r="B973" s="74" t="s">
        <v>49</v>
      </c>
      <c r="C973" s="59"/>
      <c r="D973" s="59"/>
      <c r="E973" s="59"/>
      <c r="F973" s="59"/>
      <c r="G973" s="59"/>
      <c r="H973" s="59"/>
      <c r="I973" s="59"/>
      <c r="J973" s="59"/>
      <c r="K973" s="59"/>
      <c r="L973" s="59"/>
      <c r="M973" s="104"/>
      <c r="N973" s="9"/>
      <c r="O973" s="142"/>
      <c r="P973" s="11"/>
    </row>
    <row r="974" spans="1:16">
      <c r="A974" s="83"/>
      <c r="B974" s="105" t="s">
        <v>371</v>
      </c>
      <c r="C974" s="59">
        <v>1</v>
      </c>
      <c r="D974" s="59">
        <v>1</v>
      </c>
      <c r="E974" s="59">
        <v>6</v>
      </c>
      <c r="F974" s="59"/>
      <c r="G974" s="59"/>
      <c r="H974" s="59"/>
      <c r="I974" s="59"/>
      <c r="J974" s="59"/>
      <c r="K974" s="59">
        <f>SUM(E974:J974)</f>
        <v>6</v>
      </c>
      <c r="L974" s="59">
        <v>102</v>
      </c>
      <c r="M974" s="51"/>
      <c r="N974" s="114"/>
      <c r="O974" s="156" t="s">
        <v>372</v>
      </c>
      <c r="P974" s="11"/>
    </row>
    <row r="975" spans="1:16">
      <c r="A975" s="83"/>
      <c r="B975" s="105" t="s">
        <v>84</v>
      </c>
      <c r="C975" s="59">
        <v>1</v>
      </c>
      <c r="D975" s="59"/>
      <c r="E975" s="59"/>
      <c r="F975" s="59"/>
      <c r="G975" s="59"/>
      <c r="H975" s="59"/>
      <c r="I975" s="59"/>
      <c r="J975" s="59"/>
      <c r="K975" s="59"/>
      <c r="L975" s="59">
        <v>132</v>
      </c>
      <c r="M975" s="115"/>
      <c r="N975" s="23"/>
      <c r="O975" s="144" t="s">
        <v>373</v>
      </c>
      <c r="P975" s="11"/>
    </row>
    <row r="976" spans="1:16">
      <c r="A976" s="83"/>
      <c r="B976" s="105" t="s">
        <v>84</v>
      </c>
      <c r="C976" s="59">
        <v>1</v>
      </c>
      <c r="D976" s="59"/>
      <c r="E976" s="59"/>
      <c r="F976" s="59"/>
      <c r="G976" s="59"/>
      <c r="H976" s="59"/>
      <c r="I976" s="59"/>
      <c r="J976" s="59"/>
      <c r="K976" s="59"/>
      <c r="L976" s="59">
        <v>162</v>
      </c>
      <c r="M976" s="104"/>
      <c r="N976" s="9"/>
      <c r="O976" s="142"/>
      <c r="P976" s="11"/>
    </row>
    <row r="977" spans="1:16">
      <c r="A977" s="83"/>
      <c r="B977" s="105" t="s">
        <v>84</v>
      </c>
      <c r="C977" s="59">
        <v>1</v>
      </c>
      <c r="D977" s="59"/>
      <c r="E977" s="59"/>
      <c r="F977" s="59"/>
      <c r="G977" s="59"/>
      <c r="H977" s="59"/>
      <c r="I977" s="59"/>
      <c r="J977" s="59"/>
      <c r="K977" s="59"/>
      <c r="L977" s="59">
        <v>164</v>
      </c>
      <c r="M977" s="104"/>
      <c r="N977" s="9"/>
      <c r="O977" s="142"/>
      <c r="P977" s="11"/>
    </row>
    <row r="978" spans="1:16">
      <c r="A978" s="83"/>
      <c r="B978" s="105" t="s">
        <v>84</v>
      </c>
      <c r="C978" s="59">
        <v>1</v>
      </c>
      <c r="D978" s="59"/>
      <c r="E978" s="59"/>
      <c r="F978" s="59"/>
      <c r="G978" s="59"/>
      <c r="H978" s="59"/>
      <c r="I978" s="59"/>
      <c r="J978" s="59"/>
      <c r="K978" s="59"/>
      <c r="L978" s="59">
        <v>166</v>
      </c>
      <c r="M978" s="104"/>
      <c r="N978" s="9"/>
      <c r="O978" s="142"/>
      <c r="P978" s="11"/>
    </row>
    <row r="979" spans="1:16">
      <c r="A979" s="83"/>
      <c r="B979" s="105" t="s">
        <v>374</v>
      </c>
      <c r="C979" s="59">
        <v>1</v>
      </c>
      <c r="D979" s="59">
        <v>2</v>
      </c>
      <c r="E979" s="59">
        <v>3</v>
      </c>
      <c r="F979" s="59"/>
      <c r="G979" s="59"/>
      <c r="H979" s="59"/>
      <c r="I979" s="59"/>
      <c r="J979" s="59"/>
      <c r="K979" s="59">
        <f>SUM(E979:J979)</f>
        <v>3</v>
      </c>
      <c r="L979" s="59">
        <v>42</v>
      </c>
      <c r="M979" s="104"/>
      <c r="N979" s="9"/>
      <c r="O979" s="142"/>
      <c r="P979" s="11"/>
    </row>
    <row r="980" spans="1:16">
      <c r="A980" s="83"/>
      <c r="B980" s="105" t="s">
        <v>229</v>
      </c>
      <c r="C980" s="59">
        <v>1</v>
      </c>
      <c r="D980" s="59"/>
      <c r="E980" s="59"/>
      <c r="F980" s="59"/>
      <c r="G980" s="59"/>
      <c r="H980" s="59"/>
      <c r="I980" s="59"/>
      <c r="J980" s="59"/>
      <c r="K980" s="59"/>
      <c r="L980" s="59">
        <v>63</v>
      </c>
      <c r="M980" s="104"/>
      <c r="N980" s="9"/>
      <c r="O980" s="142"/>
      <c r="P980" s="11"/>
    </row>
    <row r="981" spans="1:16">
      <c r="A981" s="83"/>
      <c r="B981" s="105" t="s">
        <v>229</v>
      </c>
      <c r="C981" s="59">
        <v>1</v>
      </c>
      <c r="D981" s="59"/>
      <c r="E981" s="59"/>
      <c r="F981" s="59"/>
      <c r="G981" s="59"/>
      <c r="H981" s="59"/>
      <c r="I981" s="59"/>
      <c r="J981" s="59"/>
      <c r="K981" s="59"/>
      <c r="L981" s="59">
        <v>66</v>
      </c>
      <c r="M981" s="64" t="s">
        <v>375</v>
      </c>
      <c r="N981" s="11" t="s">
        <v>376</v>
      </c>
      <c r="O981" s="142"/>
      <c r="P981" s="11">
        <v>1</v>
      </c>
    </row>
    <row r="982" spans="1:16">
      <c r="A982" s="83"/>
      <c r="B982" s="74" t="s">
        <v>230</v>
      </c>
      <c r="C982" s="59"/>
      <c r="D982" s="59"/>
      <c r="E982" s="59"/>
      <c r="F982" s="59"/>
      <c r="G982" s="59"/>
      <c r="H982" s="59"/>
      <c r="I982" s="59"/>
      <c r="J982" s="59"/>
      <c r="K982" s="59"/>
      <c r="L982" s="59"/>
      <c r="M982" s="104"/>
      <c r="N982" s="9"/>
      <c r="O982" s="142"/>
      <c r="P982" s="11"/>
    </row>
    <row r="983" spans="1:16">
      <c r="A983" s="83"/>
      <c r="B983" s="105" t="s">
        <v>231</v>
      </c>
      <c r="C983" s="59">
        <v>1</v>
      </c>
      <c r="D983" s="59">
        <v>1</v>
      </c>
      <c r="E983" s="59"/>
      <c r="F983" s="59"/>
      <c r="G983" s="59">
        <v>4</v>
      </c>
      <c r="H983" s="59"/>
      <c r="I983" s="59"/>
      <c r="J983" s="59"/>
      <c r="K983" s="59">
        <f>SUM(E983:J983)</f>
        <v>4</v>
      </c>
      <c r="L983" s="59">
        <v>305</v>
      </c>
      <c r="M983" s="64" t="s">
        <v>377</v>
      </c>
      <c r="N983" s="11" t="s">
        <v>378</v>
      </c>
      <c r="O983" s="142"/>
      <c r="P983" s="11">
        <v>1</v>
      </c>
    </row>
    <row r="984" spans="1:16">
      <c r="A984" s="83"/>
      <c r="B984" s="105" t="s">
        <v>113</v>
      </c>
      <c r="C984" s="59">
        <v>1</v>
      </c>
      <c r="D984" s="59"/>
      <c r="E984" s="59"/>
      <c r="F984" s="59"/>
      <c r="G984" s="59"/>
      <c r="H984" s="59"/>
      <c r="I984" s="59"/>
      <c r="J984" s="59"/>
      <c r="K984" s="59"/>
      <c r="L984" s="59">
        <v>306</v>
      </c>
      <c r="M984" s="104"/>
      <c r="N984" s="9"/>
      <c r="O984" s="142"/>
      <c r="P984" s="11"/>
    </row>
    <row r="985" spans="1:16">
      <c r="A985" s="83"/>
      <c r="B985" s="105" t="s">
        <v>113</v>
      </c>
      <c r="C985" s="59">
        <v>1</v>
      </c>
      <c r="D985" s="59"/>
      <c r="E985" s="59"/>
      <c r="F985" s="59"/>
      <c r="G985" s="59"/>
      <c r="H985" s="59"/>
      <c r="I985" s="59"/>
      <c r="J985" s="59"/>
      <c r="K985" s="59"/>
      <c r="L985" s="59">
        <v>677</v>
      </c>
      <c r="M985" s="64" t="s">
        <v>379</v>
      </c>
      <c r="N985" s="11" t="s">
        <v>376</v>
      </c>
      <c r="O985" s="142"/>
      <c r="P985" s="11">
        <v>1</v>
      </c>
    </row>
    <row r="986" spans="1:16">
      <c r="A986" s="83"/>
      <c r="B986" s="105" t="s">
        <v>113</v>
      </c>
      <c r="C986" s="59">
        <v>1</v>
      </c>
      <c r="D986" s="59"/>
      <c r="E986" s="59"/>
      <c r="F986" s="59"/>
      <c r="G986" s="59"/>
      <c r="H986" s="59"/>
      <c r="I986" s="59"/>
      <c r="J986" s="59"/>
      <c r="K986" s="59"/>
      <c r="L986" s="59">
        <v>678</v>
      </c>
      <c r="M986" s="104"/>
      <c r="N986" s="9"/>
      <c r="O986" s="142"/>
      <c r="P986" s="11"/>
    </row>
    <row r="987" spans="1:16">
      <c r="A987" s="83"/>
      <c r="B987" s="74" t="s">
        <v>234</v>
      </c>
      <c r="C987" s="59"/>
      <c r="D987" s="59"/>
      <c r="E987" s="59"/>
      <c r="F987" s="59"/>
      <c r="G987" s="59"/>
      <c r="H987" s="59"/>
      <c r="I987" s="59"/>
      <c r="J987" s="59"/>
      <c r="K987" s="59"/>
      <c r="L987" s="59"/>
      <c r="M987" s="104"/>
      <c r="N987" s="9"/>
      <c r="O987" s="142"/>
      <c r="P987" s="11"/>
    </row>
    <row r="988" spans="1:16">
      <c r="A988" s="83"/>
      <c r="B988" s="105" t="s">
        <v>221</v>
      </c>
      <c r="C988" s="59">
        <v>1</v>
      </c>
      <c r="D988" s="59">
        <v>1</v>
      </c>
      <c r="E988" s="59"/>
      <c r="F988" s="59">
        <v>6</v>
      </c>
      <c r="G988" s="59"/>
      <c r="H988" s="59"/>
      <c r="I988" s="59"/>
      <c r="J988" s="59"/>
      <c r="K988" s="59">
        <f>SUM(E988:J988)</f>
        <v>6</v>
      </c>
      <c r="L988" s="59">
        <v>154</v>
      </c>
      <c r="M988" s="104"/>
      <c r="N988" s="9"/>
      <c r="O988" s="142"/>
      <c r="P988" s="11"/>
    </row>
    <row r="989" spans="1:16">
      <c r="A989" s="83"/>
      <c r="B989" s="105" t="s">
        <v>84</v>
      </c>
      <c r="C989" s="59">
        <v>1</v>
      </c>
      <c r="D989" s="59"/>
      <c r="E989" s="59"/>
      <c r="F989" s="59"/>
      <c r="G989" s="59"/>
      <c r="H989" s="59"/>
      <c r="I989" s="59"/>
      <c r="J989" s="59"/>
      <c r="K989" s="59"/>
      <c r="L989" s="59">
        <v>156</v>
      </c>
      <c r="M989" s="104"/>
      <c r="N989" s="9"/>
      <c r="O989" s="142"/>
      <c r="P989" s="11"/>
    </row>
    <row r="990" spans="1:16">
      <c r="A990" s="83"/>
      <c r="B990" s="105" t="s">
        <v>84</v>
      </c>
      <c r="C990" s="59">
        <v>1</v>
      </c>
      <c r="D990" s="59"/>
      <c r="E990" s="59"/>
      <c r="F990" s="59"/>
      <c r="G990" s="59"/>
      <c r="H990" s="59"/>
      <c r="I990" s="59"/>
      <c r="J990" s="59"/>
      <c r="K990" s="59"/>
      <c r="L990" s="59">
        <v>158</v>
      </c>
      <c r="M990" s="104"/>
      <c r="N990" s="9"/>
      <c r="O990" s="142"/>
      <c r="P990" s="11"/>
    </row>
    <row r="991" spans="1:16">
      <c r="A991" s="83"/>
      <c r="B991" s="105" t="s">
        <v>84</v>
      </c>
      <c r="C991" s="59">
        <v>1</v>
      </c>
      <c r="D991" s="59"/>
      <c r="E991" s="59"/>
      <c r="F991" s="59"/>
      <c r="G991" s="59"/>
      <c r="H991" s="59"/>
      <c r="I991" s="59"/>
      <c r="J991" s="59"/>
      <c r="K991" s="59"/>
      <c r="L991" s="59">
        <v>160</v>
      </c>
      <c r="M991" s="104"/>
      <c r="N991" s="9"/>
      <c r="O991" s="142"/>
      <c r="P991" s="11"/>
    </row>
    <row r="992" spans="1:16">
      <c r="A992" s="83"/>
      <c r="B992" s="105" t="s">
        <v>84</v>
      </c>
      <c r="C992" s="59">
        <v>1</v>
      </c>
      <c r="D992" s="59"/>
      <c r="E992" s="59"/>
      <c r="F992" s="59"/>
      <c r="G992" s="59"/>
      <c r="H992" s="59"/>
      <c r="I992" s="59"/>
      <c r="J992" s="59"/>
      <c r="K992" s="59"/>
      <c r="L992" s="59">
        <v>170</v>
      </c>
      <c r="M992" s="104"/>
      <c r="N992" s="9"/>
      <c r="O992" s="142"/>
      <c r="P992" s="11"/>
    </row>
    <row r="993" spans="1:16">
      <c r="A993" s="83"/>
      <c r="B993" s="105" t="s">
        <v>84</v>
      </c>
      <c r="C993" s="59">
        <v>1</v>
      </c>
      <c r="D993" s="59"/>
      <c r="E993" s="59"/>
      <c r="F993" s="59"/>
      <c r="G993" s="59"/>
      <c r="H993" s="59"/>
      <c r="I993" s="59"/>
      <c r="J993" s="59"/>
      <c r="K993" s="59"/>
      <c r="L993" s="59">
        <v>180</v>
      </c>
      <c r="M993" s="104"/>
      <c r="N993" s="9"/>
      <c r="O993" s="142"/>
      <c r="P993" s="11"/>
    </row>
    <row r="994" spans="1:16">
      <c r="A994" s="83"/>
      <c r="B994" s="105" t="s">
        <v>380</v>
      </c>
      <c r="C994" s="59">
        <v>1</v>
      </c>
      <c r="D994" s="59">
        <v>2</v>
      </c>
      <c r="E994" s="116"/>
      <c r="F994" s="116">
        <v>7</v>
      </c>
      <c r="G994" s="116"/>
      <c r="H994" s="116"/>
      <c r="I994" s="116"/>
      <c r="J994" s="116"/>
      <c r="K994" s="116">
        <f>SUM(E994:J994)</f>
        <v>7</v>
      </c>
      <c r="L994" s="59">
        <v>115</v>
      </c>
      <c r="M994" s="104"/>
      <c r="N994" s="9"/>
      <c r="O994" s="142"/>
      <c r="P994" s="11"/>
    </row>
    <row r="995" spans="1:16">
      <c r="A995" s="83"/>
      <c r="B995" s="105" t="s">
        <v>241</v>
      </c>
      <c r="C995" s="59">
        <v>1</v>
      </c>
      <c r="D995" s="59"/>
      <c r="E995" s="116"/>
      <c r="F995" s="116"/>
      <c r="G995" s="116"/>
      <c r="H995" s="116"/>
      <c r="I995" s="116"/>
      <c r="J995" s="116"/>
      <c r="K995" s="116"/>
      <c r="L995" s="59">
        <v>117</v>
      </c>
      <c r="M995" s="104"/>
      <c r="N995" s="9"/>
      <c r="O995" s="142"/>
      <c r="P995" s="11"/>
    </row>
    <row r="996" spans="1:16">
      <c r="A996" s="83"/>
      <c r="B996" s="105" t="s">
        <v>241</v>
      </c>
      <c r="C996" s="59">
        <v>1</v>
      </c>
      <c r="D996" s="59"/>
      <c r="E996" s="116"/>
      <c r="F996" s="116"/>
      <c r="G996" s="116"/>
      <c r="H996" s="116"/>
      <c r="I996" s="116"/>
      <c r="J996" s="116"/>
      <c r="K996" s="116"/>
      <c r="L996" s="59">
        <v>121</v>
      </c>
      <c r="M996" s="104"/>
      <c r="N996" s="9"/>
      <c r="O996" s="142"/>
      <c r="P996" s="11"/>
    </row>
    <row r="997" spans="1:16">
      <c r="A997" s="83"/>
      <c r="B997" s="105" t="s">
        <v>241</v>
      </c>
      <c r="C997" s="59">
        <v>1</v>
      </c>
      <c r="D997" s="59"/>
      <c r="E997" s="116"/>
      <c r="F997" s="116"/>
      <c r="G997" s="116"/>
      <c r="H997" s="116"/>
      <c r="I997" s="116"/>
      <c r="J997" s="116"/>
      <c r="K997" s="116"/>
      <c r="L997" s="59">
        <v>123</v>
      </c>
      <c r="M997" s="104"/>
      <c r="N997" s="9"/>
      <c r="O997" s="142"/>
      <c r="P997" s="11"/>
    </row>
    <row r="998" spans="1:16">
      <c r="A998" s="83"/>
      <c r="B998" s="105" t="s">
        <v>241</v>
      </c>
      <c r="C998" s="59">
        <v>1</v>
      </c>
      <c r="D998" s="59"/>
      <c r="E998" s="116"/>
      <c r="F998" s="116"/>
      <c r="G998" s="116"/>
      <c r="H998" s="116"/>
      <c r="I998" s="116"/>
      <c r="J998" s="116"/>
      <c r="K998" s="116"/>
      <c r="L998" s="59">
        <v>169</v>
      </c>
      <c r="M998" s="104"/>
      <c r="N998" s="9"/>
      <c r="O998" s="142"/>
      <c r="P998" s="11"/>
    </row>
    <row r="999" spans="1:16">
      <c r="A999" s="83"/>
      <c r="B999" s="105" t="s">
        <v>241</v>
      </c>
      <c r="C999" s="59">
        <v>1</v>
      </c>
      <c r="D999" s="59"/>
      <c r="E999" s="116"/>
      <c r="F999" s="116"/>
      <c r="G999" s="116"/>
      <c r="H999" s="116"/>
      <c r="I999" s="116"/>
      <c r="J999" s="116"/>
      <c r="K999" s="116"/>
      <c r="L999" s="61">
        <v>179</v>
      </c>
      <c r="M999" s="64" t="s">
        <v>381</v>
      </c>
      <c r="N999" s="11" t="s">
        <v>378</v>
      </c>
      <c r="O999" s="142"/>
      <c r="P999" s="11">
        <v>1</v>
      </c>
    </row>
    <row r="1000" spans="1:16">
      <c r="A1000" s="83"/>
      <c r="B1000" s="105" t="s">
        <v>241</v>
      </c>
      <c r="C1000" s="59">
        <v>1</v>
      </c>
      <c r="D1000" s="59"/>
      <c r="E1000" s="116"/>
      <c r="F1000" s="116"/>
      <c r="G1000" s="116"/>
      <c r="H1000" s="116"/>
      <c r="I1000" s="116"/>
      <c r="J1000" s="116"/>
      <c r="K1000" s="116"/>
      <c r="L1000" s="59">
        <v>183</v>
      </c>
      <c r="M1000" s="64" t="s">
        <v>382</v>
      </c>
      <c r="N1000" s="11" t="s">
        <v>378</v>
      </c>
      <c r="O1000" s="142"/>
      <c r="P1000" s="11">
        <v>1</v>
      </c>
    </row>
    <row r="1001" spans="1:16">
      <c r="A1001" s="83"/>
      <c r="B1001" s="105" t="s">
        <v>244</v>
      </c>
      <c r="C1001" s="59">
        <v>1</v>
      </c>
      <c r="D1001" s="59">
        <v>3</v>
      </c>
      <c r="E1001" s="59"/>
      <c r="F1001" s="59"/>
      <c r="G1001" s="59">
        <v>5</v>
      </c>
      <c r="H1001" s="59"/>
      <c r="I1001" s="59"/>
      <c r="J1001" s="59"/>
      <c r="K1001" s="59">
        <f>SUM(E1001:J1001)</f>
        <v>5</v>
      </c>
      <c r="L1001" s="59">
        <v>34</v>
      </c>
      <c r="M1001" s="64" t="s">
        <v>383</v>
      </c>
      <c r="N1001" s="11" t="s">
        <v>378</v>
      </c>
      <c r="O1001" s="142"/>
      <c r="P1001" s="11">
        <v>1</v>
      </c>
    </row>
    <row r="1002" spans="1:16">
      <c r="A1002" s="83"/>
      <c r="B1002" s="105" t="s">
        <v>24</v>
      </c>
      <c r="C1002" s="59">
        <v>1</v>
      </c>
      <c r="D1002" s="59"/>
      <c r="E1002" s="59"/>
      <c r="F1002" s="59"/>
      <c r="G1002" s="59"/>
      <c r="H1002" s="59"/>
      <c r="I1002" s="59"/>
      <c r="J1002" s="59"/>
      <c r="K1002" s="59"/>
      <c r="L1002" s="59">
        <v>61</v>
      </c>
      <c r="M1002" s="64" t="s">
        <v>384</v>
      </c>
      <c r="N1002" s="11" t="s">
        <v>378</v>
      </c>
      <c r="O1002" s="142"/>
      <c r="P1002" s="11">
        <v>1</v>
      </c>
    </row>
    <row r="1003" spans="1:16">
      <c r="A1003" s="83"/>
      <c r="B1003" s="105" t="s">
        <v>24</v>
      </c>
      <c r="C1003" s="59">
        <v>1</v>
      </c>
      <c r="D1003" s="59"/>
      <c r="E1003" s="59"/>
      <c r="F1003" s="59"/>
      <c r="G1003" s="59"/>
      <c r="H1003" s="59"/>
      <c r="I1003" s="59"/>
      <c r="J1003" s="59"/>
      <c r="K1003" s="59"/>
      <c r="L1003" s="59">
        <v>81</v>
      </c>
      <c r="M1003" s="96"/>
      <c r="N1003" s="18"/>
      <c r="O1003" s="142"/>
      <c r="P1003" s="11"/>
    </row>
    <row r="1004" spans="1:16">
      <c r="A1004" s="83"/>
      <c r="B1004" s="105" t="s">
        <v>24</v>
      </c>
      <c r="C1004" s="59">
        <v>1</v>
      </c>
      <c r="D1004" s="59"/>
      <c r="E1004" s="59"/>
      <c r="F1004" s="59"/>
      <c r="G1004" s="59"/>
      <c r="H1004" s="59"/>
      <c r="I1004" s="59"/>
      <c r="J1004" s="59"/>
      <c r="K1004" s="59"/>
      <c r="L1004" s="59">
        <v>1073</v>
      </c>
      <c r="M1004" s="104"/>
      <c r="N1004" s="18"/>
      <c r="O1004" s="142"/>
      <c r="P1004" s="11"/>
    </row>
    <row r="1005" spans="1:16">
      <c r="A1005" s="83"/>
      <c r="B1005" s="105" t="s">
        <v>24</v>
      </c>
      <c r="C1005" s="59">
        <v>1</v>
      </c>
      <c r="D1005" s="59"/>
      <c r="E1005" s="59"/>
      <c r="F1005" s="59"/>
      <c r="G1005" s="59"/>
      <c r="H1005" s="59"/>
      <c r="I1005" s="59"/>
      <c r="J1005" s="59"/>
      <c r="K1005" s="59"/>
      <c r="L1005" s="59">
        <v>1100</v>
      </c>
      <c r="M1005" s="104"/>
      <c r="N1005" s="18"/>
      <c r="O1005" s="142"/>
      <c r="P1005" s="11"/>
    </row>
    <row r="1006" spans="1:16">
      <c r="A1006" s="83"/>
      <c r="B1006" s="105" t="s">
        <v>24</v>
      </c>
      <c r="C1006" s="59">
        <v>1</v>
      </c>
      <c r="D1006" s="59"/>
      <c r="E1006" s="59"/>
      <c r="F1006" s="59"/>
      <c r="G1006" s="59"/>
      <c r="H1006" s="59"/>
      <c r="I1006" s="59"/>
      <c r="J1006" s="59"/>
      <c r="K1006" s="59"/>
      <c r="L1006" s="59">
        <v>1132</v>
      </c>
      <c r="M1006" s="104"/>
      <c r="N1006" s="18"/>
      <c r="O1006" s="142"/>
      <c r="P1006" s="11"/>
    </row>
    <row r="1007" spans="1:16">
      <c r="A1007" s="83"/>
      <c r="B1007" s="74" t="s">
        <v>250</v>
      </c>
      <c r="C1007" s="59"/>
      <c r="D1007" s="59"/>
      <c r="E1007" s="59"/>
      <c r="F1007" s="59"/>
      <c r="G1007" s="59"/>
      <c r="H1007" s="59"/>
      <c r="I1007" s="59"/>
      <c r="J1007" s="59"/>
      <c r="K1007" s="59"/>
      <c r="L1007" s="59"/>
      <c r="M1007" s="104"/>
      <c r="N1007" s="9"/>
      <c r="O1007" s="142"/>
      <c r="P1007" s="11"/>
    </row>
    <row r="1008" spans="1:16">
      <c r="A1008" s="83"/>
      <c r="B1008" s="74" t="s">
        <v>385</v>
      </c>
      <c r="C1008" s="59"/>
      <c r="D1008" s="59"/>
      <c r="E1008" s="59"/>
      <c r="F1008" s="59"/>
      <c r="G1008" s="59"/>
      <c r="H1008" s="59"/>
      <c r="I1008" s="59"/>
      <c r="J1008" s="59"/>
      <c r="K1008" s="59"/>
      <c r="L1008" s="59"/>
      <c r="M1008" s="104"/>
      <c r="N1008" s="9"/>
      <c r="O1008" s="142"/>
      <c r="P1008" s="11"/>
    </row>
    <row r="1009" spans="1:16">
      <c r="A1009" s="83"/>
      <c r="B1009" s="105" t="s">
        <v>252</v>
      </c>
      <c r="C1009" s="59">
        <v>1</v>
      </c>
      <c r="D1009" s="59">
        <v>1</v>
      </c>
      <c r="E1009" s="59"/>
      <c r="F1009" s="59"/>
      <c r="G1009" s="59">
        <v>2</v>
      </c>
      <c r="H1009" s="59"/>
      <c r="I1009" s="59"/>
      <c r="J1009" s="59"/>
      <c r="K1009" s="59">
        <f>SUM(E1009:J1009)</f>
        <v>2</v>
      </c>
      <c r="L1009" s="59">
        <v>307</v>
      </c>
      <c r="M1009" s="64" t="s">
        <v>386</v>
      </c>
      <c r="N1009" s="11" t="s">
        <v>378</v>
      </c>
      <c r="O1009" s="142"/>
      <c r="P1009" s="11">
        <v>1</v>
      </c>
    </row>
    <row r="1010" spans="1:16">
      <c r="A1010" s="83"/>
      <c r="B1010" s="105" t="s">
        <v>152</v>
      </c>
      <c r="C1010" s="59">
        <v>1</v>
      </c>
      <c r="D1010" s="59"/>
      <c r="E1010" s="59"/>
      <c r="F1010" s="59"/>
      <c r="G1010" s="59"/>
      <c r="H1010" s="59"/>
      <c r="I1010" s="59"/>
      <c r="J1010" s="59"/>
      <c r="K1010" s="59"/>
      <c r="L1010" s="59">
        <v>308</v>
      </c>
      <c r="M1010" s="104"/>
      <c r="N1010" s="9"/>
      <c r="O1010" s="142"/>
      <c r="P1010" s="11"/>
    </row>
    <row r="1011" spans="1:16">
      <c r="A1011" s="83"/>
      <c r="B1011" s="105" t="s">
        <v>254</v>
      </c>
      <c r="C1011" s="59">
        <v>1</v>
      </c>
      <c r="D1011" s="59"/>
      <c r="E1011" s="59"/>
      <c r="F1011" s="59"/>
      <c r="G1011" s="59"/>
      <c r="H1011" s="59"/>
      <c r="I1011" s="59"/>
      <c r="J1011" s="59"/>
      <c r="K1011" s="59"/>
      <c r="L1011" s="59">
        <v>313</v>
      </c>
      <c r="M1011" s="64" t="s">
        <v>387</v>
      </c>
      <c r="N1011" s="11" t="s">
        <v>378</v>
      </c>
      <c r="O1011" s="142"/>
      <c r="P1011" s="11">
        <v>1</v>
      </c>
    </row>
    <row r="1012" spans="1:16">
      <c r="A1012" s="83"/>
      <c r="B1012" s="105" t="s">
        <v>65</v>
      </c>
      <c r="C1012" s="59">
        <v>1</v>
      </c>
      <c r="D1012" s="59"/>
      <c r="E1012" s="59"/>
      <c r="F1012" s="59"/>
      <c r="G1012" s="59"/>
      <c r="H1012" s="59"/>
      <c r="I1012" s="59"/>
      <c r="J1012" s="59"/>
      <c r="K1012" s="59"/>
      <c r="L1012" s="59">
        <v>314</v>
      </c>
      <c r="M1012" s="64" t="s">
        <v>388</v>
      </c>
      <c r="N1012" s="11" t="s">
        <v>378</v>
      </c>
      <c r="O1012" s="142"/>
      <c r="P1012" s="11">
        <v>1</v>
      </c>
    </row>
    <row r="1013" spans="1:16">
      <c r="A1013" s="83"/>
      <c r="B1013" s="105" t="s">
        <v>65</v>
      </c>
      <c r="C1013" s="59">
        <v>1</v>
      </c>
      <c r="D1013" s="59"/>
      <c r="E1013" s="59"/>
      <c r="F1013" s="59"/>
      <c r="G1013" s="59"/>
      <c r="H1013" s="59"/>
      <c r="I1013" s="59"/>
      <c r="J1013" s="59"/>
      <c r="K1013" s="59"/>
      <c r="L1013" s="59">
        <v>315</v>
      </c>
      <c r="M1013" s="104"/>
      <c r="N1013" s="9"/>
      <c r="O1013" s="142"/>
      <c r="P1013" s="11"/>
    </row>
    <row r="1014" spans="1:16">
      <c r="A1014" s="83"/>
      <c r="B1014" s="105" t="s">
        <v>65</v>
      </c>
      <c r="C1014" s="59">
        <v>1</v>
      </c>
      <c r="D1014" s="59"/>
      <c r="E1014" s="59"/>
      <c r="F1014" s="59"/>
      <c r="G1014" s="59"/>
      <c r="H1014" s="59"/>
      <c r="I1014" s="59"/>
      <c r="J1014" s="59"/>
      <c r="K1014" s="59"/>
      <c r="L1014" s="59">
        <v>316</v>
      </c>
      <c r="M1014" s="104"/>
      <c r="N1014" s="9"/>
      <c r="O1014" s="142"/>
      <c r="P1014" s="11"/>
    </row>
    <row r="1015" spans="1:16">
      <c r="A1015" s="83"/>
      <c r="B1015" s="105" t="s">
        <v>65</v>
      </c>
      <c r="C1015" s="59">
        <v>1</v>
      </c>
      <c r="D1015" s="59"/>
      <c r="E1015" s="59"/>
      <c r="F1015" s="59"/>
      <c r="G1015" s="59"/>
      <c r="H1015" s="59"/>
      <c r="I1015" s="59"/>
      <c r="J1015" s="59"/>
      <c r="K1015" s="59"/>
      <c r="L1015" s="59">
        <v>317</v>
      </c>
      <c r="M1015" s="104"/>
      <c r="N1015" s="9"/>
      <c r="O1015" s="142"/>
      <c r="P1015" s="11"/>
    </row>
    <row r="1016" spans="1:16">
      <c r="A1016" s="83"/>
      <c r="B1016" s="105" t="s">
        <v>65</v>
      </c>
      <c r="C1016" s="59">
        <v>1</v>
      </c>
      <c r="D1016" s="59"/>
      <c r="E1016" s="59"/>
      <c r="F1016" s="59"/>
      <c r="G1016" s="59"/>
      <c r="H1016" s="59"/>
      <c r="I1016" s="59"/>
      <c r="J1016" s="59"/>
      <c r="K1016" s="59"/>
      <c r="L1016" s="59">
        <v>318</v>
      </c>
      <c r="M1016" s="104"/>
      <c r="N1016" s="9"/>
      <c r="O1016" s="142"/>
      <c r="P1016" s="11"/>
    </row>
    <row r="1017" spans="1:16">
      <c r="A1017" s="83"/>
      <c r="B1017" s="105" t="s">
        <v>65</v>
      </c>
      <c r="C1017" s="59">
        <v>1</v>
      </c>
      <c r="D1017" s="59"/>
      <c r="E1017" s="59"/>
      <c r="F1017" s="59"/>
      <c r="G1017" s="59"/>
      <c r="H1017" s="59"/>
      <c r="I1017" s="59"/>
      <c r="J1017" s="59"/>
      <c r="K1017" s="59"/>
      <c r="L1017" s="59">
        <v>332</v>
      </c>
      <c r="M1017" s="104"/>
      <c r="N1017" s="9"/>
      <c r="O1017" s="142"/>
      <c r="P1017" s="11"/>
    </row>
    <row r="1018" spans="1:16">
      <c r="A1018" s="83"/>
      <c r="B1018" s="105" t="s">
        <v>65</v>
      </c>
      <c r="C1018" s="59">
        <v>1</v>
      </c>
      <c r="D1018" s="59"/>
      <c r="E1018" s="59"/>
      <c r="F1018" s="59"/>
      <c r="G1018" s="59"/>
      <c r="H1018" s="59"/>
      <c r="I1018" s="59"/>
      <c r="J1018" s="59"/>
      <c r="K1018" s="59"/>
      <c r="L1018" s="59">
        <v>333</v>
      </c>
      <c r="M1018" s="104"/>
      <c r="N1018" s="9"/>
      <c r="O1018" s="142"/>
      <c r="P1018" s="11"/>
    </row>
    <row r="1019" spans="1:16">
      <c r="A1019" s="83"/>
      <c r="B1019" s="105" t="s">
        <v>65</v>
      </c>
      <c r="C1019" s="59">
        <v>1</v>
      </c>
      <c r="D1019" s="59"/>
      <c r="E1019" s="59"/>
      <c r="F1019" s="59"/>
      <c r="G1019" s="59"/>
      <c r="H1019" s="59"/>
      <c r="I1019" s="59"/>
      <c r="J1019" s="59"/>
      <c r="K1019" s="59"/>
      <c r="L1019" s="59">
        <v>334</v>
      </c>
      <c r="M1019" s="104"/>
      <c r="N1019" s="9"/>
      <c r="O1019" s="142"/>
      <c r="P1019" s="11"/>
    </row>
    <row r="1020" spans="1:16">
      <c r="A1020" s="83"/>
      <c r="B1020" s="105" t="s">
        <v>65</v>
      </c>
      <c r="C1020" s="59">
        <v>1</v>
      </c>
      <c r="D1020" s="59"/>
      <c r="E1020" s="59"/>
      <c r="F1020" s="59"/>
      <c r="G1020" s="59"/>
      <c r="H1020" s="59"/>
      <c r="I1020" s="59"/>
      <c r="J1020" s="59"/>
      <c r="K1020" s="59"/>
      <c r="L1020" s="59">
        <v>335</v>
      </c>
      <c r="M1020" s="104"/>
      <c r="N1020" s="9"/>
      <c r="O1020" s="142"/>
      <c r="P1020" s="11"/>
    </row>
    <row r="1021" spans="1:16">
      <c r="A1021" s="83"/>
      <c r="B1021" s="105" t="s">
        <v>65</v>
      </c>
      <c r="C1021" s="59">
        <v>1</v>
      </c>
      <c r="D1021" s="59"/>
      <c r="E1021" s="59"/>
      <c r="F1021" s="59"/>
      <c r="G1021" s="59"/>
      <c r="H1021" s="59"/>
      <c r="I1021" s="59"/>
      <c r="J1021" s="59"/>
      <c r="K1021" s="59"/>
      <c r="L1021" s="59">
        <v>336</v>
      </c>
      <c r="M1021" s="104"/>
      <c r="N1021" s="9"/>
      <c r="O1021" s="142"/>
      <c r="P1021" s="11"/>
    </row>
    <row r="1022" spans="1:16">
      <c r="A1022" s="83"/>
      <c r="B1022" s="105" t="s">
        <v>65</v>
      </c>
      <c r="C1022" s="59">
        <v>1</v>
      </c>
      <c r="D1022" s="59"/>
      <c r="E1022" s="59"/>
      <c r="F1022" s="59"/>
      <c r="G1022" s="59"/>
      <c r="H1022" s="59"/>
      <c r="I1022" s="59"/>
      <c r="J1022" s="59"/>
      <c r="K1022" s="59"/>
      <c r="L1022" s="59">
        <v>337</v>
      </c>
      <c r="M1022" s="104"/>
      <c r="N1022" s="9"/>
      <c r="O1022" s="142"/>
      <c r="P1022" s="11"/>
    </row>
    <row r="1023" spans="1:16">
      <c r="A1023" s="83"/>
      <c r="B1023" s="105" t="s">
        <v>65</v>
      </c>
      <c r="C1023" s="59">
        <v>1</v>
      </c>
      <c r="D1023" s="59"/>
      <c r="E1023" s="59"/>
      <c r="F1023" s="59"/>
      <c r="G1023" s="59"/>
      <c r="H1023" s="59"/>
      <c r="I1023" s="59"/>
      <c r="J1023" s="59"/>
      <c r="K1023" s="59"/>
      <c r="L1023" s="59">
        <v>338</v>
      </c>
      <c r="M1023" s="104"/>
      <c r="N1023" s="9"/>
      <c r="O1023" s="142"/>
      <c r="P1023" s="11"/>
    </row>
    <row r="1024" spans="1:16">
      <c r="A1024" s="83"/>
      <c r="B1024" s="105" t="s">
        <v>65</v>
      </c>
      <c r="C1024" s="59">
        <v>1</v>
      </c>
      <c r="D1024" s="59"/>
      <c r="E1024" s="59"/>
      <c r="F1024" s="59"/>
      <c r="G1024" s="59"/>
      <c r="H1024" s="59"/>
      <c r="I1024" s="59"/>
      <c r="J1024" s="59"/>
      <c r="K1024" s="59"/>
      <c r="L1024" s="59">
        <v>339</v>
      </c>
      <c r="M1024" s="104"/>
      <c r="N1024" s="9"/>
      <c r="O1024" s="142"/>
      <c r="P1024" s="11"/>
    </row>
    <row r="1025" spans="1:16">
      <c r="A1025" s="83"/>
      <c r="B1025" s="105" t="s">
        <v>65</v>
      </c>
      <c r="C1025" s="59">
        <v>1</v>
      </c>
      <c r="D1025" s="59"/>
      <c r="E1025" s="59"/>
      <c r="F1025" s="59"/>
      <c r="G1025" s="59"/>
      <c r="H1025" s="59"/>
      <c r="I1025" s="59"/>
      <c r="J1025" s="59"/>
      <c r="K1025" s="59"/>
      <c r="L1025" s="59">
        <v>340</v>
      </c>
      <c r="M1025" s="104"/>
      <c r="N1025" s="9"/>
      <c r="O1025" s="142"/>
      <c r="P1025" s="11"/>
    </row>
    <row r="1026" spans="1:16">
      <c r="A1026" s="83"/>
      <c r="B1026" s="105" t="s">
        <v>65</v>
      </c>
      <c r="C1026" s="59">
        <v>1</v>
      </c>
      <c r="D1026" s="59"/>
      <c r="E1026" s="59"/>
      <c r="F1026" s="59"/>
      <c r="G1026" s="59"/>
      <c r="H1026" s="59"/>
      <c r="I1026" s="59"/>
      <c r="J1026" s="59"/>
      <c r="K1026" s="59"/>
      <c r="L1026" s="59">
        <v>341</v>
      </c>
      <c r="M1026" s="104"/>
      <c r="N1026" s="9"/>
      <c r="O1026" s="142"/>
      <c r="P1026" s="11"/>
    </row>
    <row r="1027" spans="1:16">
      <c r="A1027" s="83"/>
      <c r="B1027" s="105" t="s">
        <v>65</v>
      </c>
      <c r="C1027" s="59">
        <v>1</v>
      </c>
      <c r="D1027" s="59"/>
      <c r="E1027" s="59"/>
      <c r="F1027" s="59"/>
      <c r="G1027" s="59"/>
      <c r="H1027" s="59"/>
      <c r="I1027" s="59"/>
      <c r="J1027" s="59"/>
      <c r="K1027" s="59"/>
      <c r="L1027" s="59">
        <v>342</v>
      </c>
      <c r="M1027" s="104"/>
      <c r="N1027" s="9"/>
      <c r="O1027" s="142"/>
      <c r="P1027" s="11"/>
    </row>
    <row r="1028" spans="1:16">
      <c r="A1028" s="83"/>
      <c r="B1028" s="105" t="s">
        <v>257</v>
      </c>
      <c r="C1028" s="59">
        <v>1</v>
      </c>
      <c r="D1028" s="59"/>
      <c r="E1028" s="59"/>
      <c r="F1028" s="59"/>
      <c r="G1028" s="59"/>
      <c r="H1028" s="59"/>
      <c r="I1028" s="59"/>
      <c r="J1028" s="59"/>
      <c r="K1028" s="59"/>
      <c r="L1028" s="59">
        <v>319</v>
      </c>
      <c r="M1028" s="112"/>
      <c r="N1028" s="113" t="s">
        <v>378</v>
      </c>
      <c r="O1028" s="156" t="s">
        <v>389</v>
      </c>
      <c r="P1028" s="11"/>
    </row>
    <row r="1029" spans="1:16">
      <c r="A1029" s="83"/>
      <c r="B1029" s="105" t="s">
        <v>259</v>
      </c>
      <c r="C1029" s="59">
        <v>1</v>
      </c>
      <c r="D1029" s="59"/>
      <c r="E1029" s="59"/>
      <c r="F1029" s="59"/>
      <c r="G1029" s="59"/>
      <c r="H1029" s="59"/>
      <c r="I1029" s="59"/>
      <c r="J1029" s="59"/>
      <c r="K1029" s="59"/>
      <c r="L1029" s="59">
        <v>320</v>
      </c>
      <c r="M1029" s="104"/>
      <c r="N1029" s="9"/>
      <c r="O1029" s="142"/>
      <c r="P1029" s="11"/>
    </row>
    <row r="1030" spans="1:16">
      <c r="A1030" s="83"/>
      <c r="B1030" s="105" t="s">
        <v>259</v>
      </c>
      <c r="C1030" s="59">
        <v>1</v>
      </c>
      <c r="D1030" s="59"/>
      <c r="E1030" s="59"/>
      <c r="F1030" s="59"/>
      <c r="G1030" s="59"/>
      <c r="H1030" s="59"/>
      <c r="I1030" s="59"/>
      <c r="J1030" s="59"/>
      <c r="K1030" s="59"/>
      <c r="L1030" s="59">
        <v>321</v>
      </c>
      <c r="M1030" s="104"/>
      <c r="N1030" s="9"/>
      <c r="O1030" s="142"/>
      <c r="P1030" s="11"/>
    </row>
    <row r="1031" spans="1:16">
      <c r="A1031" s="83"/>
      <c r="B1031" s="105" t="s">
        <v>259</v>
      </c>
      <c r="C1031" s="59">
        <v>1</v>
      </c>
      <c r="D1031" s="59"/>
      <c r="E1031" s="59"/>
      <c r="F1031" s="59"/>
      <c r="G1031" s="59"/>
      <c r="H1031" s="59"/>
      <c r="I1031" s="59"/>
      <c r="J1031" s="59"/>
      <c r="K1031" s="59"/>
      <c r="L1031" s="59">
        <v>322</v>
      </c>
      <c r="M1031" s="104"/>
      <c r="N1031" s="9"/>
      <c r="O1031" s="142"/>
      <c r="P1031" s="11"/>
    </row>
    <row r="1032" spans="1:16">
      <c r="A1032" s="83"/>
      <c r="B1032" s="105" t="s">
        <v>259</v>
      </c>
      <c r="C1032" s="59">
        <v>1</v>
      </c>
      <c r="D1032" s="59"/>
      <c r="E1032" s="59"/>
      <c r="F1032" s="59"/>
      <c r="G1032" s="59"/>
      <c r="H1032" s="59"/>
      <c r="I1032" s="59"/>
      <c r="J1032" s="59"/>
      <c r="K1032" s="59"/>
      <c r="L1032" s="59">
        <v>323</v>
      </c>
      <c r="M1032" s="104"/>
      <c r="N1032" s="9"/>
      <c r="O1032" s="142"/>
      <c r="P1032" s="11"/>
    </row>
    <row r="1033" spans="1:16">
      <c r="A1033" s="83"/>
      <c r="B1033" s="105" t="s">
        <v>259</v>
      </c>
      <c r="C1033" s="59">
        <v>1</v>
      </c>
      <c r="D1033" s="59"/>
      <c r="E1033" s="59"/>
      <c r="F1033" s="59"/>
      <c r="G1033" s="59"/>
      <c r="H1033" s="59"/>
      <c r="I1033" s="59"/>
      <c r="J1033" s="59"/>
      <c r="K1033" s="59"/>
      <c r="L1033" s="59">
        <v>324</v>
      </c>
      <c r="M1033" s="104"/>
      <c r="N1033" s="9"/>
      <c r="O1033" s="142"/>
      <c r="P1033" s="11"/>
    </row>
    <row r="1034" spans="1:16">
      <c r="A1034" s="83"/>
      <c r="B1034" s="105" t="s">
        <v>259</v>
      </c>
      <c r="C1034" s="59">
        <v>1</v>
      </c>
      <c r="D1034" s="59"/>
      <c r="E1034" s="59"/>
      <c r="F1034" s="59"/>
      <c r="G1034" s="59"/>
      <c r="H1034" s="59"/>
      <c r="I1034" s="59"/>
      <c r="J1034" s="59"/>
      <c r="K1034" s="59"/>
      <c r="L1034" s="59">
        <v>325</v>
      </c>
      <c r="M1034" s="104"/>
      <c r="N1034" s="9"/>
      <c r="O1034" s="142"/>
      <c r="P1034" s="11"/>
    </row>
    <row r="1035" spans="1:16">
      <c r="A1035" s="83"/>
      <c r="B1035" s="105" t="s">
        <v>259</v>
      </c>
      <c r="C1035" s="59">
        <v>1</v>
      </c>
      <c r="D1035" s="59"/>
      <c r="E1035" s="59"/>
      <c r="F1035" s="59"/>
      <c r="G1035" s="59"/>
      <c r="H1035" s="59"/>
      <c r="I1035" s="59"/>
      <c r="J1035" s="59"/>
      <c r="K1035" s="59"/>
      <c r="L1035" s="59">
        <v>326</v>
      </c>
      <c r="M1035" s="104"/>
      <c r="N1035" s="9"/>
      <c r="O1035" s="142"/>
      <c r="P1035" s="11"/>
    </row>
    <row r="1036" spans="1:16">
      <c r="A1036" s="83"/>
      <c r="B1036" s="105" t="s">
        <v>261</v>
      </c>
      <c r="C1036" s="59">
        <v>1</v>
      </c>
      <c r="D1036" s="59"/>
      <c r="E1036" s="59"/>
      <c r="F1036" s="59"/>
      <c r="G1036" s="59"/>
      <c r="H1036" s="59"/>
      <c r="I1036" s="59"/>
      <c r="J1036" s="59"/>
      <c r="K1036" s="59"/>
      <c r="L1036" s="59">
        <v>327</v>
      </c>
      <c r="M1036" s="64" t="s">
        <v>390</v>
      </c>
      <c r="N1036" s="11" t="s">
        <v>378</v>
      </c>
      <c r="O1036" s="142"/>
      <c r="P1036" s="11">
        <v>1</v>
      </c>
    </row>
    <row r="1037" spans="1:16">
      <c r="A1037" s="83"/>
      <c r="B1037" s="105" t="s">
        <v>263</v>
      </c>
      <c r="C1037" s="59">
        <v>1</v>
      </c>
      <c r="D1037" s="59"/>
      <c r="E1037" s="59"/>
      <c r="F1037" s="59"/>
      <c r="G1037" s="59"/>
      <c r="H1037" s="59"/>
      <c r="I1037" s="59"/>
      <c r="J1037" s="59"/>
      <c r="K1037" s="59"/>
      <c r="L1037" s="59">
        <v>328</v>
      </c>
      <c r="M1037" s="64" t="s">
        <v>391</v>
      </c>
      <c r="N1037" s="11" t="s">
        <v>378</v>
      </c>
      <c r="O1037" s="142"/>
      <c r="P1037" s="11">
        <v>1</v>
      </c>
    </row>
    <row r="1038" spans="1:16">
      <c r="A1038" s="83"/>
      <c r="B1038" s="105" t="s">
        <v>263</v>
      </c>
      <c r="C1038" s="59">
        <v>1</v>
      </c>
      <c r="D1038" s="59"/>
      <c r="E1038" s="59"/>
      <c r="F1038" s="59"/>
      <c r="G1038" s="59"/>
      <c r="H1038" s="59"/>
      <c r="I1038" s="59"/>
      <c r="J1038" s="59"/>
      <c r="K1038" s="59"/>
      <c r="L1038" s="59">
        <v>329</v>
      </c>
      <c r="M1038" s="96"/>
      <c r="N1038" s="9"/>
      <c r="O1038" s="142"/>
      <c r="P1038" s="11"/>
    </row>
    <row r="1039" spans="1:16">
      <c r="A1039" s="83"/>
      <c r="B1039" s="105" t="s">
        <v>263</v>
      </c>
      <c r="C1039" s="59">
        <v>1</v>
      </c>
      <c r="D1039" s="59"/>
      <c r="E1039" s="59"/>
      <c r="F1039" s="59"/>
      <c r="G1039" s="59"/>
      <c r="H1039" s="59"/>
      <c r="I1039" s="59"/>
      <c r="J1039" s="59"/>
      <c r="K1039" s="59"/>
      <c r="L1039" s="59">
        <v>330</v>
      </c>
      <c r="M1039" s="104"/>
      <c r="N1039" s="9"/>
      <c r="O1039" s="142"/>
      <c r="P1039" s="11"/>
    </row>
    <row r="1040" spans="1:16">
      <c r="A1040" s="83"/>
      <c r="B1040" s="105" t="s">
        <v>263</v>
      </c>
      <c r="C1040" s="59">
        <v>1</v>
      </c>
      <c r="D1040" s="59"/>
      <c r="E1040" s="59"/>
      <c r="F1040" s="59"/>
      <c r="G1040" s="59"/>
      <c r="H1040" s="59"/>
      <c r="I1040" s="59"/>
      <c r="J1040" s="59"/>
      <c r="K1040" s="59"/>
      <c r="L1040" s="59">
        <v>331</v>
      </c>
      <c r="M1040" s="104"/>
      <c r="N1040" s="9"/>
      <c r="O1040" s="142"/>
      <c r="P1040" s="11"/>
    </row>
    <row r="1041" spans="1:16">
      <c r="A1041" s="83"/>
      <c r="B1041" s="105" t="s">
        <v>263</v>
      </c>
      <c r="C1041" s="59">
        <v>1</v>
      </c>
      <c r="D1041" s="59"/>
      <c r="E1041" s="59"/>
      <c r="F1041" s="59"/>
      <c r="G1041" s="59"/>
      <c r="H1041" s="59"/>
      <c r="I1041" s="59"/>
      <c r="J1041" s="59"/>
      <c r="K1041" s="59"/>
      <c r="L1041" s="59">
        <v>343</v>
      </c>
      <c r="M1041" s="104"/>
      <c r="N1041" s="9"/>
      <c r="O1041" s="142"/>
      <c r="P1041" s="11"/>
    </row>
    <row r="1042" spans="1:16">
      <c r="A1042" s="83"/>
      <c r="B1042" s="105" t="s">
        <v>263</v>
      </c>
      <c r="C1042" s="59">
        <v>1</v>
      </c>
      <c r="D1042" s="59"/>
      <c r="E1042" s="59"/>
      <c r="F1042" s="59"/>
      <c r="G1042" s="59"/>
      <c r="H1042" s="59"/>
      <c r="I1042" s="59"/>
      <c r="J1042" s="59"/>
      <c r="K1042" s="59"/>
      <c r="L1042" s="59">
        <v>344</v>
      </c>
      <c r="M1042" s="104"/>
      <c r="N1042" s="9"/>
      <c r="O1042" s="142"/>
      <c r="P1042" s="11"/>
    </row>
    <row r="1043" spans="1:16">
      <c r="A1043" s="83"/>
      <c r="B1043" s="105" t="s">
        <v>263</v>
      </c>
      <c r="C1043" s="59">
        <v>1</v>
      </c>
      <c r="D1043" s="59"/>
      <c r="E1043" s="59"/>
      <c r="F1043" s="59"/>
      <c r="G1043" s="59"/>
      <c r="H1043" s="59"/>
      <c r="I1043" s="59"/>
      <c r="J1043" s="59"/>
      <c r="K1043" s="59"/>
      <c r="L1043" s="59">
        <v>345</v>
      </c>
      <c r="M1043" s="104"/>
      <c r="N1043" s="9"/>
      <c r="O1043" s="142"/>
      <c r="P1043" s="11"/>
    </row>
    <row r="1044" spans="1:16">
      <c r="A1044" s="83"/>
      <c r="B1044" s="105" t="s">
        <v>263</v>
      </c>
      <c r="C1044" s="59">
        <v>1</v>
      </c>
      <c r="D1044" s="59"/>
      <c r="E1044" s="59"/>
      <c r="F1044" s="59"/>
      <c r="G1044" s="59"/>
      <c r="H1044" s="59"/>
      <c r="I1044" s="59"/>
      <c r="J1044" s="59"/>
      <c r="K1044" s="59"/>
      <c r="L1044" s="59">
        <v>346</v>
      </c>
      <c r="M1044" s="104"/>
      <c r="N1044" s="9"/>
      <c r="O1044" s="142"/>
      <c r="P1044" s="11"/>
    </row>
    <row r="1045" spans="1:16">
      <c r="A1045" s="83"/>
      <c r="B1045" s="105" t="s">
        <v>263</v>
      </c>
      <c r="C1045" s="59">
        <v>1</v>
      </c>
      <c r="D1045" s="59"/>
      <c r="E1045" s="59"/>
      <c r="F1045" s="59"/>
      <c r="G1045" s="59"/>
      <c r="H1045" s="59"/>
      <c r="I1045" s="59"/>
      <c r="J1045" s="59"/>
      <c r="K1045" s="59"/>
      <c r="L1045" s="59">
        <v>347</v>
      </c>
      <c r="M1045" s="104"/>
      <c r="N1045" s="9"/>
      <c r="O1045" s="142"/>
      <c r="P1045" s="11"/>
    </row>
    <row r="1046" spans="1:16">
      <c r="A1046" s="83"/>
      <c r="B1046" s="105" t="s">
        <v>263</v>
      </c>
      <c r="C1046" s="59">
        <v>1</v>
      </c>
      <c r="D1046" s="59"/>
      <c r="E1046" s="59"/>
      <c r="F1046" s="59"/>
      <c r="G1046" s="59"/>
      <c r="H1046" s="59"/>
      <c r="I1046" s="59"/>
      <c r="J1046" s="59"/>
      <c r="K1046" s="59"/>
      <c r="L1046" s="59">
        <v>348</v>
      </c>
      <c r="M1046" s="104"/>
      <c r="N1046" s="9"/>
      <c r="O1046" s="142"/>
      <c r="P1046" s="11"/>
    </row>
    <row r="1047" spans="1:16">
      <c r="A1047" s="83"/>
      <c r="B1047" s="105" t="s">
        <v>263</v>
      </c>
      <c r="C1047" s="59">
        <v>1</v>
      </c>
      <c r="D1047" s="59"/>
      <c r="E1047" s="59"/>
      <c r="F1047" s="59"/>
      <c r="G1047" s="59"/>
      <c r="H1047" s="59"/>
      <c r="I1047" s="59"/>
      <c r="J1047" s="59"/>
      <c r="K1047" s="59"/>
      <c r="L1047" s="59">
        <v>349</v>
      </c>
      <c r="M1047" s="104"/>
      <c r="N1047" s="9"/>
      <c r="O1047" s="142"/>
      <c r="P1047" s="11"/>
    </row>
    <row r="1048" spans="1:16">
      <c r="A1048" s="83"/>
      <c r="B1048" s="105" t="s">
        <v>263</v>
      </c>
      <c r="C1048" s="59">
        <v>1</v>
      </c>
      <c r="D1048" s="59"/>
      <c r="E1048" s="59"/>
      <c r="F1048" s="59"/>
      <c r="G1048" s="59"/>
      <c r="H1048" s="59"/>
      <c r="I1048" s="59"/>
      <c r="J1048" s="59"/>
      <c r="K1048" s="59"/>
      <c r="L1048" s="59">
        <v>350</v>
      </c>
      <c r="M1048" s="104"/>
      <c r="N1048" s="9"/>
      <c r="O1048" s="142"/>
      <c r="P1048" s="11"/>
    </row>
    <row r="1049" spans="1:16">
      <c r="A1049" s="83"/>
      <c r="B1049" s="105" t="s">
        <v>263</v>
      </c>
      <c r="C1049" s="59">
        <v>1</v>
      </c>
      <c r="D1049" s="59"/>
      <c r="E1049" s="59"/>
      <c r="F1049" s="59"/>
      <c r="G1049" s="59"/>
      <c r="H1049" s="59"/>
      <c r="I1049" s="59"/>
      <c r="J1049" s="59"/>
      <c r="K1049" s="59"/>
      <c r="L1049" s="59">
        <v>351</v>
      </c>
      <c r="M1049" s="104"/>
      <c r="N1049" s="9"/>
      <c r="O1049" s="142"/>
      <c r="P1049" s="11"/>
    </row>
    <row r="1050" spans="1:16">
      <c r="A1050" s="83"/>
      <c r="B1050" s="105" t="s">
        <v>263</v>
      </c>
      <c r="C1050" s="59">
        <v>1</v>
      </c>
      <c r="D1050" s="59"/>
      <c r="E1050" s="59"/>
      <c r="F1050" s="59"/>
      <c r="G1050" s="59"/>
      <c r="H1050" s="59"/>
      <c r="I1050" s="59"/>
      <c r="J1050" s="59"/>
      <c r="K1050" s="59"/>
      <c r="L1050" s="59">
        <v>352</v>
      </c>
      <c r="M1050" s="104"/>
      <c r="N1050" s="9"/>
      <c r="O1050" s="142"/>
      <c r="P1050" s="11"/>
    </row>
    <row r="1051" spans="1:16">
      <c r="A1051" s="83"/>
      <c r="B1051" s="105" t="s">
        <v>263</v>
      </c>
      <c r="C1051" s="59">
        <v>1</v>
      </c>
      <c r="D1051" s="59"/>
      <c r="E1051" s="59"/>
      <c r="F1051" s="59"/>
      <c r="G1051" s="59"/>
      <c r="H1051" s="59"/>
      <c r="I1051" s="59"/>
      <c r="J1051" s="59"/>
      <c r="K1051" s="59"/>
      <c r="L1051" s="59">
        <v>353</v>
      </c>
      <c r="M1051" s="104"/>
      <c r="N1051" s="9"/>
      <c r="O1051" s="142"/>
      <c r="P1051" s="11"/>
    </row>
    <row r="1052" spans="1:16">
      <c r="A1052" s="83"/>
      <c r="B1052" s="105" t="s">
        <v>263</v>
      </c>
      <c r="C1052" s="59">
        <v>1</v>
      </c>
      <c r="D1052" s="59"/>
      <c r="E1052" s="59"/>
      <c r="F1052" s="59"/>
      <c r="G1052" s="59"/>
      <c r="H1052" s="59"/>
      <c r="I1052" s="59"/>
      <c r="J1052" s="59"/>
      <c r="K1052" s="59"/>
      <c r="L1052" s="59">
        <v>354</v>
      </c>
      <c r="M1052" s="104"/>
      <c r="N1052" s="9"/>
      <c r="O1052" s="142"/>
      <c r="P1052" s="11"/>
    </row>
    <row r="1053" spans="1:16">
      <c r="A1053" s="83"/>
      <c r="B1053" s="105" t="s">
        <v>263</v>
      </c>
      <c r="C1053" s="59">
        <v>1</v>
      </c>
      <c r="D1053" s="59"/>
      <c r="E1053" s="59"/>
      <c r="F1053" s="59"/>
      <c r="G1053" s="59"/>
      <c r="H1053" s="59"/>
      <c r="I1053" s="59"/>
      <c r="J1053" s="59"/>
      <c r="K1053" s="59"/>
      <c r="L1053" s="59">
        <v>355</v>
      </c>
      <c r="M1053" s="104"/>
      <c r="N1053" s="9"/>
      <c r="O1053" s="142"/>
      <c r="P1053" s="11"/>
    </row>
    <row r="1054" spans="1:16">
      <c r="A1054" s="83"/>
      <c r="B1054" s="105" t="s">
        <v>263</v>
      </c>
      <c r="C1054" s="59">
        <v>1</v>
      </c>
      <c r="D1054" s="59"/>
      <c r="E1054" s="59"/>
      <c r="F1054" s="59"/>
      <c r="G1054" s="59"/>
      <c r="H1054" s="59"/>
      <c r="I1054" s="59"/>
      <c r="J1054" s="59"/>
      <c r="K1054" s="59"/>
      <c r="L1054" s="59">
        <v>356</v>
      </c>
      <c r="M1054" s="104"/>
      <c r="N1054" s="9"/>
      <c r="O1054" s="142"/>
      <c r="P1054" s="11"/>
    </row>
    <row r="1055" spans="1:16">
      <c r="A1055" s="83"/>
      <c r="B1055" s="105" t="s">
        <v>263</v>
      </c>
      <c r="C1055" s="59">
        <v>1</v>
      </c>
      <c r="D1055" s="59"/>
      <c r="E1055" s="59"/>
      <c r="F1055" s="59"/>
      <c r="G1055" s="59"/>
      <c r="H1055" s="59"/>
      <c r="I1055" s="59"/>
      <c r="J1055" s="59"/>
      <c r="K1055" s="59"/>
      <c r="L1055" s="59">
        <v>357</v>
      </c>
      <c r="M1055" s="104"/>
      <c r="N1055" s="9"/>
      <c r="O1055" s="142"/>
      <c r="P1055" s="11"/>
    </row>
    <row r="1056" spans="1:16">
      <c r="A1056" s="83"/>
      <c r="B1056" s="105" t="s">
        <v>263</v>
      </c>
      <c r="C1056" s="59">
        <v>1</v>
      </c>
      <c r="D1056" s="59"/>
      <c r="E1056" s="59"/>
      <c r="F1056" s="59"/>
      <c r="G1056" s="59"/>
      <c r="H1056" s="59"/>
      <c r="I1056" s="59"/>
      <c r="J1056" s="59"/>
      <c r="K1056" s="59"/>
      <c r="L1056" s="59">
        <v>358</v>
      </c>
      <c r="M1056" s="104"/>
      <c r="N1056" s="9"/>
      <c r="O1056" s="142"/>
      <c r="P1056" s="11"/>
    </row>
    <row r="1057" spans="1:16">
      <c r="A1057" s="83"/>
      <c r="B1057" s="105" t="s">
        <v>263</v>
      </c>
      <c r="C1057" s="59">
        <v>1</v>
      </c>
      <c r="D1057" s="59"/>
      <c r="E1057" s="59"/>
      <c r="F1057" s="59"/>
      <c r="G1057" s="59"/>
      <c r="H1057" s="59"/>
      <c r="I1057" s="59"/>
      <c r="J1057" s="59"/>
      <c r="K1057" s="59"/>
      <c r="L1057" s="59">
        <v>359</v>
      </c>
      <c r="M1057" s="104"/>
      <c r="N1057" s="9"/>
      <c r="O1057" s="142"/>
      <c r="P1057" s="11"/>
    </row>
    <row r="1058" spans="1:16">
      <c r="A1058" s="83"/>
      <c r="B1058" s="105" t="s">
        <v>263</v>
      </c>
      <c r="C1058" s="59">
        <v>1</v>
      </c>
      <c r="D1058" s="59"/>
      <c r="E1058" s="59"/>
      <c r="F1058" s="59"/>
      <c r="G1058" s="59"/>
      <c r="H1058" s="59"/>
      <c r="I1058" s="59"/>
      <c r="J1058" s="59"/>
      <c r="K1058" s="59"/>
      <c r="L1058" s="59">
        <v>360</v>
      </c>
      <c r="M1058" s="104"/>
      <c r="N1058" s="9"/>
      <c r="O1058" s="142"/>
      <c r="P1058" s="11"/>
    </row>
    <row r="1059" spans="1:16">
      <c r="A1059" s="83"/>
      <c r="B1059" s="105" t="s">
        <v>263</v>
      </c>
      <c r="C1059" s="59">
        <v>1</v>
      </c>
      <c r="D1059" s="59"/>
      <c r="E1059" s="59"/>
      <c r="F1059" s="59"/>
      <c r="G1059" s="59"/>
      <c r="H1059" s="59"/>
      <c r="I1059" s="59"/>
      <c r="J1059" s="59"/>
      <c r="K1059" s="59"/>
      <c r="L1059" s="59">
        <v>361</v>
      </c>
      <c r="M1059" s="104"/>
      <c r="N1059" s="9"/>
      <c r="O1059" s="142"/>
      <c r="P1059" s="11"/>
    </row>
    <row r="1060" spans="1:16">
      <c r="A1060" s="83"/>
      <c r="B1060" s="105" t="s">
        <v>263</v>
      </c>
      <c r="C1060" s="59">
        <v>1</v>
      </c>
      <c r="D1060" s="59"/>
      <c r="E1060" s="59"/>
      <c r="F1060" s="59"/>
      <c r="G1060" s="59"/>
      <c r="H1060" s="59"/>
      <c r="I1060" s="59"/>
      <c r="J1060" s="59"/>
      <c r="K1060" s="59"/>
      <c r="L1060" s="59">
        <v>362</v>
      </c>
      <c r="M1060" s="104"/>
      <c r="N1060" s="9"/>
      <c r="O1060" s="142"/>
      <c r="P1060" s="11"/>
    </row>
    <row r="1061" spans="1:16">
      <c r="A1061" s="83"/>
      <c r="B1061" s="105" t="s">
        <v>263</v>
      </c>
      <c r="C1061" s="59">
        <v>1</v>
      </c>
      <c r="D1061" s="59"/>
      <c r="E1061" s="59"/>
      <c r="F1061" s="59"/>
      <c r="G1061" s="59"/>
      <c r="H1061" s="59"/>
      <c r="I1061" s="59"/>
      <c r="J1061" s="59"/>
      <c r="K1061" s="59"/>
      <c r="L1061" s="59">
        <v>363</v>
      </c>
      <c r="M1061" s="104"/>
      <c r="N1061" s="9"/>
      <c r="O1061" s="142"/>
      <c r="P1061" s="11"/>
    </row>
    <row r="1062" spans="1:16">
      <c r="A1062" s="83"/>
      <c r="B1062" s="105" t="s">
        <v>263</v>
      </c>
      <c r="C1062" s="59">
        <v>1</v>
      </c>
      <c r="D1062" s="59"/>
      <c r="E1062" s="59"/>
      <c r="F1062" s="59"/>
      <c r="G1062" s="59"/>
      <c r="H1062" s="59"/>
      <c r="I1062" s="59"/>
      <c r="J1062" s="59"/>
      <c r="K1062" s="59"/>
      <c r="L1062" s="59">
        <v>364</v>
      </c>
      <c r="M1062" s="104"/>
      <c r="N1062" s="9"/>
      <c r="O1062" s="142"/>
      <c r="P1062" s="11"/>
    </row>
    <row r="1063" spans="1:16">
      <c r="A1063" s="83"/>
      <c r="B1063" s="105" t="s">
        <v>263</v>
      </c>
      <c r="C1063" s="59">
        <v>1</v>
      </c>
      <c r="D1063" s="59"/>
      <c r="E1063" s="59"/>
      <c r="F1063" s="59"/>
      <c r="G1063" s="59"/>
      <c r="H1063" s="59"/>
      <c r="I1063" s="59"/>
      <c r="J1063" s="59"/>
      <c r="K1063" s="59"/>
      <c r="L1063" s="59">
        <v>365</v>
      </c>
      <c r="M1063" s="104"/>
      <c r="N1063" s="9"/>
      <c r="O1063" s="142"/>
      <c r="P1063" s="11"/>
    </row>
    <row r="1064" spans="1:16">
      <c r="A1064" s="83"/>
      <c r="B1064" s="105" t="s">
        <v>263</v>
      </c>
      <c r="C1064" s="59">
        <v>1</v>
      </c>
      <c r="D1064" s="59"/>
      <c r="E1064" s="59"/>
      <c r="F1064" s="59"/>
      <c r="G1064" s="59"/>
      <c r="H1064" s="59"/>
      <c r="I1064" s="59"/>
      <c r="J1064" s="59"/>
      <c r="K1064" s="59"/>
      <c r="L1064" s="59">
        <v>366</v>
      </c>
      <c r="M1064" s="104"/>
      <c r="N1064" s="9"/>
      <c r="O1064" s="142"/>
      <c r="P1064" s="11"/>
    </row>
    <row r="1065" spans="1:16">
      <c r="A1065" s="83"/>
      <c r="B1065" s="105" t="s">
        <v>101</v>
      </c>
      <c r="C1065" s="59">
        <v>1</v>
      </c>
      <c r="D1065" s="59"/>
      <c r="E1065" s="59"/>
      <c r="F1065" s="59"/>
      <c r="G1065" s="59"/>
      <c r="H1065" s="59"/>
      <c r="I1065" s="59"/>
      <c r="J1065" s="59"/>
      <c r="K1065" s="59"/>
      <c r="L1065" s="59">
        <v>312</v>
      </c>
      <c r="M1065" s="104"/>
      <c r="N1065" s="9"/>
      <c r="O1065" s="142"/>
      <c r="P1065" s="11"/>
    </row>
    <row r="1066" spans="1:16">
      <c r="A1066" s="83"/>
      <c r="B1066" s="105" t="s">
        <v>25</v>
      </c>
      <c r="C1066" s="59">
        <v>1</v>
      </c>
      <c r="D1066" s="59"/>
      <c r="E1066" s="59"/>
      <c r="F1066" s="59"/>
      <c r="G1066" s="59"/>
      <c r="H1066" s="59"/>
      <c r="I1066" s="59"/>
      <c r="J1066" s="59"/>
      <c r="K1066" s="59"/>
      <c r="L1066" s="59">
        <v>311</v>
      </c>
      <c r="M1066" s="104"/>
      <c r="N1066" s="9"/>
      <c r="O1066" s="142"/>
      <c r="P1066" s="11"/>
    </row>
    <row r="1067" spans="1:16">
      <c r="A1067" s="83"/>
      <c r="B1067" s="105" t="s">
        <v>84</v>
      </c>
      <c r="C1067" s="59">
        <v>1</v>
      </c>
      <c r="D1067" s="59"/>
      <c r="E1067" s="59"/>
      <c r="F1067" s="59"/>
      <c r="G1067" s="59"/>
      <c r="H1067" s="59"/>
      <c r="I1067" s="59"/>
      <c r="J1067" s="59"/>
      <c r="K1067" s="59"/>
      <c r="L1067" s="59">
        <v>309</v>
      </c>
      <c r="M1067" s="104"/>
      <c r="N1067" s="9"/>
      <c r="O1067" s="142"/>
      <c r="P1067" s="11"/>
    </row>
    <row r="1068" spans="1:16">
      <c r="A1068" s="83"/>
      <c r="B1068" s="105" t="s">
        <v>84</v>
      </c>
      <c r="C1068" s="59">
        <v>1</v>
      </c>
      <c r="D1068" s="59"/>
      <c r="E1068" s="59"/>
      <c r="F1068" s="59"/>
      <c r="G1068" s="59"/>
      <c r="H1068" s="59"/>
      <c r="I1068" s="59"/>
      <c r="J1068" s="59"/>
      <c r="K1068" s="59"/>
      <c r="L1068" s="59">
        <v>310</v>
      </c>
      <c r="M1068" s="104"/>
      <c r="N1068" s="9"/>
      <c r="O1068" s="142"/>
      <c r="P1068" s="11"/>
    </row>
    <row r="1069" spans="1:16">
      <c r="A1069" s="83"/>
      <c r="B1069" s="74" t="s">
        <v>250</v>
      </c>
      <c r="C1069" s="59"/>
      <c r="D1069" s="59"/>
      <c r="E1069" s="59"/>
      <c r="F1069" s="59"/>
      <c r="G1069" s="59"/>
      <c r="H1069" s="59"/>
      <c r="I1069" s="59"/>
      <c r="J1069" s="59"/>
      <c r="K1069" s="59"/>
      <c r="L1069" s="59"/>
      <c r="M1069" s="104"/>
      <c r="N1069" s="9"/>
      <c r="O1069" s="142"/>
      <c r="P1069" s="11"/>
    </row>
    <row r="1070" spans="1:16">
      <c r="A1070" s="83"/>
      <c r="B1070" s="74" t="s">
        <v>392</v>
      </c>
      <c r="C1070" s="59"/>
      <c r="D1070" s="59"/>
      <c r="E1070" s="59"/>
      <c r="F1070" s="59"/>
      <c r="G1070" s="59"/>
      <c r="H1070" s="59"/>
      <c r="I1070" s="59"/>
      <c r="J1070" s="59"/>
      <c r="K1070" s="59"/>
      <c r="L1070" s="59"/>
      <c r="M1070" s="104"/>
      <c r="N1070" s="9"/>
      <c r="O1070" s="142"/>
      <c r="P1070" s="11"/>
    </row>
    <row r="1071" spans="1:16">
      <c r="A1071" s="83"/>
      <c r="B1071" s="105" t="s">
        <v>252</v>
      </c>
      <c r="C1071" s="59">
        <v>1</v>
      </c>
      <c r="D1071" s="59">
        <v>1</v>
      </c>
      <c r="E1071" s="59"/>
      <c r="F1071" s="59"/>
      <c r="G1071" s="59">
        <v>2</v>
      </c>
      <c r="H1071" s="59"/>
      <c r="I1071" s="59"/>
      <c r="J1071" s="59"/>
      <c r="K1071" s="59">
        <f>SUM(E1071:J1071)</f>
        <v>2</v>
      </c>
      <c r="L1071" s="59">
        <v>679</v>
      </c>
      <c r="M1071" s="104"/>
      <c r="N1071" s="9"/>
      <c r="O1071" s="142"/>
      <c r="P1071" s="11"/>
    </row>
    <row r="1072" spans="1:16">
      <c r="A1072" s="83"/>
      <c r="B1072" s="105" t="s">
        <v>152</v>
      </c>
      <c r="C1072" s="59">
        <v>1</v>
      </c>
      <c r="D1072" s="59"/>
      <c r="E1072" s="59"/>
      <c r="F1072" s="59"/>
      <c r="G1072" s="59"/>
      <c r="H1072" s="59"/>
      <c r="I1072" s="59"/>
      <c r="J1072" s="59"/>
      <c r="K1072" s="59"/>
      <c r="L1072" s="59">
        <v>680</v>
      </c>
      <c r="M1072" s="104"/>
      <c r="N1072" s="9"/>
      <c r="O1072" s="142"/>
      <c r="P1072" s="11"/>
    </row>
    <row r="1073" spans="1:16">
      <c r="A1073" s="83"/>
      <c r="B1073" s="105" t="s">
        <v>254</v>
      </c>
      <c r="C1073" s="59">
        <v>1</v>
      </c>
      <c r="D1073" s="59"/>
      <c r="E1073" s="59"/>
      <c r="F1073" s="59"/>
      <c r="G1073" s="59"/>
      <c r="H1073" s="59"/>
      <c r="I1073" s="59"/>
      <c r="J1073" s="59"/>
      <c r="K1073" s="59"/>
      <c r="L1073" s="59">
        <v>685</v>
      </c>
      <c r="M1073" s="64" t="s">
        <v>393</v>
      </c>
      <c r="N1073" s="11" t="s">
        <v>376</v>
      </c>
      <c r="O1073" s="142"/>
      <c r="P1073" s="11">
        <v>1</v>
      </c>
    </row>
    <row r="1074" spans="1:16">
      <c r="A1074" s="83"/>
      <c r="B1074" s="105" t="s">
        <v>65</v>
      </c>
      <c r="C1074" s="59">
        <v>1</v>
      </c>
      <c r="D1074" s="59"/>
      <c r="E1074" s="59"/>
      <c r="F1074" s="59"/>
      <c r="G1074" s="59"/>
      <c r="H1074" s="59"/>
      <c r="I1074" s="59"/>
      <c r="J1074" s="59"/>
      <c r="K1074" s="59"/>
      <c r="L1074" s="59">
        <v>686</v>
      </c>
      <c r="M1074" s="104"/>
      <c r="N1074" s="9"/>
      <c r="O1074" s="142"/>
      <c r="P1074" s="11"/>
    </row>
    <row r="1075" spans="1:16">
      <c r="A1075" s="83"/>
      <c r="B1075" s="105" t="s">
        <v>65</v>
      </c>
      <c r="C1075" s="59">
        <v>1</v>
      </c>
      <c r="D1075" s="59"/>
      <c r="E1075" s="59"/>
      <c r="F1075" s="59"/>
      <c r="G1075" s="59"/>
      <c r="H1075" s="59"/>
      <c r="I1075" s="59"/>
      <c r="J1075" s="59"/>
      <c r="K1075" s="59"/>
      <c r="L1075" s="59">
        <v>687</v>
      </c>
      <c r="M1075" s="104"/>
      <c r="N1075" s="9"/>
      <c r="O1075" s="142"/>
      <c r="P1075" s="11"/>
    </row>
    <row r="1076" spans="1:16">
      <c r="A1076" s="83"/>
      <c r="B1076" s="105" t="s">
        <v>65</v>
      </c>
      <c r="C1076" s="59">
        <v>1</v>
      </c>
      <c r="D1076" s="59"/>
      <c r="E1076" s="59"/>
      <c r="F1076" s="59"/>
      <c r="G1076" s="59"/>
      <c r="H1076" s="59"/>
      <c r="I1076" s="59"/>
      <c r="J1076" s="59"/>
      <c r="K1076" s="59"/>
      <c r="L1076" s="59">
        <v>688</v>
      </c>
      <c r="M1076" s="104"/>
      <c r="N1076" s="9"/>
      <c r="O1076" s="142"/>
      <c r="P1076" s="11"/>
    </row>
    <row r="1077" spans="1:16">
      <c r="A1077" s="83"/>
      <c r="B1077" s="105" t="s">
        <v>65</v>
      </c>
      <c r="C1077" s="59">
        <v>1</v>
      </c>
      <c r="D1077" s="59"/>
      <c r="E1077" s="59"/>
      <c r="F1077" s="59"/>
      <c r="G1077" s="59"/>
      <c r="H1077" s="59"/>
      <c r="I1077" s="59"/>
      <c r="J1077" s="59"/>
      <c r="K1077" s="59"/>
      <c r="L1077" s="59">
        <v>689</v>
      </c>
      <c r="M1077" s="104"/>
      <c r="N1077" s="9"/>
      <c r="O1077" s="142"/>
      <c r="P1077" s="11"/>
    </row>
    <row r="1078" spans="1:16">
      <c r="A1078" s="83"/>
      <c r="B1078" s="105" t="s">
        <v>65</v>
      </c>
      <c r="C1078" s="59">
        <v>1</v>
      </c>
      <c r="D1078" s="59"/>
      <c r="E1078" s="59"/>
      <c r="F1078" s="59"/>
      <c r="G1078" s="59"/>
      <c r="H1078" s="59"/>
      <c r="I1078" s="59"/>
      <c r="J1078" s="59"/>
      <c r="K1078" s="59"/>
      <c r="L1078" s="59">
        <v>690</v>
      </c>
      <c r="M1078" s="104"/>
      <c r="N1078" s="9"/>
      <c r="O1078" s="142"/>
      <c r="P1078" s="11"/>
    </row>
    <row r="1079" spans="1:16">
      <c r="A1079" s="83"/>
      <c r="B1079" s="105" t="s">
        <v>65</v>
      </c>
      <c r="C1079" s="59">
        <v>1</v>
      </c>
      <c r="D1079" s="59"/>
      <c r="E1079" s="59"/>
      <c r="F1079" s="59"/>
      <c r="G1079" s="59"/>
      <c r="H1079" s="59"/>
      <c r="I1079" s="59"/>
      <c r="J1079" s="59"/>
      <c r="K1079" s="59"/>
      <c r="L1079" s="59">
        <v>704</v>
      </c>
      <c r="M1079" s="64" t="s">
        <v>394</v>
      </c>
      <c r="N1079" s="11" t="s">
        <v>376</v>
      </c>
      <c r="O1079" s="142"/>
      <c r="P1079" s="11">
        <v>1</v>
      </c>
    </row>
    <row r="1080" spans="1:16">
      <c r="A1080" s="83"/>
      <c r="B1080" s="105" t="s">
        <v>65</v>
      </c>
      <c r="C1080" s="59">
        <v>1</v>
      </c>
      <c r="D1080" s="59"/>
      <c r="E1080" s="59"/>
      <c r="F1080" s="59"/>
      <c r="G1080" s="59"/>
      <c r="H1080" s="59"/>
      <c r="I1080" s="59"/>
      <c r="J1080" s="59"/>
      <c r="K1080" s="59"/>
      <c r="L1080" s="59">
        <v>705</v>
      </c>
      <c r="M1080" s="64" t="s">
        <v>395</v>
      </c>
      <c r="N1080" s="11" t="s">
        <v>376</v>
      </c>
      <c r="O1080" s="142"/>
      <c r="P1080" s="11">
        <v>1</v>
      </c>
    </row>
    <row r="1081" spans="1:16">
      <c r="A1081" s="83"/>
      <c r="B1081" s="105" t="s">
        <v>65</v>
      </c>
      <c r="C1081" s="59">
        <v>1</v>
      </c>
      <c r="D1081" s="59"/>
      <c r="E1081" s="59"/>
      <c r="F1081" s="59"/>
      <c r="G1081" s="59"/>
      <c r="H1081" s="59"/>
      <c r="I1081" s="59"/>
      <c r="J1081" s="59"/>
      <c r="K1081" s="59"/>
      <c r="L1081" s="59">
        <v>706</v>
      </c>
      <c r="M1081" s="104"/>
      <c r="N1081" s="9"/>
      <c r="O1081" s="142"/>
      <c r="P1081" s="11"/>
    </row>
    <row r="1082" spans="1:16">
      <c r="A1082" s="83"/>
      <c r="B1082" s="105" t="s">
        <v>65</v>
      </c>
      <c r="C1082" s="59">
        <v>1</v>
      </c>
      <c r="D1082" s="59"/>
      <c r="E1082" s="59"/>
      <c r="F1082" s="59"/>
      <c r="G1082" s="59"/>
      <c r="H1082" s="59"/>
      <c r="I1082" s="59"/>
      <c r="J1082" s="59"/>
      <c r="K1082" s="59"/>
      <c r="L1082" s="59">
        <v>707</v>
      </c>
      <c r="M1082" s="104"/>
      <c r="N1082" s="9"/>
      <c r="O1082" s="142"/>
      <c r="P1082" s="11"/>
    </row>
    <row r="1083" spans="1:16">
      <c r="A1083" s="83"/>
      <c r="B1083" s="105" t="s">
        <v>65</v>
      </c>
      <c r="C1083" s="59">
        <v>1</v>
      </c>
      <c r="D1083" s="59"/>
      <c r="E1083" s="59"/>
      <c r="F1083" s="59"/>
      <c r="G1083" s="59"/>
      <c r="H1083" s="59"/>
      <c r="I1083" s="59"/>
      <c r="J1083" s="59"/>
      <c r="K1083" s="59"/>
      <c r="L1083" s="59">
        <v>708</v>
      </c>
      <c r="M1083" s="104"/>
      <c r="N1083" s="9"/>
      <c r="O1083" s="142"/>
      <c r="P1083" s="11"/>
    </row>
    <row r="1084" spans="1:16">
      <c r="A1084" s="83"/>
      <c r="B1084" s="105" t="s">
        <v>65</v>
      </c>
      <c r="C1084" s="59">
        <v>1</v>
      </c>
      <c r="D1084" s="59"/>
      <c r="E1084" s="59"/>
      <c r="F1084" s="59"/>
      <c r="G1084" s="59"/>
      <c r="H1084" s="59"/>
      <c r="I1084" s="59"/>
      <c r="J1084" s="59"/>
      <c r="K1084" s="59"/>
      <c r="L1084" s="59">
        <v>709</v>
      </c>
      <c r="M1084" s="104"/>
      <c r="N1084" s="9"/>
      <c r="O1084" s="142"/>
      <c r="P1084" s="11"/>
    </row>
    <row r="1085" spans="1:16">
      <c r="A1085" s="83"/>
      <c r="B1085" s="105" t="s">
        <v>65</v>
      </c>
      <c r="C1085" s="59">
        <v>1</v>
      </c>
      <c r="D1085" s="59"/>
      <c r="E1085" s="59"/>
      <c r="F1085" s="59"/>
      <c r="G1085" s="59"/>
      <c r="H1085" s="59"/>
      <c r="I1085" s="59"/>
      <c r="J1085" s="59"/>
      <c r="K1085" s="59"/>
      <c r="L1085" s="59">
        <v>710</v>
      </c>
      <c r="M1085" s="104"/>
      <c r="N1085" s="9"/>
      <c r="O1085" s="142"/>
      <c r="P1085" s="11"/>
    </row>
    <row r="1086" spans="1:16">
      <c r="A1086" s="83"/>
      <c r="B1086" s="105" t="s">
        <v>65</v>
      </c>
      <c r="C1086" s="59">
        <v>1</v>
      </c>
      <c r="D1086" s="59"/>
      <c r="E1086" s="59"/>
      <c r="F1086" s="59"/>
      <c r="G1086" s="59"/>
      <c r="H1086" s="59"/>
      <c r="I1086" s="59"/>
      <c r="J1086" s="59"/>
      <c r="K1086" s="59"/>
      <c r="L1086" s="59">
        <v>711</v>
      </c>
      <c r="M1086" s="104"/>
      <c r="N1086" s="9"/>
      <c r="O1086" s="142"/>
      <c r="P1086" s="11"/>
    </row>
    <row r="1087" spans="1:16">
      <c r="A1087" s="83"/>
      <c r="B1087" s="105" t="s">
        <v>65</v>
      </c>
      <c r="C1087" s="59">
        <v>1</v>
      </c>
      <c r="D1087" s="59"/>
      <c r="E1087" s="59"/>
      <c r="F1087" s="59"/>
      <c r="G1087" s="59"/>
      <c r="H1087" s="59"/>
      <c r="I1087" s="59"/>
      <c r="J1087" s="59"/>
      <c r="K1087" s="59"/>
      <c r="L1087" s="59">
        <v>712</v>
      </c>
      <c r="M1087" s="104"/>
      <c r="N1087" s="9"/>
      <c r="O1087" s="142"/>
      <c r="P1087" s="11"/>
    </row>
    <row r="1088" spans="1:16">
      <c r="A1088" s="83"/>
      <c r="B1088" s="105" t="s">
        <v>65</v>
      </c>
      <c r="C1088" s="59">
        <v>1</v>
      </c>
      <c r="D1088" s="59"/>
      <c r="E1088" s="59"/>
      <c r="F1088" s="59"/>
      <c r="G1088" s="59"/>
      <c r="H1088" s="59"/>
      <c r="I1088" s="59"/>
      <c r="J1088" s="59"/>
      <c r="K1088" s="59"/>
      <c r="L1088" s="59">
        <v>713</v>
      </c>
      <c r="M1088" s="104"/>
      <c r="N1088" s="9"/>
      <c r="O1088" s="142"/>
      <c r="P1088" s="11"/>
    </row>
    <row r="1089" spans="1:16">
      <c r="A1089" s="83"/>
      <c r="B1089" s="105" t="s">
        <v>65</v>
      </c>
      <c r="C1089" s="59">
        <v>1</v>
      </c>
      <c r="D1089" s="59"/>
      <c r="E1089" s="59"/>
      <c r="F1089" s="59"/>
      <c r="G1089" s="59"/>
      <c r="H1089" s="59"/>
      <c r="I1089" s="59"/>
      <c r="J1089" s="59"/>
      <c r="K1089" s="59"/>
      <c r="L1089" s="59">
        <v>714</v>
      </c>
      <c r="M1089" s="104"/>
      <c r="N1089" s="9"/>
      <c r="O1089" s="142"/>
      <c r="P1089" s="11"/>
    </row>
    <row r="1090" spans="1:16">
      <c r="A1090" s="83"/>
      <c r="B1090" s="105" t="s">
        <v>257</v>
      </c>
      <c r="C1090" s="59">
        <v>1</v>
      </c>
      <c r="D1090" s="59"/>
      <c r="E1090" s="59"/>
      <c r="F1090" s="59"/>
      <c r="G1090" s="59"/>
      <c r="H1090" s="59"/>
      <c r="I1090" s="59"/>
      <c r="J1090" s="59"/>
      <c r="K1090" s="59"/>
      <c r="L1090" s="59">
        <v>691</v>
      </c>
      <c r="M1090" s="64" t="s">
        <v>396</v>
      </c>
      <c r="N1090" s="11" t="s">
        <v>376</v>
      </c>
      <c r="O1090" s="142"/>
      <c r="P1090" s="11">
        <v>1</v>
      </c>
    </row>
    <row r="1091" spans="1:16">
      <c r="A1091" s="83"/>
      <c r="B1091" s="105" t="s">
        <v>259</v>
      </c>
      <c r="C1091" s="59">
        <v>1</v>
      </c>
      <c r="D1091" s="59"/>
      <c r="E1091" s="59"/>
      <c r="F1091" s="59"/>
      <c r="G1091" s="59"/>
      <c r="H1091" s="59"/>
      <c r="I1091" s="59"/>
      <c r="J1091" s="59"/>
      <c r="K1091" s="59"/>
      <c r="L1091" s="59">
        <v>692</v>
      </c>
      <c r="M1091" s="64" t="s">
        <v>397</v>
      </c>
      <c r="N1091" s="11" t="s">
        <v>376</v>
      </c>
      <c r="O1091" s="142"/>
      <c r="P1091" s="11">
        <v>1</v>
      </c>
    </row>
    <row r="1092" spans="1:16">
      <c r="A1092" s="83"/>
      <c r="B1092" s="105" t="s">
        <v>259</v>
      </c>
      <c r="C1092" s="59">
        <v>1</v>
      </c>
      <c r="D1092" s="59"/>
      <c r="E1092" s="59"/>
      <c r="F1092" s="59"/>
      <c r="G1092" s="59"/>
      <c r="H1092" s="59"/>
      <c r="I1092" s="59"/>
      <c r="J1092" s="59"/>
      <c r="K1092" s="59"/>
      <c r="L1092" s="59">
        <v>693</v>
      </c>
      <c r="M1092" s="104"/>
      <c r="N1092" s="9"/>
      <c r="O1092" s="142"/>
      <c r="P1092" s="11"/>
    </row>
    <row r="1093" spans="1:16">
      <c r="A1093" s="83"/>
      <c r="B1093" s="105" t="s">
        <v>259</v>
      </c>
      <c r="C1093" s="59">
        <v>1</v>
      </c>
      <c r="D1093" s="59"/>
      <c r="E1093" s="59"/>
      <c r="F1093" s="59"/>
      <c r="G1093" s="59"/>
      <c r="H1093" s="59"/>
      <c r="I1093" s="59"/>
      <c r="J1093" s="59"/>
      <c r="K1093" s="59"/>
      <c r="L1093" s="59">
        <v>694</v>
      </c>
      <c r="M1093" s="104"/>
      <c r="N1093" s="9"/>
      <c r="O1093" s="142"/>
      <c r="P1093" s="11"/>
    </row>
    <row r="1094" spans="1:16">
      <c r="A1094" s="83"/>
      <c r="B1094" s="105" t="s">
        <v>259</v>
      </c>
      <c r="C1094" s="59">
        <v>1</v>
      </c>
      <c r="D1094" s="59"/>
      <c r="E1094" s="59"/>
      <c r="F1094" s="59"/>
      <c r="G1094" s="59"/>
      <c r="H1094" s="59"/>
      <c r="I1094" s="59"/>
      <c r="J1094" s="59"/>
      <c r="K1094" s="59"/>
      <c r="L1094" s="59">
        <v>695</v>
      </c>
      <c r="M1094" s="104"/>
      <c r="N1094" s="9"/>
      <c r="O1094" s="142"/>
      <c r="P1094" s="11"/>
    </row>
    <row r="1095" spans="1:16">
      <c r="A1095" s="83"/>
      <c r="B1095" s="105" t="s">
        <v>259</v>
      </c>
      <c r="C1095" s="59">
        <v>1</v>
      </c>
      <c r="D1095" s="59"/>
      <c r="E1095" s="59"/>
      <c r="F1095" s="59"/>
      <c r="G1095" s="59"/>
      <c r="H1095" s="59"/>
      <c r="I1095" s="59"/>
      <c r="J1095" s="59"/>
      <c r="K1095" s="59"/>
      <c r="L1095" s="59">
        <v>696</v>
      </c>
      <c r="M1095" s="104"/>
      <c r="N1095" s="9"/>
      <c r="O1095" s="142"/>
      <c r="P1095" s="11"/>
    </row>
    <row r="1096" spans="1:16">
      <c r="A1096" s="83"/>
      <c r="B1096" s="105" t="s">
        <v>259</v>
      </c>
      <c r="C1096" s="59">
        <v>1</v>
      </c>
      <c r="D1096" s="59"/>
      <c r="E1096" s="59"/>
      <c r="F1096" s="59"/>
      <c r="G1096" s="59"/>
      <c r="H1096" s="59"/>
      <c r="I1096" s="59"/>
      <c r="J1096" s="59"/>
      <c r="K1096" s="59"/>
      <c r="L1096" s="59">
        <v>697</v>
      </c>
      <c r="M1096" s="104"/>
      <c r="N1096" s="9"/>
      <c r="O1096" s="142"/>
      <c r="P1096" s="11"/>
    </row>
    <row r="1097" spans="1:16">
      <c r="A1097" s="83"/>
      <c r="B1097" s="105" t="s">
        <v>259</v>
      </c>
      <c r="C1097" s="59">
        <v>1</v>
      </c>
      <c r="D1097" s="59"/>
      <c r="E1097" s="59"/>
      <c r="F1097" s="59"/>
      <c r="G1097" s="59"/>
      <c r="H1097" s="59"/>
      <c r="I1097" s="59"/>
      <c r="J1097" s="59"/>
      <c r="K1097" s="59"/>
      <c r="L1097" s="59">
        <v>698</v>
      </c>
      <c r="M1097" s="104"/>
      <c r="N1097" s="9"/>
      <c r="O1097" s="142"/>
      <c r="P1097" s="11"/>
    </row>
    <row r="1098" spans="1:16">
      <c r="A1098" s="83"/>
      <c r="B1098" s="105" t="s">
        <v>261</v>
      </c>
      <c r="C1098" s="59">
        <v>1</v>
      </c>
      <c r="D1098" s="59"/>
      <c r="E1098" s="59"/>
      <c r="F1098" s="59"/>
      <c r="G1098" s="59"/>
      <c r="H1098" s="59"/>
      <c r="I1098" s="59"/>
      <c r="J1098" s="59"/>
      <c r="K1098" s="59"/>
      <c r="L1098" s="59">
        <v>699</v>
      </c>
      <c r="M1098" s="64" t="s">
        <v>398</v>
      </c>
      <c r="N1098" s="11" t="s">
        <v>376</v>
      </c>
      <c r="O1098" s="142"/>
      <c r="P1098" s="11">
        <v>1</v>
      </c>
    </row>
    <row r="1099" spans="1:16">
      <c r="A1099" s="83"/>
      <c r="B1099" s="105" t="s">
        <v>263</v>
      </c>
      <c r="C1099" s="59">
        <v>1</v>
      </c>
      <c r="D1099" s="59"/>
      <c r="E1099" s="59"/>
      <c r="F1099" s="59"/>
      <c r="G1099" s="59"/>
      <c r="H1099" s="59"/>
      <c r="I1099" s="59"/>
      <c r="J1099" s="59"/>
      <c r="K1099" s="59"/>
      <c r="L1099" s="59">
        <v>700</v>
      </c>
      <c r="M1099" s="64" t="s">
        <v>399</v>
      </c>
      <c r="N1099" s="11" t="s">
        <v>376</v>
      </c>
      <c r="O1099" s="142"/>
      <c r="P1099" s="11">
        <v>1</v>
      </c>
    </row>
    <row r="1100" spans="1:16">
      <c r="A1100" s="83"/>
      <c r="B1100" s="105" t="s">
        <v>263</v>
      </c>
      <c r="C1100" s="59">
        <v>1</v>
      </c>
      <c r="D1100" s="59"/>
      <c r="E1100" s="59"/>
      <c r="F1100" s="59"/>
      <c r="G1100" s="59"/>
      <c r="H1100" s="59"/>
      <c r="I1100" s="59"/>
      <c r="J1100" s="59"/>
      <c r="K1100" s="59"/>
      <c r="L1100" s="59">
        <v>701</v>
      </c>
      <c r="M1100" s="104"/>
      <c r="N1100" s="9"/>
      <c r="O1100" s="142"/>
      <c r="P1100" s="11"/>
    </row>
    <row r="1101" spans="1:16">
      <c r="A1101" s="83"/>
      <c r="B1101" s="105" t="s">
        <v>263</v>
      </c>
      <c r="C1101" s="59">
        <v>1</v>
      </c>
      <c r="D1101" s="59"/>
      <c r="E1101" s="59"/>
      <c r="F1101" s="59"/>
      <c r="G1101" s="59"/>
      <c r="H1101" s="59"/>
      <c r="I1101" s="59"/>
      <c r="J1101" s="59"/>
      <c r="K1101" s="59"/>
      <c r="L1101" s="59">
        <v>702</v>
      </c>
      <c r="M1101" s="104"/>
      <c r="N1101" s="9"/>
      <c r="O1101" s="142"/>
      <c r="P1101" s="11"/>
    </row>
    <row r="1102" spans="1:16">
      <c r="A1102" s="83"/>
      <c r="B1102" s="105" t="s">
        <v>263</v>
      </c>
      <c r="C1102" s="59">
        <v>1</v>
      </c>
      <c r="D1102" s="59"/>
      <c r="E1102" s="59"/>
      <c r="F1102" s="59"/>
      <c r="G1102" s="59"/>
      <c r="H1102" s="59"/>
      <c r="I1102" s="59"/>
      <c r="J1102" s="59"/>
      <c r="K1102" s="59"/>
      <c r="L1102" s="59">
        <v>703</v>
      </c>
      <c r="M1102" s="104"/>
      <c r="N1102" s="9"/>
      <c r="O1102" s="142"/>
      <c r="P1102" s="11"/>
    </row>
    <row r="1103" spans="1:16">
      <c r="A1103" s="83"/>
      <c r="B1103" s="105" t="s">
        <v>263</v>
      </c>
      <c r="C1103" s="59">
        <v>1</v>
      </c>
      <c r="D1103" s="59"/>
      <c r="E1103" s="59"/>
      <c r="F1103" s="59"/>
      <c r="G1103" s="59"/>
      <c r="H1103" s="59"/>
      <c r="I1103" s="59"/>
      <c r="J1103" s="59"/>
      <c r="K1103" s="59"/>
      <c r="L1103" s="59">
        <v>715</v>
      </c>
      <c r="M1103" s="104"/>
      <c r="N1103" s="9"/>
      <c r="O1103" s="142"/>
      <c r="P1103" s="11"/>
    </row>
    <row r="1104" spans="1:16">
      <c r="A1104" s="83"/>
      <c r="B1104" s="105" t="s">
        <v>263</v>
      </c>
      <c r="C1104" s="59">
        <v>1</v>
      </c>
      <c r="D1104" s="59"/>
      <c r="E1104" s="59"/>
      <c r="F1104" s="59"/>
      <c r="G1104" s="59"/>
      <c r="H1104" s="59"/>
      <c r="I1104" s="59"/>
      <c r="J1104" s="59"/>
      <c r="K1104" s="59"/>
      <c r="L1104" s="59">
        <v>716</v>
      </c>
      <c r="M1104" s="104"/>
      <c r="N1104" s="9"/>
      <c r="O1104" s="142"/>
      <c r="P1104" s="11"/>
    </row>
    <row r="1105" spans="1:16">
      <c r="A1105" s="83"/>
      <c r="B1105" s="105" t="s">
        <v>263</v>
      </c>
      <c r="C1105" s="59">
        <v>1</v>
      </c>
      <c r="D1105" s="59"/>
      <c r="E1105" s="59"/>
      <c r="F1105" s="59"/>
      <c r="G1105" s="59"/>
      <c r="H1105" s="59"/>
      <c r="I1105" s="59"/>
      <c r="J1105" s="59"/>
      <c r="K1105" s="59"/>
      <c r="L1105" s="59">
        <v>717</v>
      </c>
      <c r="M1105" s="104"/>
      <c r="N1105" s="9"/>
      <c r="O1105" s="142"/>
      <c r="P1105" s="11"/>
    </row>
    <row r="1106" spans="1:16">
      <c r="A1106" s="83"/>
      <c r="B1106" s="105" t="s">
        <v>263</v>
      </c>
      <c r="C1106" s="59">
        <v>1</v>
      </c>
      <c r="D1106" s="59"/>
      <c r="E1106" s="59"/>
      <c r="F1106" s="59"/>
      <c r="G1106" s="59"/>
      <c r="H1106" s="59"/>
      <c r="I1106" s="59"/>
      <c r="J1106" s="59"/>
      <c r="K1106" s="59"/>
      <c r="L1106" s="59">
        <v>718</v>
      </c>
      <c r="M1106" s="104"/>
      <c r="N1106" s="9"/>
      <c r="O1106" s="142"/>
      <c r="P1106" s="11"/>
    </row>
    <row r="1107" spans="1:16">
      <c r="A1107" s="83"/>
      <c r="B1107" s="105" t="s">
        <v>263</v>
      </c>
      <c r="C1107" s="59">
        <v>1</v>
      </c>
      <c r="D1107" s="59"/>
      <c r="E1107" s="59"/>
      <c r="F1107" s="59"/>
      <c r="G1107" s="59"/>
      <c r="H1107" s="59"/>
      <c r="I1107" s="59"/>
      <c r="J1107" s="59"/>
      <c r="K1107" s="59"/>
      <c r="L1107" s="59">
        <v>719</v>
      </c>
      <c r="M1107" s="104"/>
      <c r="N1107" s="9"/>
      <c r="O1107" s="142"/>
      <c r="P1107" s="11"/>
    </row>
    <row r="1108" spans="1:16">
      <c r="A1108" s="83"/>
      <c r="B1108" s="105" t="s">
        <v>263</v>
      </c>
      <c r="C1108" s="59">
        <v>1</v>
      </c>
      <c r="D1108" s="59"/>
      <c r="E1108" s="59"/>
      <c r="F1108" s="59"/>
      <c r="G1108" s="59"/>
      <c r="H1108" s="59"/>
      <c r="I1108" s="59"/>
      <c r="J1108" s="59"/>
      <c r="K1108" s="59"/>
      <c r="L1108" s="59">
        <v>720</v>
      </c>
      <c r="M1108" s="104"/>
      <c r="N1108" s="9"/>
      <c r="O1108" s="142"/>
      <c r="P1108" s="11"/>
    </row>
    <row r="1109" spans="1:16">
      <c r="A1109" s="83"/>
      <c r="B1109" s="105" t="s">
        <v>263</v>
      </c>
      <c r="C1109" s="59">
        <v>1</v>
      </c>
      <c r="D1109" s="59"/>
      <c r="E1109" s="59"/>
      <c r="F1109" s="59"/>
      <c r="G1109" s="59"/>
      <c r="H1109" s="59"/>
      <c r="I1109" s="59"/>
      <c r="J1109" s="59"/>
      <c r="K1109" s="59"/>
      <c r="L1109" s="59">
        <v>721</v>
      </c>
      <c r="M1109" s="104"/>
      <c r="N1109" s="9"/>
      <c r="O1109" s="142"/>
      <c r="P1109" s="11"/>
    </row>
    <row r="1110" spans="1:16">
      <c r="A1110" s="83"/>
      <c r="B1110" s="105" t="s">
        <v>263</v>
      </c>
      <c r="C1110" s="59">
        <v>1</v>
      </c>
      <c r="D1110" s="59"/>
      <c r="E1110" s="59"/>
      <c r="F1110" s="59"/>
      <c r="G1110" s="59"/>
      <c r="H1110" s="59"/>
      <c r="I1110" s="59"/>
      <c r="J1110" s="59"/>
      <c r="K1110" s="59"/>
      <c r="L1110" s="59">
        <v>722</v>
      </c>
      <c r="M1110" s="104"/>
      <c r="N1110" s="9"/>
      <c r="O1110" s="142"/>
      <c r="P1110" s="11"/>
    </row>
    <row r="1111" spans="1:16">
      <c r="A1111" s="83"/>
      <c r="B1111" s="105" t="s">
        <v>263</v>
      </c>
      <c r="C1111" s="59">
        <v>1</v>
      </c>
      <c r="D1111" s="59"/>
      <c r="E1111" s="59"/>
      <c r="F1111" s="59"/>
      <c r="G1111" s="59"/>
      <c r="H1111" s="59"/>
      <c r="I1111" s="59"/>
      <c r="J1111" s="59"/>
      <c r="K1111" s="59"/>
      <c r="L1111" s="59">
        <v>723</v>
      </c>
      <c r="M1111" s="104"/>
      <c r="N1111" s="9"/>
      <c r="O1111" s="142"/>
      <c r="P1111" s="11"/>
    </row>
    <row r="1112" spans="1:16">
      <c r="A1112" s="83"/>
      <c r="B1112" s="105" t="s">
        <v>263</v>
      </c>
      <c r="C1112" s="59">
        <v>1</v>
      </c>
      <c r="D1112" s="59"/>
      <c r="E1112" s="59"/>
      <c r="F1112" s="59"/>
      <c r="G1112" s="59"/>
      <c r="H1112" s="59"/>
      <c r="I1112" s="59"/>
      <c r="J1112" s="59"/>
      <c r="K1112" s="59"/>
      <c r="L1112" s="59">
        <v>724</v>
      </c>
      <c r="M1112" s="104"/>
      <c r="N1112" s="9"/>
      <c r="O1112" s="142"/>
      <c r="P1112" s="11"/>
    </row>
    <row r="1113" spans="1:16">
      <c r="A1113" s="83"/>
      <c r="B1113" s="105" t="s">
        <v>263</v>
      </c>
      <c r="C1113" s="59">
        <v>1</v>
      </c>
      <c r="D1113" s="59"/>
      <c r="E1113" s="59"/>
      <c r="F1113" s="59"/>
      <c r="G1113" s="59"/>
      <c r="H1113" s="59"/>
      <c r="I1113" s="59"/>
      <c r="J1113" s="59"/>
      <c r="K1113" s="59"/>
      <c r="L1113" s="59">
        <v>725</v>
      </c>
      <c r="M1113" s="104"/>
      <c r="N1113" s="9"/>
      <c r="O1113" s="142"/>
      <c r="P1113" s="11"/>
    </row>
    <row r="1114" spans="1:16">
      <c r="A1114" s="83"/>
      <c r="B1114" s="105" t="s">
        <v>263</v>
      </c>
      <c r="C1114" s="59">
        <v>1</v>
      </c>
      <c r="D1114" s="59"/>
      <c r="E1114" s="59"/>
      <c r="F1114" s="59"/>
      <c r="G1114" s="59"/>
      <c r="H1114" s="59"/>
      <c r="I1114" s="59"/>
      <c r="J1114" s="59"/>
      <c r="K1114" s="59"/>
      <c r="L1114" s="59">
        <v>726</v>
      </c>
      <c r="M1114" s="104"/>
      <c r="N1114" s="9"/>
      <c r="O1114" s="142"/>
      <c r="P1114" s="11"/>
    </row>
    <row r="1115" spans="1:16">
      <c r="A1115" s="83"/>
      <c r="B1115" s="105" t="s">
        <v>263</v>
      </c>
      <c r="C1115" s="59">
        <v>1</v>
      </c>
      <c r="D1115" s="59"/>
      <c r="E1115" s="59"/>
      <c r="F1115" s="59"/>
      <c r="G1115" s="59"/>
      <c r="H1115" s="59"/>
      <c r="I1115" s="59"/>
      <c r="J1115" s="59"/>
      <c r="K1115" s="59"/>
      <c r="L1115" s="59">
        <v>727</v>
      </c>
      <c r="M1115" s="104"/>
      <c r="N1115" s="9"/>
      <c r="O1115" s="142"/>
      <c r="P1115" s="11"/>
    </row>
    <row r="1116" spans="1:16">
      <c r="A1116" s="83"/>
      <c r="B1116" s="105" t="s">
        <v>263</v>
      </c>
      <c r="C1116" s="59">
        <v>1</v>
      </c>
      <c r="D1116" s="59"/>
      <c r="E1116" s="59"/>
      <c r="F1116" s="59"/>
      <c r="G1116" s="59"/>
      <c r="H1116" s="59"/>
      <c r="I1116" s="59"/>
      <c r="J1116" s="59"/>
      <c r="K1116" s="59"/>
      <c r="L1116" s="59">
        <v>728</v>
      </c>
      <c r="M1116" s="104"/>
      <c r="N1116" s="9"/>
      <c r="O1116" s="142"/>
      <c r="P1116" s="11"/>
    </row>
    <row r="1117" spans="1:16">
      <c r="A1117" s="83"/>
      <c r="B1117" s="105" t="s">
        <v>263</v>
      </c>
      <c r="C1117" s="59">
        <v>1</v>
      </c>
      <c r="D1117" s="59"/>
      <c r="E1117" s="59"/>
      <c r="F1117" s="59"/>
      <c r="G1117" s="59"/>
      <c r="H1117" s="59"/>
      <c r="I1117" s="59"/>
      <c r="J1117" s="59"/>
      <c r="K1117" s="59"/>
      <c r="L1117" s="59">
        <v>729</v>
      </c>
      <c r="M1117" s="104"/>
      <c r="N1117" s="9"/>
      <c r="O1117" s="142"/>
      <c r="P1117" s="11"/>
    </row>
    <row r="1118" spans="1:16">
      <c r="A1118" s="83"/>
      <c r="B1118" s="105" t="s">
        <v>263</v>
      </c>
      <c r="C1118" s="59">
        <v>1</v>
      </c>
      <c r="D1118" s="59"/>
      <c r="E1118" s="59"/>
      <c r="F1118" s="59"/>
      <c r="G1118" s="59"/>
      <c r="H1118" s="59"/>
      <c r="I1118" s="59"/>
      <c r="J1118" s="59"/>
      <c r="K1118" s="59"/>
      <c r="L1118" s="59">
        <v>730</v>
      </c>
      <c r="M1118" s="104"/>
      <c r="N1118" s="9"/>
      <c r="O1118" s="142"/>
      <c r="P1118" s="11"/>
    </row>
    <row r="1119" spans="1:16">
      <c r="A1119" s="83"/>
      <c r="B1119" s="105" t="s">
        <v>263</v>
      </c>
      <c r="C1119" s="59">
        <v>1</v>
      </c>
      <c r="D1119" s="59"/>
      <c r="E1119" s="59"/>
      <c r="F1119" s="59"/>
      <c r="G1119" s="59"/>
      <c r="H1119" s="59"/>
      <c r="I1119" s="59"/>
      <c r="J1119" s="59"/>
      <c r="K1119" s="59"/>
      <c r="L1119" s="59">
        <v>731</v>
      </c>
      <c r="M1119" s="104"/>
      <c r="N1119" s="9"/>
      <c r="O1119" s="142"/>
      <c r="P1119" s="11"/>
    </row>
    <row r="1120" spans="1:16">
      <c r="A1120" s="83"/>
      <c r="B1120" s="105" t="s">
        <v>263</v>
      </c>
      <c r="C1120" s="59">
        <v>1</v>
      </c>
      <c r="D1120" s="59"/>
      <c r="E1120" s="59"/>
      <c r="F1120" s="59"/>
      <c r="G1120" s="59"/>
      <c r="H1120" s="59"/>
      <c r="I1120" s="59"/>
      <c r="J1120" s="59"/>
      <c r="K1120" s="59"/>
      <c r="L1120" s="59">
        <v>732</v>
      </c>
      <c r="M1120" s="104"/>
      <c r="N1120" s="9"/>
      <c r="O1120" s="142"/>
      <c r="P1120" s="11"/>
    </row>
    <row r="1121" spans="1:16">
      <c r="A1121" s="83"/>
      <c r="B1121" s="105" t="s">
        <v>263</v>
      </c>
      <c r="C1121" s="59">
        <v>1</v>
      </c>
      <c r="D1121" s="59"/>
      <c r="E1121" s="59"/>
      <c r="F1121" s="59"/>
      <c r="G1121" s="59"/>
      <c r="H1121" s="59"/>
      <c r="I1121" s="59"/>
      <c r="J1121" s="59"/>
      <c r="K1121" s="59"/>
      <c r="L1121" s="59">
        <v>733</v>
      </c>
      <c r="M1121" s="104"/>
      <c r="N1121" s="9"/>
      <c r="O1121" s="142"/>
      <c r="P1121" s="11"/>
    </row>
    <row r="1122" spans="1:16">
      <c r="A1122" s="83"/>
      <c r="B1122" s="105" t="s">
        <v>263</v>
      </c>
      <c r="C1122" s="59">
        <v>1</v>
      </c>
      <c r="D1122" s="59"/>
      <c r="E1122" s="59"/>
      <c r="F1122" s="59"/>
      <c r="G1122" s="59"/>
      <c r="H1122" s="59"/>
      <c r="I1122" s="59"/>
      <c r="J1122" s="59"/>
      <c r="K1122" s="59"/>
      <c r="L1122" s="59">
        <v>734</v>
      </c>
      <c r="M1122" s="104"/>
      <c r="N1122" s="9"/>
      <c r="O1122" s="142"/>
      <c r="P1122" s="11"/>
    </row>
    <row r="1123" spans="1:16">
      <c r="A1123" s="83"/>
      <c r="B1123" s="105" t="s">
        <v>263</v>
      </c>
      <c r="C1123" s="59">
        <v>1</v>
      </c>
      <c r="D1123" s="59"/>
      <c r="E1123" s="59"/>
      <c r="F1123" s="59"/>
      <c r="G1123" s="59"/>
      <c r="H1123" s="59"/>
      <c r="I1123" s="59"/>
      <c r="J1123" s="59"/>
      <c r="K1123" s="59"/>
      <c r="L1123" s="59">
        <v>735</v>
      </c>
      <c r="M1123" s="104"/>
      <c r="N1123" s="9"/>
      <c r="O1123" s="142"/>
      <c r="P1123" s="11"/>
    </row>
    <row r="1124" spans="1:16">
      <c r="A1124" s="83"/>
      <c r="B1124" s="105" t="s">
        <v>263</v>
      </c>
      <c r="C1124" s="59">
        <v>1</v>
      </c>
      <c r="D1124" s="59"/>
      <c r="E1124" s="59"/>
      <c r="F1124" s="59"/>
      <c r="G1124" s="59"/>
      <c r="H1124" s="59"/>
      <c r="I1124" s="59"/>
      <c r="J1124" s="59"/>
      <c r="K1124" s="59"/>
      <c r="L1124" s="59">
        <v>736</v>
      </c>
      <c r="M1124" s="104"/>
      <c r="N1124" s="9"/>
      <c r="O1124" s="142"/>
      <c r="P1124" s="11"/>
    </row>
    <row r="1125" spans="1:16">
      <c r="A1125" s="83"/>
      <c r="B1125" s="105" t="s">
        <v>263</v>
      </c>
      <c r="C1125" s="59">
        <v>1</v>
      </c>
      <c r="D1125" s="59"/>
      <c r="E1125" s="59"/>
      <c r="F1125" s="59"/>
      <c r="G1125" s="59"/>
      <c r="H1125" s="59"/>
      <c r="I1125" s="59"/>
      <c r="J1125" s="59"/>
      <c r="K1125" s="59"/>
      <c r="L1125" s="59">
        <v>737</v>
      </c>
      <c r="M1125" s="104"/>
      <c r="N1125" s="9"/>
      <c r="O1125" s="142"/>
      <c r="P1125" s="11"/>
    </row>
    <row r="1126" spans="1:16">
      <c r="A1126" s="83"/>
      <c r="B1126" s="105" t="s">
        <v>263</v>
      </c>
      <c r="C1126" s="59">
        <v>1</v>
      </c>
      <c r="D1126" s="59"/>
      <c r="E1126" s="59"/>
      <c r="F1126" s="59"/>
      <c r="G1126" s="59"/>
      <c r="H1126" s="59"/>
      <c r="I1126" s="59"/>
      <c r="J1126" s="59"/>
      <c r="K1126" s="59"/>
      <c r="L1126" s="59">
        <v>738</v>
      </c>
      <c r="M1126" s="104"/>
      <c r="N1126" s="9"/>
      <c r="O1126" s="142"/>
      <c r="P1126" s="11"/>
    </row>
    <row r="1127" spans="1:16">
      <c r="A1127" s="83"/>
      <c r="B1127" s="105" t="s">
        <v>101</v>
      </c>
      <c r="C1127" s="59">
        <v>1</v>
      </c>
      <c r="D1127" s="59"/>
      <c r="E1127" s="59"/>
      <c r="F1127" s="59"/>
      <c r="G1127" s="59"/>
      <c r="H1127" s="59"/>
      <c r="I1127" s="59"/>
      <c r="J1127" s="59"/>
      <c r="K1127" s="59"/>
      <c r="L1127" s="59">
        <v>560</v>
      </c>
      <c r="M1127" s="64" t="s">
        <v>400</v>
      </c>
      <c r="N1127" s="11" t="s">
        <v>376</v>
      </c>
      <c r="O1127" s="142"/>
      <c r="P1127" s="11">
        <v>1</v>
      </c>
    </row>
    <row r="1128" spans="1:16">
      <c r="A1128" s="83"/>
      <c r="B1128" s="105" t="s">
        <v>25</v>
      </c>
      <c r="C1128" s="59">
        <v>1</v>
      </c>
      <c r="D1128" s="59"/>
      <c r="E1128" s="59"/>
      <c r="F1128" s="59"/>
      <c r="G1128" s="59"/>
      <c r="H1128" s="59"/>
      <c r="I1128" s="59"/>
      <c r="J1128" s="59"/>
      <c r="K1128" s="59"/>
      <c r="L1128" s="59">
        <v>745</v>
      </c>
      <c r="M1128" s="64" t="s">
        <v>401</v>
      </c>
      <c r="N1128" s="11" t="s">
        <v>376</v>
      </c>
      <c r="O1128" s="142"/>
      <c r="P1128" s="11">
        <v>1</v>
      </c>
    </row>
    <row r="1129" spans="1:16">
      <c r="A1129" s="83"/>
      <c r="B1129" s="105" t="s">
        <v>84</v>
      </c>
      <c r="C1129" s="59">
        <v>1</v>
      </c>
      <c r="D1129" s="59"/>
      <c r="E1129" s="59"/>
      <c r="F1129" s="59"/>
      <c r="G1129" s="59"/>
      <c r="H1129" s="59"/>
      <c r="I1129" s="59"/>
      <c r="J1129" s="59"/>
      <c r="K1129" s="59"/>
      <c r="L1129" s="59">
        <v>681</v>
      </c>
      <c r="M1129" s="104"/>
      <c r="N1129" s="9"/>
      <c r="O1129" s="142"/>
      <c r="P1129" s="11"/>
    </row>
    <row r="1130" spans="1:16">
      <c r="A1130" s="83"/>
      <c r="B1130" s="105" t="s">
        <v>84</v>
      </c>
      <c r="C1130" s="59">
        <v>1</v>
      </c>
      <c r="D1130" s="59"/>
      <c r="E1130" s="59"/>
      <c r="F1130" s="59"/>
      <c r="G1130" s="59"/>
      <c r="H1130" s="59"/>
      <c r="I1130" s="59"/>
      <c r="J1130" s="59"/>
      <c r="K1130" s="59"/>
      <c r="L1130" s="59">
        <v>682</v>
      </c>
      <c r="M1130" s="104"/>
      <c r="N1130" s="9"/>
      <c r="O1130" s="142"/>
      <c r="P1130" s="11"/>
    </row>
    <row r="1131" spans="1:16" s="73" customFormat="1">
      <c r="A1131" s="69" t="s">
        <v>28</v>
      </c>
      <c r="B1131" s="108"/>
      <c r="C1131" s="69">
        <f>SUM(C974:C1130)</f>
        <v>151</v>
      </c>
      <c r="D1131" s="69"/>
      <c r="E1131" s="69">
        <f t="shared" ref="E1131:K1131" si="28">SUM(E974:E1130)</f>
        <v>9</v>
      </c>
      <c r="F1131" s="69">
        <f t="shared" si="28"/>
        <v>13</v>
      </c>
      <c r="G1131" s="69">
        <f t="shared" si="28"/>
        <v>13</v>
      </c>
      <c r="H1131" s="69">
        <f t="shared" si="28"/>
        <v>0</v>
      </c>
      <c r="I1131" s="69">
        <f t="shared" si="28"/>
        <v>0</v>
      </c>
      <c r="J1131" s="69">
        <f t="shared" si="28"/>
        <v>0</v>
      </c>
      <c r="K1131" s="69">
        <f t="shared" si="28"/>
        <v>35</v>
      </c>
      <c r="L1131" s="69"/>
      <c r="M1131" s="104"/>
      <c r="N1131" s="9"/>
      <c r="O1131" s="149"/>
      <c r="P1131" s="163"/>
    </row>
    <row r="1132" spans="1:16">
      <c r="A1132" s="74" t="s">
        <v>402</v>
      </c>
      <c r="B1132" s="58"/>
      <c r="C1132" s="59"/>
      <c r="D1132" s="59"/>
      <c r="E1132" s="59"/>
      <c r="F1132" s="59"/>
      <c r="G1132" s="59"/>
      <c r="H1132" s="59"/>
      <c r="I1132" s="59"/>
      <c r="J1132" s="59"/>
      <c r="K1132" s="59"/>
      <c r="L1132" s="59"/>
      <c r="M1132" s="104"/>
      <c r="N1132" s="9"/>
      <c r="O1132" s="142"/>
      <c r="P1132" s="11"/>
    </row>
    <row r="1133" spans="1:16">
      <c r="A1133" s="83"/>
      <c r="B1133" s="74" t="s">
        <v>49</v>
      </c>
      <c r="C1133" s="59"/>
      <c r="D1133" s="59"/>
      <c r="E1133" s="59"/>
      <c r="F1133" s="59"/>
      <c r="G1133" s="59"/>
      <c r="H1133" s="59"/>
      <c r="I1133" s="59"/>
      <c r="J1133" s="59"/>
      <c r="K1133" s="59"/>
      <c r="L1133" s="59"/>
      <c r="M1133" s="104"/>
      <c r="N1133" s="9"/>
      <c r="O1133" s="142"/>
      <c r="P1133" s="11"/>
    </row>
    <row r="1134" spans="1:16">
      <c r="A1134" s="83"/>
      <c r="B1134" s="105" t="s">
        <v>273</v>
      </c>
      <c r="C1134" s="59">
        <v>1</v>
      </c>
      <c r="D1134" s="59">
        <v>4</v>
      </c>
      <c r="E1134" s="59">
        <v>6</v>
      </c>
      <c r="F1134" s="59"/>
      <c r="G1134" s="59"/>
      <c r="H1134" s="59"/>
      <c r="I1134" s="59"/>
      <c r="J1134" s="59"/>
      <c r="K1134" s="59">
        <f>SUM(E1134:J1134)</f>
        <v>6</v>
      </c>
      <c r="L1134" s="59">
        <v>172</v>
      </c>
      <c r="M1134" s="64" t="s">
        <v>403</v>
      </c>
      <c r="N1134" s="11" t="s">
        <v>404</v>
      </c>
      <c r="O1134" s="142"/>
      <c r="P1134" s="11">
        <v>1</v>
      </c>
    </row>
    <row r="1135" spans="1:16">
      <c r="A1135" s="83"/>
      <c r="B1135" s="105" t="s">
        <v>84</v>
      </c>
      <c r="C1135" s="59">
        <v>1</v>
      </c>
      <c r="D1135" s="59"/>
      <c r="E1135" s="59"/>
      <c r="F1135" s="59"/>
      <c r="G1135" s="59"/>
      <c r="H1135" s="59"/>
      <c r="I1135" s="59"/>
      <c r="J1135" s="59"/>
      <c r="K1135" s="59"/>
      <c r="L1135" s="59">
        <v>174</v>
      </c>
      <c r="M1135" s="64" t="s">
        <v>405</v>
      </c>
      <c r="N1135" s="11" t="s">
        <v>404</v>
      </c>
      <c r="O1135" s="142"/>
      <c r="P1135" s="11">
        <v>1</v>
      </c>
    </row>
    <row r="1136" spans="1:16">
      <c r="A1136" s="83"/>
      <c r="B1136" s="105" t="s">
        <v>84</v>
      </c>
      <c r="C1136" s="59">
        <v>1</v>
      </c>
      <c r="D1136" s="59"/>
      <c r="E1136" s="59"/>
      <c r="F1136" s="59"/>
      <c r="G1136" s="59"/>
      <c r="H1136" s="59"/>
      <c r="I1136" s="59"/>
      <c r="J1136" s="59"/>
      <c r="K1136" s="59"/>
      <c r="L1136" s="59">
        <v>176</v>
      </c>
      <c r="M1136" s="68" t="s">
        <v>406</v>
      </c>
      <c r="N1136" s="11" t="s">
        <v>407</v>
      </c>
      <c r="O1136" s="142"/>
      <c r="P1136" s="11">
        <v>1</v>
      </c>
    </row>
    <row r="1137" spans="1:17">
      <c r="A1137" s="83"/>
      <c r="B1137" s="105" t="s">
        <v>84</v>
      </c>
      <c r="C1137" s="59">
        <v>1</v>
      </c>
      <c r="D1137" s="59"/>
      <c r="E1137" s="59"/>
      <c r="F1137" s="59"/>
      <c r="G1137" s="59"/>
      <c r="H1137" s="59"/>
      <c r="I1137" s="59"/>
      <c r="J1137" s="59"/>
      <c r="K1137" s="59"/>
      <c r="L1137" s="59">
        <v>178</v>
      </c>
      <c r="M1137" s="104"/>
      <c r="N1137" s="9"/>
      <c r="O1137" s="142"/>
      <c r="P1137" s="11"/>
    </row>
    <row r="1138" spans="1:17">
      <c r="A1138" s="83"/>
      <c r="B1138" s="105" t="s">
        <v>280</v>
      </c>
      <c r="C1138" s="59">
        <v>1</v>
      </c>
      <c r="D1138" s="59">
        <v>4</v>
      </c>
      <c r="E1138" s="59">
        <f>C1138</f>
        <v>1</v>
      </c>
      <c r="F1138" s="59"/>
      <c r="G1138" s="59"/>
      <c r="H1138" s="59"/>
      <c r="I1138" s="59"/>
      <c r="J1138" s="59"/>
      <c r="K1138" s="59">
        <f>SUM(E1138:J1138)</f>
        <v>1</v>
      </c>
      <c r="L1138" s="59">
        <v>69</v>
      </c>
      <c r="M1138" s="104"/>
      <c r="N1138" s="9"/>
      <c r="O1138" s="142"/>
      <c r="P1138" s="11"/>
    </row>
    <row r="1139" spans="1:17">
      <c r="A1139" s="83"/>
      <c r="B1139" s="105" t="s">
        <v>25</v>
      </c>
      <c r="C1139" s="59">
        <v>1</v>
      </c>
      <c r="D1139" s="59"/>
      <c r="E1139" s="59"/>
      <c r="F1139" s="59"/>
      <c r="G1139" s="59"/>
      <c r="H1139" s="59"/>
      <c r="I1139" s="59"/>
      <c r="J1139" s="59"/>
      <c r="K1139" s="59"/>
      <c r="L1139" s="59">
        <v>72</v>
      </c>
      <c r="M1139" s="104"/>
      <c r="N1139" s="9"/>
      <c r="O1139" s="142"/>
      <c r="P1139" s="11"/>
    </row>
    <row r="1140" spans="1:17">
      <c r="A1140" s="83"/>
      <c r="B1140" s="105" t="s">
        <v>25</v>
      </c>
      <c r="C1140" s="59">
        <v>1</v>
      </c>
      <c r="D1140" s="59"/>
      <c r="E1140" s="59"/>
      <c r="F1140" s="59"/>
      <c r="G1140" s="59"/>
      <c r="H1140" s="59"/>
      <c r="I1140" s="59"/>
      <c r="J1140" s="59"/>
      <c r="K1140" s="59"/>
      <c r="L1140" s="59">
        <v>189</v>
      </c>
      <c r="M1140" s="104"/>
      <c r="N1140" s="9"/>
      <c r="O1140" s="142"/>
      <c r="P1140" s="11"/>
    </row>
    <row r="1141" spans="1:17" s="10" customFormat="1">
      <c r="A1141" s="85"/>
      <c r="B1141" s="75" t="s">
        <v>408</v>
      </c>
      <c r="C1141" s="61">
        <v>1</v>
      </c>
      <c r="D1141" s="61"/>
      <c r="E1141" s="61"/>
      <c r="F1141" s="61"/>
      <c r="G1141" s="61"/>
      <c r="H1141" s="61"/>
      <c r="I1141" s="61"/>
      <c r="J1141" s="61"/>
      <c r="K1141" s="61"/>
      <c r="L1141" s="61">
        <v>1105</v>
      </c>
      <c r="M1141" s="51"/>
      <c r="N1141" s="114" t="s">
        <v>409</v>
      </c>
      <c r="O1141" s="157" t="s">
        <v>410</v>
      </c>
      <c r="P1141" s="19"/>
    </row>
    <row r="1142" spans="1:17">
      <c r="A1142" s="83"/>
      <c r="B1142" s="74" t="s">
        <v>230</v>
      </c>
      <c r="C1142" s="59"/>
      <c r="D1142" s="59"/>
      <c r="E1142" s="59"/>
      <c r="F1142" s="59"/>
      <c r="G1142" s="59"/>
      <c r="H1142" s="59"/>
      <c r="I1142" s="59"/>
      <c r="J1142" s="59"/>
      <c r="K1142" s="59"/>
      <c r="L1142" s="59"/>
      <c r="M1142" s="104"/>
      <c r="N1142" s="9"/>
      <c r="O1142" s="142"/>
      <c r="P1142" s="11"/>
    </row>
    <row r="1143" spans="1:17">
      <c r="A1143" s="83"/>
      <c r="B1143" s="105" t="s">
        <v>113</v>
      </c>
      <c r="C1143" s="59">
        <v>1</v>
      </c>
      <c r="D1143" s="59">
        <v>1</v>
      </c>
      <c r="E1143" s="59"/>
      <c r="F1143" s="59"/>
      <c r="G1143" s="59">
        <v>4</v>
      </c>
      <c r="H1143" s="59"/>
      <c r="I1143" s="59"/>
      <c r="J1143" s="59"/>
      <c r="K1143" s="59">
        <f>SUM(E1143:J1143)</f>
        <v>4</v>
      </c>
      <c r="L1143" s="59">
        <v>553</v>
      </c>
      <c r="M1143" s="64" t="s">
        <v>411</v>
      </c>
      <c r="N1143" s="11" t="s">
        <v>404</v>
      </c>
      <c r="O1143" s="142"/>
      <c r="P1143" s="11">
        <v>1</v>
      </c>
    </row>
    <row r="1144" spans="1:17">
      <c r="A1144" s="83"/>
      <c r="B1144" s="105" t="s">
        <v>113</v>
      </c>
      <c r="C1144" s="59">
        <v>1</v>
      </c>
      <c r="D1144" s="59"/>
      <c r="E1144" s="59"/>
      <c r="F1144" s="59"/>
      <c r="G1144" s="59"/>
      <c r="H1144" s="59"/>
      <c r="I1144" s="59"/>
      <c r="J1144" s="59"/>
      <c r="K1144" s="59"/>
      <c r="L1144" s="59">
        <v>554</v>
      </c>
      <c r="M1144" s="104"/>
      <c r="N1144" s="9"/>
      <c r="O1144" s="142"/>
      <c r="P1144" s="11"/>
    </row>
    <row r="1145" spans="1:17">
      <c r="A1145" s="83"/>
      <c r="B1145" s="105" t="s">
        <v>113</v>
      </c>
      <c r="C1145" s="59">
        <v>1</v>
      </c>
      <c r="D1145" s="59"/>
      <c r="E1145" s="59"/>
      <c r="F1145" s="59"/>
      <c r="G1145" s="59"/>
      <c r="H1145" s="59"/>
      <c r="I1145" s="59"/>
      <c r="J1145" s="59"/>
      <c r="K1145" s="59"/>
      <c r="L1145" s="59">
        <v>925</v>
      </c>
      <c r="M1145" s="23"/>
      <c r="N1145" s="114" t="s">
        <v>407</v>
      </c>
      <c r="O1145" s="156" t="s">
        <v>412</v>
      </c>
      <c r="P1145" s="11"/>
    </row>
    <row r="1146" spans="1:17">
      <c r="A1146" s="83"/>
      <c r="B1146" s="105" t="s">
        <v>113</v>
      </c>
      <c r="C1146" s="59">
        <v>1</v>
      </c>
      <c r="D1146" s="59"/>
      <c r="E1146" s="59"/>
      <c r="F1146" s="59"/>
      <c r="G1146" s="59"/>
      <c r="H1146" s="59"/>
      <c r="I1146" s="59"/>
      <c r="J1146" s="59"/>
      <c r="K1146" s="59"/>
      <c r="L1146" s="59">
        <v>926</v>
      </c>
      <c r="M1146" s="9"/>
      <c r="N1146" s="11" t="s">
        <v>407</v>
      </c>
      <c r="O1146" s="142"/>
      <c r="P1146" s="11"/>
      <c r="Q1146" s="138" t="s">
        <v>413</v>
      </c>
    </row>
    <row r="1147" spans="1:17">
      <c r="A1147" s="83"/>
      <c r="B1147" s="74" t="s">
        <v>234</v>
      </c>
      <c r="C1147" s="59"/>
      <c r="D1147" s="59"/>
      <c r="E1147" s="59"/>
      <c r="F1147" s="59"/>
      <c r="G1147" s="59"/>
      <c r="H1147" s="59"/>
      <c r="I1147" s="59"/>
      <c r="J1147" s="59"/>
      <c r="K1147" s="59"/>
      <c r="L1147" s="59"/>
      <c r="M1147" s="104"/>
      <c r="N1147" s="9"/>
      <c r="O1147" s="142"/>
      <c r="P1147" s="11"/>
    </row>
    <row r="1148" spans="1:17">
      <c r="A1148" s="83"/>
      <c r="B1148" s="105" t="s">
        <v>221</v>
      </c>
      <c r="C1148" s="59">
        <v>1</v>
      </c>
      <c r="D1148" s="59">
        <v>1</v>
      </c>
      <c r="E1148" s="59"/>
      <c r="F1148" s="59">
        <v>6</v>
      </c>
      <c r="G1148" s="59"/>
      <c r="H1148" s="59"/>
      <c r="I1148" s="59"/>
      <c r="J1148" s="59"/>
      <c r="K1148" s="59">
        <f>SUM(E1148:J1148)</f>
        <v>6</v>
      </c>
      <c r="L1148" s="59">
        <v>108</v>
      </c>
      <c r="M1148" s="64" t="s">
        <v>414</v>
      </c>
      <c r="N1148" s="11" t="s">
        <v>407</v>
      </c>
      <c r="O1148" s="142"/>
      <c r="P1148" s="11">
        <v>1</v>
      </c>
    </row>
    <row r="1149" spans="1:17">
      <c r="A1149" s="83"/>
      <c r="B1149" s="105" t="s">
        <v>84</v>
      </c>
      <c r="C1149" s="59">
        <v>1</v>
      </c>
      <c r="D1149" s="59"/>
      <c r="E1149" s="59"/>
      <c r="F1149" s="59"/>
      <c r="G1149" s="59"/>
      <c r="H1149" s="59"/>
      <c r="I1149" s="59"/>
      <c r="J1149" s="59"/>
      <c r="K1149" s="59"/>
      <c r="L1149" s="59">
        <v>122</v>
      </c>
      <c r="M1149" s="104"/>
      <c r="N1149" s="9"/>
      <c r="O1149" s="142"/>
      <c r="P1149" s="11"/>
    </row>
    <row r="1150" spans="1:17">
      <c r="A1150" s="83"/>
      <c r="B1150" s="105" t="s">
        <v>84</v>
      </c>
      <c r="C1150" s="59">
        <v>1</v>
      </c>
      <c r="D1150" s="59"/>
      <c r="E1150" s="59"/>
      <c r="F1150" s="59"/>
      <c r="G1150" s="59"/>
      <c r="H1150" s="59"/>
      <c r="I1150" s="59"/>
      <c r="J1150" s="59"/>
      <c r="K1150" s="59"/>
      <c r="L1150" s="59">
        <v>124</v>
      </c>
      <c r="M1150" s="64" t="s">
        <v>415</v>
      </c>
      <c r="N1150" s="11" t="s">
        <v>404</v>
      </c>
      <c r="O1150" s="142"/>
      <c r="P1150" s="11">
        <v>1</v>
      </c>
    </row>
    <row r="1151" spans="1:17">
      <c r="A1151" s="83"/>
      <c r="B1151" s="105" t="s">
        <v>84</v>
      </c>
      <c r="C1151" s="59">
        <v>1</v>
      </c>
      <c r="D1151" s="59"/>
      <c r="E1151" s="59"/>
      <c r="F1151" s="59"/>
      <c r="G1151" s="59"/>
      <c r="H1151" s="59"/>
      <c r="I1151" s="59"/>
      <c r="J1151" s="59"/>
      <c r="K1151" s="59"/>
      <c r="L1151" s="59">
        <v>138</v>
      </c>
      <c r="M1151" s="64" t="s">
        <v>416</v>
      </c>
      <c r="N1151" s="11" t="s">
        <v>404</v>
      </c>
      <c r="O1151" s="142"/>
      <c r="P1151" s="11">
        <v>1</v>
      </c>
    </row>
    <row r="1152" spans="1:17">
      <c r="A1152" s="83"/>
      <c r="B1152" s="105" t="s">
        <v>84</v>
      </c>
      <c r="C1152" s="59">
        <v>1</v>
      </c>
      <c r="D1152" s="59"/>
      <c r="E1152" s="59"/>
      <c r="F1152" s="59"/>
      <c r="G1152" s="59"/>
      <c r="H1152" s="59"/>
      <c r="I1152" s="59"/>
      <c r="J1152" s="59"/>
      <c r="K1152" s="59"/>
      <c r="L1152" s="59">
        <v>188</v>
      </c>
      <c r="M1152" s="64" t="s">
        <v>417</v>
      </c>
      <c r="N1152" s="11" t="s">
        <v>407</v>
      </c>
      <c r="O1152" s="142"/>
      <c r="P1152" s="11">
        <v>1</v>
      </c>
    </row>
    <row r="1153" spans="1:16">
      <c r="A1153" s="83"/>
      <c r="B1153" s="105" t="s">
        <v>84</v>
      </c>
      <c r="C1153" s="59">
        <v>1</v>
      </c>
      <c r="D1153" s="59"/>
      <c r="E1153" s="59"/>
      <c r="F1153" s="59"/>
      <c r="G1153" s="59"/>
      <c r="H1153" s="59"/>
      <c r="I1153" s="59"/>
      <c r="J1153" s="59"/>
      <c r="K1153" s="59"/>
      <c r="L1153" s="59">
        <v>186</v>
      </c>
      <c r="M1153" s="104"/>
      <c r="N1153" s="9"/>
      <c r="O1153" s="142"/>
      <c r="P1153" s="11"/>
    </row>
    <row r="1154" spans="1:16">
      <c r="A1154" s="83"/>
      <c r="B1154" s="105" t="s">
        <v>418</v>
      </c>
      <c r="C1154" s="59">
        <v>1</v>
      </c>
      <c r="D1154" s="59">
        <v>2</v>
      </c>
      <c r="E1154" s="116"/>
      <c r="F1154" s="116">
        <f>C1154</f>
        <v>1</v>
      </c>
      <c r="G1154" s="116"/>
      <c r="H1154" s="116"/>
      <c r="I1154" s="116"/>
      <c r="J1154" s="116"/>
      <c r="K1154" s="116">
        <f>SUM(E1154:J1154)</f>
        <v>1</v>
      </c>
      <c r="L1154" s="59">
        <v>159</v>
      </c>
      <c r="M1154" s="64" t="s">
        <v>419</v>
      </c>
      <c r="N1154" s="11" t="s">
        <v>407</v>
      </c>
      <c r="O1154" s="142"/>
      <c r="P1154" s="11">
        <v>1</v>
      </c>
    </row>
    <row r="1155" spans="1:16">
      <c r="A1155" s="83"/>
      <c r="B1155" s="105" t="s">
        <v>420</v>
      </c>
      <c r="C1155" s="59">
        <v>1</v>
      </c>
      <c r="D1155" s="59"/>
      <c r="E1155" s="116"/>
      <c r="F1155" s="116"/>
      <c r="G1155" s="116"/>
      <c r="H1155" s="116"/>
      <c r="I1155" s="116"/>
      <c r="J1155" s="116"/>
      <c r="K1155" s="116"/>
      <c r="L1155" s="59">
        <v>163</v>
      </c>
      <c r="M1155" s="64" t="s">
        <v>421</v>
      </c>
      <c r="N1155" s="11" t="s">
        <v>407</v>
      </c>
      <c r="O1155" s="142"/>
      <c r="P1155" s="11">
        <v>1</v>
      </c>
    </row>
    <row r="1156" spans="1:16">
      <c r="A1156" s="83"/>
      <c r="B1156" s="105" t="s">
        <v>420</v>
      </c>
      <c r="C1156" s="59">
        <v>1</v>
      </c>
      <c r="D1156" s="59"/>
      <c r="E1156" s="116"/>
      <c r="F1156" s="116"/>
      <c r="G1156" s="116"/>
      <c r="H1156" s="116"/>
      <c r="I1156" s="116"/>
      <c r="J1156" s="116"/>
      <c r="K1156" s="116"/>
      <c r="L1156" s="59">
        <v>171</v>
      </c>
      <c r="M1156" s="64" t="s">
        <v>422</v>
      </c>
      <c r="N1156" s="11" t="s">
        <v>407</v>
      </c>
      <c r="O1156" s="142"/>
      <c r="P1156" s="11">
        <v>1</v>
      </c>
    </row>
    <row r="1157" spans="1:16">
      <c r="A1157" s="83"/>
      <c r="B1157" s="105" t="s">
        <v>420</v>
      </c>
      <c r="C1157" s="59">
        <v>1</v>
      </c>
      <c r="D1157" s="59"/>
      <c r="E1157" s="116"/>
      <c r="F1157" s="116"/>
      <c r="G1157" s="116"/>
      <c r="H1157" s="116"/>
      <c r="I1157" s="116"/>
      <c r="J1157" s="116"/>
      <c r="K1157" s="116"/>
      <c r="L1157" s="59">
        <v>191</v>
      </c>
      <c r="M1157" s="64" t="s">
        <v>423</v>
      </c>
      <c r="N1157" s="11" t="s">
        <v>407</v>
      </c>
      <c r="O1157" s="142"/>
      <c r="P1157" s="11">
        <v>1</v>
      </c>
    </row>
    <row r="1158" spans="1:16">
      <c r="A1158" s="83"/>
      <c r="B1158" s="105" t="s">
        <v>420</v>
      </c>
      <c r="C1158" s="59">
        <v>1</v>
      </c>
      <c r="D1158" s="59"/>
      <c r="E1158" s="116"/>
      <c r="F1158" s="116"/>
      <c r="G1158" s="116"/>
      <c r="H1158" s="116"/>
      <c r="I1158" s="116"/>
      <c r="J1158" s="116"/>
      <c r="K1158" s="116"/>
      <c r="L1158" s="59">
        <v>193</v>
      </c>
      <c r="M1158" s="64" t="s">
        <v>424</v>
      </c>
      <c r="N1158" s="11" t="s">
        <v>407</v>
      </c>
      <c r="O1158" s="142"/>
      <c r="P1158" s="11">
        <v>1</v>
      </c>
    </row>
    <row r="1159" spans="1:16">
      <c r="A1159" s="83"/>
      <c r="B1159" s="105" t="s">
        <v>420</v>
      </c>
      <c r="C1159" s="59">
        <v>1</v>
      </c>
      <c r="D1159" s="59"/>
      <c r="E1159" s="116"/>
      <c r="F1159" s="116"/>
      <c r="G1159" s="116"/>
      <c r="H1159" s="116"/>
      <c r="I1159" s="116"/>
      <c r="J1159" s="116"/>
      <c r="K1159" s="116"/>
      <c r="L1159" s="59">
        <v>195</v>
      </c>
      <c r="M1159" s="64" t="s">
        <v>425</v>
      </c>
      <c r="N1159" s="11" t="s">
        <v>407</v>
      </c>
      <c r="O1159" s="142"/>
      <c r="P1159" s="11">
        <v>1</v>
      </c>
    </row>
    <row r="1160" spans="1:16">
      <c r="A1160" s="83"/>
      <c r="B1160" s="105" t="s">
        <v>244</v>
      </c>
      <c r="C1160" s="59">
        <v>1</v>
      </c>
      <c r="D1160" s="59">
        <v>3</v>
      </c>
      <c r="E1160" s="59"/>
      <c r="F1160" s="59"/>
      <c r="G1160" s="59">
        <f>C1160</f>
        <v>1</v>
      </c>
      <c r="H1160" s="59"/>
      <c r="I1160" s="59"/>
      <c r="J1160" s="59"/>
      <c r="K1160" s="59">
        <f>SUM(E1160:J1160)</f>
        <v>1</v>
      </c>
      <c r="L1160" s="59">
        <v>37</v>
      </c>
      <c r="M1160" s="104"/>
      <c r="N1160" s="9"/>
      <c r="O1160" s="142"/>
      <c r="P1160" s="11"/>
    </row>
    <row r="1161" spans="1:16">
      <c r="A1161" s="83"/>
      <c r="B1161" s="105" t="s">
        <v>24</v>
      </c>
      <c r="C1161" s="59">
        <v>1</v>
      </c>
      <c r="D1161" s="59"/>
      <c r="E1161" s="59"/>
      <c r="F1161" s="59"/>
      <c r="G1161" s="59"/>
      <c r="H1161" s="59"/>
      <c r="I1161" s="59"/>
      <c r="J1161" s="59"/>
      <c r="K1161" s="59"/>
      <c r="L1161" s="59">
        <v>64</v>
      </c>
      <c r="M1161" s="104"/>
      <c r="N1161" s="9"/>
      <c r="O1161" s="142"/>
      <c r="P1161" s="11"/>
    </row>
    <row r="1162" spans="1:16">
      <c r="A1162" s="83"/>
      <c r="B1162" s="105" t="s">
        <v>24</v>
      </c>
      <c r="C1162" s="59">
        <v>1</v>
      </c>
      <c r="D1162" s="59"/>
      <c r="E1162" s="59"/>
      <c r="F1162" s="59"/>
      <c r="G1162" s="59"/>
      <c r="H1162" s="59"/>
      <c r="I1162" s="59"/>
      <c r="J1162" s="59"/>
      <c r="K1162" s="59"/>
      <c r="L1162" s="59">
        <v>75</v>
      </c>
      <c r="M1162" s="64" t="s">
        <v>426</v>
      </c>
      <c r="N1162" s="11" t="s">
        <v>404</v>
      </c>
      <c r="O1162" s="142"/>
      <c r="P1162" s="11">
        <v>1</v>
      </c>
    </row>
    <row r="1163" spans="1:16">
      <c r="A1163" s="83"/>
      <c r="B1163" s="105" t="s">
        <v>24</v>
      </c>
      <c r="C1163" s="59">
        <v>1</v>
      </c>
      <c r="D1163" s="59"/>
      <c r="E1163" s="59"/>
      <c r="F1163" s="59"/>
      <c r="G1163" s="59"/>
      <c r="H1163" s="59"/>
      <c r="I1163" s="59"/>
      <c r="J1163" s="59"/>
      <c r="K1163" s="59"/>
      <c r="L1163" s="59">
        <v>91</v>
      </c>
      <c r="M1163" s="64" t="s">
        <v>427</v>
      </c>
      <c r="N1163" s="11" t="s">
        <v>404</v>
      </c>
      <c r="O1163" s="142"/>
      <c r="P1163" s="11">
        <v>1</v>
      </c>
    </row>
    <row r="1164" spans="1:16">
      <c r="A1164" s="83"/>
      <c r="B1164" s="105" t="s">
        <v>24</v>
      </c>
      <c r="C1164" s="59">
        <v>1</v>
      </c>
      <c r="D1164" s="59"/>
      <c r="E1164" s="59"/>
      <c r="F1164" s="59"/>
      <c r="G1164" s="59"/>
      <c r="H1164" s="59"/>
      <c r="I1164" s="59"/>
      <c r="J1164" s="59"/>
      <c r="K1164" s="59"/>
      <c r="L1164" s="59">
        <v>99</v>
      </c>
      <c r="M1164" s="64" t="s">
        <v>428</v>
      </c>
      <c r="N1164" s="11" t="s">
        <v>407</v>
      </c>
      <c r="O1164" s="142"/>
      <c r="P1164" s="11">
        <v>1</v>
      </c>
    </row>
    <row r="1165" spans="1:16">
      <c r="A1165" s="83"/>
      <c r="B1165" s="105" t="s">
        <v>24</v>
      </c>
      <c r="C1165" s="59">
        <v>1</v>
      </c>
      <c r="D1165" s="59"/>
      <c r="E1165" s="59"/>
      <c r="F1165" s="59"/>
      <c r="G1165" s="59"/>
      <c r="H1165" s="59"/>
      <c r="I1165" s="59"/>
      <c r="J1165" s="59"/>
      <c r="K1165" s="59"/>
      <c r="L1165" s="59">
        <v>101</v>
      </c>
      <c r="M1165" s="104"/>
      <c r="N1165" s="9"/>
      <c r="O1165" s="142"/>
      <c r="P1165" s="11"/>
    </row>
    <row r="1166" spans="1:16">
      <c r="A1166" s="83"/>
      <c r="B1166" s="74" t="s">
        <v>250</v>
      </c>
      <c r="C1166" s="59"/>
      <c r="D1166" s="59"/>
      <c r="E1166" s="59"/>
      <c r="F1166" s="59"/>
      <c r="G1166" s="59"/>
      <c r="H1166" s="59"/>
      <c r="I1166" s="59"/>
      <c r="J1166" s="59"/>
      <c r="K1166" s="59"/>
      <c r="L1166" s="59"/>
      <c r="M1166" s="104"/>
      <c r="N1166" s="9"/>
      <c r="O1166" s="142"/>
      <c r="P1166" s="11"/>
    </row>
    <row r="1167" spans="1:16">
      <c r="A1167" s="83"/>
      <c r="B1167" s="74" t="s">
        <v>429</v>
      </c>
      <c r="C1167" s="59"/>
      <c r="D1167" s="59"/>
      <c r="E1167" s="59"/>
      <c r="F1167" s="59"/>
      <c r="G1167" s="59"/>
      <c r="H1167" s="59"/>
      <c r="I1167" s="59"/>
      <c r="J1167" s="59"/>
      <c r="K1167" s="59"/>
      <c r="L1167" s="59"/>
      <c r="M1167" s="104"/>
      <c r="N1167" s="9"/>
      <c r="O1167" s="142"/>
      <c r="P1167" s="11"/>
    </row>
    <row r="1168" spans="1:16">
      <c r="A1168" s="83"/>
      <c r="B1168" s="105" t="s">
        <v>252</v>
      </c>
      <c r="C1168" s="59">
        <v>1</v>
      </c>
      <c r="D1168" s="59">
        <v>1</v>
      </c>
      <c r="E1168" s="59"/>
      <c r="F1168" s="59"/>
      <c r="G1168" s="59">
        <v>2</v>
      </c>
      <c r="H1168" s="59"/>
      <c r="I1168" s="59"/>
      <c r="J1168" s="59"/>
      <c r="K1168" s="59">
        <f>SUM(E1168:J1168)</f>
        <v>2</v>
      </c>
      <c r="L1168" s="59">
        <v>555</v>
      </c>
      <c r="M1168" s="64" t="s">
        <v>430</v>
      </c>
      <c r="N1168" s="11" t="s">
        <v>404</v>
      </c>
      <c r="O1168" s="142"/>
      <c r="P1168" s="11">
        <v>1</v>
      </c>
    </row>
    <row r="1169" spans="1:16">
      <c r="A1169" s="83"/>
      <c r="B1169" s="105" t="s">
        <v>152</v>
      </c>
      <c r="C1169" s="59">
        <v>1</v>
      </c>
      <c r="D1169" s="59"/>
      <c r="E1169" s="59"/>
      <c r="F1169" s="59"/>
      <c r="G1169" s="59"/>
      <c r="H1169" s="59"/>
      <c r="I1169" s="59"/>
      <c r="J1169" s="59"/>
      <c r="K1169" s="59"/>
      <c r="L1169" s="59">
        <v>556</v>
      </c>
      <c r="M1169" s="104"/>
      <c r="N1169" s="9"/>
      <c r="O1169" s="142"/>
      <c r="P1169" s="11"/>
    </row>
    <row r="1170" spans="1:16">
      <c r="A1170" s="83"/>
      <c r="B1170" s="105" t="s">
        <v>254</v>
      </c>
      <c r="C1170" s="59">
        <v>1</v>
      </c>
      <c r="D1170" s="59"/>
      <c r="E1170" s="59"/>
      <c r="F1170" s="59"/>
      <c r="G1170" s="59"/>
      <c r="H1170" s="59"/>
      <c r="I1170" s="59"/>
      <c r="J1170" s="59"/>
      <c r="K1170" s="59"/>
      <c r="L1170" s="59">
        <v>561</v>
      </c>
      <c r="M1170" s="64" t="s">
        <v>431</v>
      </c>
      <c r="N1170" s="11" t="s">
        <v>404</v>
      </c>
      <c r="O1170" s="142"/>
      <c r="P1170" s="11">
        <v>1</v>
      </c>
    </row>
    <row r="1171" spans="1:16">
      <c r="A1171" s="83"/>
      <c r="B1171" s="105" t="s">
        <v>65</v>
      </c>
      <c r="C1171" s="59">
        <v>1</v>
      </c>
      <c r="D1171" s="59"/>
      <c r="E1171" s="59"/>
      <c r="F1171" s="59"/>
      <c r="G1171" s="59"/>
      <c r="H1171" s="59"/>
      <c r="I1171" s="59"/>
      <c r="J1171" s="59"/>
      <c r="K1171" s="59"/>
      <c r="L1171" s="59">
        <v>562</v>
      </c>
      <c r="M1171" s="64" t="s">
        <v>432</v>
      </c>
      <c r="N1171" s="11" t="s">
        <v>404</v>
      </c>
      <c r="O1171" s="142"/>
      <c r="P1171" s="11">
        <v>1</v>
      </c>
    </row>
    <row r="1172" spans="1:16">
      <c r="A1172" s="83"/>
      <c r="B1172" s="105" t="s">
        <v>65</v>
      </c>
      <c r="C1172" s="59">
        <v>1</v>
      </c>
      <c r="D1172" s="59"/>
      <c r="E1172" s="59"/>
      <c r="F1172" s="59"/>
      <c r="G1172" s="59"/>
      <c r="H1172" s="59"/>
      <c r="I1172" s="59"/>
      <c r="J1172" s="59"/>
      <c r="K1172" s="59"/>
      <c r="L1172" s="59">
        <v>563</v>
      </c>
      <c r="M1172" s="104"/>
      <c r="N1172" s="9"/>
      <c r="O1172" s="142"/>
      <c r="P1172" s="11"/>
    </row>
    <row r="1173" spans="1:16">
      <c r="A1173" s="83"/>
      <c r="B1173" s="105" t="s">
        <v>65</v>
      </c>
      <c r="C1173" s="59">
        <v>1</v>
      </c>
      <c r="D1173" s="59"/>
      <c r="E1173" s="59"/>
      <c r="F1173" s="59"/>
      <c r="G1173" s="59"/>
      <c r="H1173" s="59"/>
      <c r="I1173" s="59"/>
      <c r="J1173" s="59"/>
      <c r="K1173" s="59"/>
      <c r="L1173" s="59">
        <v>564</v>
      </c>
      <c r="M1173" s="104"/>
      <c r="N1173" s="9"/>
      <c r="O1173" s="142"/>
      <c r="P1173" s="11"/>
    </row>
    <row r="1174" spans="1:16">
      <c r="A1174" s="83"/>
      <c r="B1174" s="105" t="s">
        <v>65</v>
      </c>
      <c r="C1174" s="59">
        <v>1</v>
      </c>
      <c r="D1174" s="59"/>
      <c r="E1174" s="59"/>
      <c r="F1174" s="59"/>
      <c r="G1174" s="59"/>
      <c r="H1174" s="59"/>
      <c r="I1174" s="59"/>
      <c r="J1174" s="59"/>
      <c r="K1174" s="59"/>
      <c r="L1174" s="59">
        <v>565</v>
      </c>
      <c r="M1174" s="104"/>
      <c r="N1174" s="9"/>
      <c r="O1174" s="142"/>
      <c r="P1174" s="11"/>
    </row>
    <row r="1175" spans="1:16">
      <c r="A1175" s="83"/>
      <c r="B1175" s="105" t="s">
        <v>65</v>
      </c>
      <c r="C1175" s="59">
        <v>1</v>
      </c>
      <c r="D1175" s="59"/>
      <c r="E1175" s="59"/>
      <c r="F1175" s="59"/>
      <c r="G1175" s="59"/>
      <c r="H1175" s="59"/>
      <c r="I1175" s="59"/>
      <c r="J1175" s="59"/>
      <c r="K1175" s="59"/>
      <c r="L1175" s="59">
        <v>566</v>
      </c>
      <c r="M1175" s="104"/>
      <c r="N1175" s="9"/>
      <c r="O1175" s="142"/>
      <c r="P1175" s="11"/>
    </row>
    <row r="1176" spans="1:16">
      <c r="A1176" s="83"/>
      <c r="B1176" s="105" t="s">
        <v>65</v>
      </c>
      <c r="C1176" s="59">
        <v>1</v>
      </c>
      <c r="D1176" s="59"/>
      <c r="E1176" s="59"/>
      <c r="F1176" s="59"/>
      <c r="G1176" s="59"/>
      <c r="H1176" s="59"/>
      <c r="I1176" s="59"/>
      <c r="J1176" s="59"/>
      <c r="K1176" s="59"/>
      <c r="L1176" s="59">
        <v>580</v>
      </c>
      <c r="M1176" s="104"/>
      <c r="N1176" s="9"/>
      <c r="O1176" s="142"/>
      <c r="P1176" s="11"/>
    </row>
    <row r="1177" spans="1:16">
      <c r="A1177" s="83"/>
      <c r="B1177" s="105" t="s">
        <v>65</v>
      </c>
      <c r="C1177" s="59">
        <v>1</v>
      </c>
      <c r="D1177" s="59"/>
      <c r="E1177" s="59"/>
      <c r="F1177" s="59"/>
      <c r="G1177" s="59"/>
      <c r="H1177" s="59"/>
      <c r="I1177" s="59"/>
      <c r="J1177" s="59"/>
      <c r="K1177" s="59"/>
      <c r="L1177" s="59">
        <v>581</v>
      </c>
      <c r="M1177" s="104"/>
      <c r="N1177" s="9"/>
      <c r="O1177" s="142"/>
      <c r="P1177" s="11"/>
    </row>
    <row r="1178" spans="1:16">
      <c r="A1178" s="83"/>
      <c r="B1178" s="105" t="s">
        <v>65</v>
      </c>
      <c r="C1178" s="59">
        <v>1</v>
      </c>
      <c r="D1178" s="59"/>
      <c r="E1178" s="59"/>
      <c r="F1178" s="59"/>
      <c r="G1178" s="59"/>
      <c r="H1178" s="59"/>
      <c r="I1178" s="59"/>
      <c r="J1178" s="59"/>
      <c r="K1178" s="59"/>
      <c r="L1178" s="59">
        <v>582</v>
      </c>
      <c r="M1178" s="104"/>
      <c r="N1178" s="9"/>
      <c r="O1178" s="142"/>
      <c r="P1178" s="11"/>
    </row>
    <row r="1179" spans="1:16">
      <c r="A1179" s="83"/>
      <c r="B1179" s="105" t="s">
        <v>65</v>
      </c>
      <c r="C1179" s="59">
        <v>1</v>
      </c>
      <c r="D1179" s="59"/>
      <c r="E1179" s="59"/>
      <c r="F1179" s="59"/>
      <c r="G1179" s="59"/>
      <c r="H1179" s="59"/>
      <c r="I1179" s="59"/>
      <c r="J1179" s="59"/>
      <c r="K1179" s="59"/>
      <c r="L1179" s="59">
        <v>583</v>
      </c>
      <c r="M1179" s="104"/>
      <c r="N1179" s="9"/>
      <c r="O1179" s="142"/>
      <c r="P1179" s="11"/>
    </row>
    <row r="1180" spans="1:16">
      <c r="A1180" s="83"/>
      <c r="B1180" s="105" t="s">
        <v>65</v>
      </c>
      <c r="C1180" s="59">
        <v>1</v>
      </c>
      <c r="D1180" s="59"/>
      <c r="E1180" s="59"/>
      <c r="F1180" s="59"/>
      <c r="G1180" s="59"/>
      <c r="H1180" s="59"/>
      <c r="I1180" s="59"/>
      <c r="J1180" s="59"/>
      <c r="K1180" s="59"/>
      <c r="L1180" s="59">
        <v>584</v>
      </c>
      <c r="M1180" s="104"/>
      <c r="N1180" s="9"/>
      <c r="O1180" s="142"/>
      <c r="P1180" s="11"/>
    </row>
    <row r="1181" spans="1:16">
      <c r="A1181" s="83"/>
      <c r="B1181" s="105" t="s">
        <v>65</v>
      </c>
      <c r="C1181" s="59">
        <v>1</v>
      </c>
      <c r="D1181" s="59"/>
      <c r="E1181" s="59"/>
      <c r="F1181" s="59"/>
      <c r="G1181" s="59"/>
      <c r="H1181" s="59"/>
      <c r="I1181" s="59"/>
      <c r="J1181" s="59"/>
      <c r="K1181" s="59"/>
      <c r="L1181" s="59">
        <v>585</v>
      </c>
      <c r="M1181" s="104"/>
      <c r="N1181" s="9"/>
      <c r="O1181" s="142"/>
      <c r="P1181" s="11"/>
    </row>
    <row r="1182" spans="1:16">
      <c r="A1182" s="83"/>
      <c r="B1182" s="105" t="s">
        <v>65</v>
      </c>
      <c r="C1182" s="59">
        <v>1</v>
      </c>
      <c r="D1182" s="59"/>
      <c r="E1182" s="59"/>
      <c r="F1182" s="59"/>
      <c r="G1182" s="59"/>
      <c r="H1182" s="59"/>
      <c r="I1182" s="59"/>
      <c r="J1182" s="59"/>
      <c r="K1182" s="59"/>
      <c r="L1182" s="59">
        <v>586</v>
      </c>
      <c r="M1182" s="104"/>
      <c r="N1182" s="9"/>
      <c r="O1182" s="142"/>
      <c r="P1182" s="11"/>
    </row>
    <row r="1183" spans="1:16">
      <c r="A1183" s="83"/>
      <c r="B1183" s="105" t="s">
        <v>65</v>
      </c>
      <c r="C1183" s="59">
        <v>1</v>
      </c>
      <c r="D1183" s="59"/>
      <c r="E1183" s="59"/>
      <c r="F1183" s="59"/>
      <c r="G1183" s="59"/>
      <c r="H1183" s="59"/>
      <c r="I1183" s="59"/>
      <c r="J1183" s="59"/>
      <c r="K1183" s="59"/>
      <c r="L1183" s="59">
        <v>587</v>
      </c>
      <c r="M1183" s="104"/>
      <c r="N1183" s="9"/>
      <c r="O1183" s="142"/>
      <c r="P1183" s="11"/>
    </row>
    <row r="1184" spans="1:16">
      <c r="A1184" s="83"/>
      <c r="B1184" s="105" t="s">
        <v>65</v>
      </c>
      <c r="C1184" s="59">
        <v>1</v>
      </c>
      <c r="D1184" s="59"/>
      <c r="E1184" s="59"/>
      <c r="F1184" s="59"/>
      <c r="G1184" s="59"/>
      <c r="H1184" s="59"/>
      <c r="I1184" s="59"/>
      <c r="J1184" s="59"/>
      <c r="K1184" s="59"/>
      <c r="L1184" s="59">
        <v>588</v>
      </c>
      <c r="M1184" s="104"/>
      <c r="N1184" s="9"/>
      <c r="O1184" s="142"/>
      <c r="P1184" s="11"/>
    </row>
    <row r="1185" spans="1:16">
      <c r="A1185" s="83"/>
      <c r="B1185" s="105" t="s">
        <v>65</v>
      </c>
      <c r="C1185" s="59">
        <v>1</v>
      </c>
      <c r="D1185" s="59"/>
      <c r="E1185" s="59"/>
      <c r="F1185" s="59"/>
      <c r="G1185" s="59"/>
      <c r="H1185" s="59"/>
      <c r="I1185" s="59"/>
      <c r="J1185" s="59"/>
      <c r="K1185" s="59"/>
      <c r="L1185" s="59">
        <v>589</v>
      </c>
      <c r="M1185" s="104"/>
      <c r="N1185" s="9"/>
      <c r="O1185" s="142"/>
      <c r="P1185" s="11"/>
    </row>
    <row r="1186" spans="1:16">
      <c r="A1186" s="83"/>
      <c r="B1186" s="105" t="s">
        <v>65</v>
      </c>
      <c r="C1186" s="59">
        <v>1</v>
      </c>
      <c r="D1186" s="59"/>
      <c r="E1186" s="59"/>
      <c r="F1186" s="59"/>
      <c r="G1186" s="59"/>
      <c r="H1186" s="59"/>
      <c r="I1186" s="59"/>
      <c r="J1186" s="59"/>
      <c r="K1186" s="59"/>
      <c r="L1186" s="59">
        <v>590</v>
      </c>
      <c r="M1186" s="104"/>
      <c r="N1186" s="9"/>
      <c r="O1186" s="142"/>
      <c r="P1186" s="11"/>
    </row>
    <row r="1187" spans="1:16">
      <c r="A1187" s="83"/>
      <c r="B1187" s="105" t="s">
        <v>257</v>
      </c>
      <c r="C1187" s="59">
        <v>1</v>
      </c>
      <c r="D1187" s="59"/>
      <c r="E1187" s="59"/>
      <c r="F1187" s="59"/>
      <c r="G1187" s="59"/>
      <c r="H1187" s="59"/>
      <c r="I1187" s="59"/>
      <c r="J1187" s="59"/>
      <c r="K1187" s="59"/>
      <c r="L1187" s="59">
        <v>567</v>
      </c>
      <c r="M1187" s="64" t="s">
        <v>433</v>
      </c>
      <c r="N1187" s="11" t="s">
        <v>404</v>
      </c>
      <c r="O1187" s="142"/>
      <c r="P1187" s="11">
        <v>1</v>
      </c>
    </row>
    <row r="1188" spans="1:16">
      <c r="A1188" s="83"/>
      <c r="B1188" s="105" t="s">
        <v>259</v>
      </c>
      <c r="C1188" s="59">
        <v>1</v>
      </c>
      <c r="D1188" s="59"/>
      <c r="E1188" s="59"/>
      <c r="F1188" s="59"/>
      <c r="G1188" s="59"/>
      <c r="H1188" s="59"/>
      <c r="I1188" s="59"/>
      <c r="J1188" s="59"/>
      <c r="K1188" s="59"/>
      <c r="L1188" s="59">
        <v>568</v>
      </c>
      <c r="M1188" s="64" t="s">
        <v>434</v>
      </c>
      <c r="N1188" s="11" t="s">
        <v>404</v>
      </c>
      <c r="O1188" s="142"/>
      <c r="P1188" s="11">
        <v>1</v>
      </c>
    </row>
    <row r="1189" spans="1:16">
      <c r="A1189" s="83"/>
      <c r="B1189" s="105" t="s">
        <v>259</v>
      </c>
      <c r="C1189" s="59">
        <v>1</v>
      </c>
      <c r="D1189" s="59"/>
      <c r="E1189" s="59"/>
      <c r="F1189" s="59"/>
      <c r="G1189" s="59"/>
      <c r="H1189" s="59"/>
      <c r="I1189" s="59"/>
      <c r="J1189" s="59"/>
      <c r="K1189" s="59"/>
      <c r="L1189" s="59">
        <v>569</v>
      </c>
      <c r="M1189" s="64" t="s">
        <v>435</v>
      </c>
      <c r="N1189" s="11" t="s">
        <v>404</v>
      </c>
      <c r="O1189" s="142"/>
      <c r="P1189" s="11">
        <v>1</v>
      </c>
    </row>
    <row r="1190" spans="1:16">
      <c r="A1190" s="83"/>
      <c r="B1190" s="105" t="s">
        <v>259</v>
      </c>
      <c r="C1190" s="59">
        <v>1</v>
      </c>
      <c r="D1190" s="59"/>
      <c r="E1190" s="59"/>
      <c r="F1190" s="59"/>
      <c r="G1190" s="59"/>
      <c r="H1190" s="59"/>
      <c r="I1190" s="59"/>
      <c r="J1190" s="59"/>
      <c r="K1190" s="59"/>
      <c r="L1190" s="59">
        <v>570</v>
      </c>
      <c r="M1190" s="104"/>
      <c r="N1190" s="9"/>
      <c r="O1190" s="142"/>
      <c r="P1190" s="11"/>
    </row>
    <row r="1191" spans="1:16">
      <c r="A1191" s="83"/>
      <c r="B1191" s="105" t="s">
        <v>259</v>
      </c>
      <c r="C1191" s="59">
        <v>1</v>
      </c>
      <c r="D1191" s="59"/>
      <c r="E1191" s="59"/>
      <c r="F1191" s="59"/>
      <c r="G1191" s="59"/>
      <c r="H1191" s="59"/>
      <c r="I1191" s="59"/>
      <c r="J1191" s="59"/>
      <c r="K1191" s="59"/>
      <c r="L1191" s="59">
        <v>571</v>
      </c>
      <c r="M1191" s="104"/>
      <c r="N1191" s="9"/>
      <c r="O1191" s="142"/>
      <c r="P1191" s="11"/>
    </row>
    <row r="1192" spans="1:16">
      <c r="A1192" s="83"/>
      <c r="B1192" s="105" t="s">
        <v>259</v>
      </c>
      <c r="C1192" s="59">
        <v>1</v>
      </c>
      <c r="D1192" s="59"/>
      <c r="E1192" s="59"/>
      <c r="F1192" s="59"/>
      <c r="G1192" s="59"/>
      <c r="H1192" s="59"/>
      <c r="I1192" s="59"/>
      <c r="J1192" s="59"/>
      <c r="K1192" s="59"/>
      <c r="L1192" s="59">
        <v>572</v>
      </c>
      <c r="M1192" s="104"/>
      <c r="N1192" s="9"/>
      <c r="O1192" s="142"/>
      <c r="P1192" s="11"/>
    </row>
    <row r="1193" spans="1:16">
      <c r="A1193" s="83"/>
      <c r="B1193" s="105" t="s">
        <v>259</v>
      </c>
      <c r="C1193" s="59">
        <v>1</v>
      </c>
      <c r="D1193" s="59"/>
      <c r="E1193" s="59"/>
      <c r="F1193" s="59"/>
      <c r="G1193" s="59"/>
      <c r="H1193" s="59"/>
      <c r="I1193" s="59"/>
      <c r="J1193" s="59"/>
      <c r="K1193" s="59"/>
      <c r="L1193" s="59">
        <v>573</v>
      </c>
      <c r="M1193" s="104"/>
      <c r="N1193" s="9"/>
      <c r="O1193" s="142"/>
      <c r="P1193" s="11"/>
    </row>
    <row r="1194" spans="1:16">
      <c r="A1194" s="83"/>
      <c r="B1194" s="105" t="s">
        <v>259</v>
      </c>
      <c r="C1194" s="59">
        <v>1</v>
      </c>
      <c r="D1194" s="59"/>
      <c r="E1194" s="59"/>
      <c r="F1194" s="59"/>
      <c r="G1194" s="59"/>
      <c r="H1194" s="59"/>
      <c r="I1194" s="59"/>
      <c r="J1194" s="59"/>
      <c r="K1194" s="59"/>
      <c r="L1194" s="59">
        <v>574</v>
      </c>
      <c r="M1194" s="104"/>
      <c r="N1194" s="9"/>
      <c r="O1194" s="142"/>
      <c r="P1194" s="11"/>
    </row>
    <row r="1195" spans="1:16">
      <c r="A1195" s="83"/>
      <c r="B1195" s="105" t="s">
        <v>261</v>
      </c>
      <c r="C1195" s="59">
        <v>1</v>
      </c>
      <c r="D1195" s="59"/>
      <c r="E1195" s="59"/>
      <c r="F1195" s="59"/>
      <c r="G1195" s="59"/>
      <c r="H1195" s="59"/>
      <c r="I1195" s="59"/>
      <c r="J1195" s="59"/>
      <c r="K1195" s="59"/>
      <c r="L1195" s="59">
        <v>575</v>
      </c>
      <c r="M1195" s="64" t="s">
        <v>436</v>
      </c>
      <c r="N1195" s="11" t="s">
        <v>404</v>
      </c>
      <c r="O1195" s="142"/>
      <c r="P1195" s="11">
        <v>1</v>
      </c>
    </row>
    <row r="1196" spans="1:16">
      <c r="A1196" s="83"/>
      <c r="B1196" s="105" t="s">
        <v>263</v>
      </c>
      <c r="C1196" s="59">
        <v>1</v>
      </c>
      <c r="D1196" s="59"/>
      <c r="E1196" s="59"/>
      <c r="F1196" s="59"/>
      <c r="G1196" s="59"/>
      <c r="H1196" s="59"/>
      <c r="I1196" s="59"/>
      <c r="J1196" s="59"/>
      <c r="K1196" s="59"/>
      <c r="L1196" s="59">
        <v>576</v>
      </c>
      <c r="M1196" s="64" t="s">
        <v>437</v>
      </c>
      <c r="N1196" s="11" t="s">
        <v>404</v>
      </c>
      <c r="O1196" s="142"/>
      <c r="P1196" s="11">
        <v>1</v>
      </c>
    </row>
    <row r="1197" spans="1:16">
      <c r="A1197" s="83"/>
      <c r="B1197" s="105" t="s">
        <v>263</v>
      </c>
      <c r="C1197" s="59">
        <v>1</v>
      </c>
      <c r="D1197" s="59"/>
      <c r="E1197" s="59"/>
      <c r="F1197" s="59"/>
      <c r="G1197" s="59"/>
      <c r="H1197" s="59"/>
      <c r="I1197" s="59"/>
      <c r="J1197" s="59"/>
      <c r="K1197" s="59"/>
      <c r="L1197" s="59">
        <v>577</v>
      </c>
      <c r="M1197" s="104"/>
      <c r="N1197" s="9"/>
      <c r="O1197" s="142"/>
      <c r="P1197" s="11"/>
    </row>
    <row r="1198" spans="1:16">
      <c r="A1198" s="83"/>
      <c r="B1198" s="105" t="s">
        <v>263</v>
      </c>
      <c r="C1198" s="59">
        <v>1</v>
      </c>
      <c r="D1198" s="59"/>
      <c r="E1198" s="59"/>
      <c r="F1198" s="59"/>
      <c r="G1198" s="59"/>
      <c r="H1198" s="59"/>
      <c r="I1198" s="59"/>
      <c r="J1198" s="59"/>
      <c r="K1198" s="59"/>
      <c r="L1198" s="59">
        <v>578</v>
      </c>
      <c r="M1198" s="104"/>
      <c r="N1198" s="9"/>
      <c r="O1198" s="142"/>
      <c r="P1198" s="11"/>
    </row>
    <row r="1199" spans="1:16">
      <c r="A1199" s="83"/>
      <c r="B1199" s="105" t="s">
        <v>263</v>
      </c>
      <c r="C1199" s="59">
        <v>1</v>
      </c>
      <c r="D1199" s="59"/>
      <c r="E1199" s="59"/>
      <c r="F1199" s="59"/>
      <c r="G1199" s="59"/>
      <c r="H1199" s="59"/>
      <c r="I1199" s="59"/>
      <c r="J1199" s="59"/>
      <c r="K1199" s="59"/>
      <c r="L1199" s="59">
        <v>579</v>
      </c>
      <c r="M1199" s="104"/>
      <c r="N1199" s="9"/>
      <c r="O1199" s="142"/>
      <c r="P1199" s="11"/>
    </row>
    <row r="1200" spans="1:16">
      <c r="A1200" s="83"/>
      <c r="B1200" s="105" t="s">
        <v>263</v>
      </c>
      <c r="C1200" s="59">
        <v>1</v>
      </c>
      <c r="D1200" s="59"/>
      <c r="E1200" s="59"/>
      <c r="F1200" s="59"/>
      <c r="G1200" s="59"/>
      <c r="H1200" s="59"/>
      <c r="I1200" s="59"/>
      <c r="J1200" s="59"/>
      <c r="K1200" s="59"/>
      <c r="L1200" s="59">
        <v>591</v>
      </c>
      <c r="M1200" s="104"/>
      <c r="N1200" s="9"/>
      <c r="O1200" s="142"/>
      <c r="P1200" s="11"/>
    </row>
    <row r="1201" spans="1:16">
      <c r="A1201" s="83"/>
      <c r="B1201" s="105" t="s">
        <v>263</v>
      </c>
      <c r="C1201" s="59">
        <v>1</v>
      </c>
      <c r="D1201" s="59"/>
      <c r="E1201" s="59"/>
      <c r="F1201" s="59"/>
      <c r="G1201" s="59"/>
      <c r="H1201" s="59"/>
      <c r="I1201" s="59"/>
      <c r="J1201" s="59"/>
      <c r="K1201" s="59"/>
      <c r="L1201" s="59">
        <v>592</v>
      </c>
      <c r="M1201" s="104"/>
      <c r="N1201" s="9"/>
      <c r="O1201" s="142"/>
      <c r="P1201" s="11"/>
    </row>
    <row r="1202" spans="1:16">
      <c r="A1202" s="83"/>
      <c r="B1202" s="105" t="s">
        <v>263</v>
      </c>
      <c r="C1202" s="59">
        <v>1</v>
      </c>
      <c r="D1202" s="59"/>
      <c r="E1202" s="59"/>
      <c r="F1202" s="59"/>
      <c r="G1202" s="59"/>
      <c r="H1202" s="59"/>
      <c r="I1202" s="59"/>
      <c r="J1202" s="59"/>
      <c r="K1202" s="59"/>
      <c r="L1202" s="59">
        <v>593</v>
      </c>
      <c r="M1202" s="104"/>
      <c r="N1202" s="9"/>
      <c r="O1202" s="142"/>
      <c r="P1202" s="11"/>
    </row>
    <row r="1203" spans="1:16">
      <c r="A1203" s="83"/>
      <c r="B1203" s="105" t="s">
        <v>263</v>
      </c>
      <c r="C1203" s="59">
        <v>1</v>
      </c>
      <c r="D1203" s="59"/>
      <c r="E1203" s="59"/>
      <c r="F1203" s="59"/>
      <c r="G1203" s="59"/>
      <c r="H1203" s="59"/>
      <c r="I1203" s="59"/>
      <c r="J1203" s="59"/>
      <c r="K1203" s="59"/>
      <c r="L1203" s="59">
        <v>594</v>
      </c>
      <c r="M1203" s="104"/>
      <c r="N1203" s="9"/>
      <c r="O1203" s="142"/>
      <c r="P1203" s="11"/>
    </row>
    <row r="1204" spans="1:16">
      <c r="A1204" s="83"/>
      <c r="B1204" s="105" t="s">
        <v>263</v>
      </c>
      <c r="C1204" s="59">
        <v>1</v>
      </c>
      <c r="D1204" s="59"/>
      <c r="E1204" s="59"/>
      <c r="F1204" s="59"/>
      <c r="G1204" s="59"/>
      <c r="H1204" s="59"/>
      <c r="I1204" s="59"/>
      <c r="J1204" s="59"/>
      <c r="K1204" s="59"/>
      <c r="L1204" s="59">
        <v>595</v>
      </c>
      <c r="M1204" s="104"/>
      <c r="N1204" s="9"/>
      <c r="O1204" s="142"/>
      <c r="P1204" s="11"/>
    </row>
    <row r="1205" spans="1:16">
      <c r="A1205" s="83"/>
      <c r="B1205" s="105" t="s">
        <v>263</v>
      </c>
      <c r="C1205" s="59">
        <v>1</v>
      </c>
      <c r="D1205" s="59"/>
      <c r="E1205" s="59"/>
      <c r="F1205" s="59"/>
      <c r="G1205" s="59"/>
      <c r="H1205" s="59"/>
      <c r="I1205" s="59"/>
      <c r="J1205" s="59"/>
      <c r="K1205" s="59"/>
      <c r="L1205" s="59">
        <v>596</v>
      </c>
      <c r="M1205" s="104"/>
      <c r="N1205" s="9"/>
      <c r="O1205" s="142"/>
      <c r="P1205" s="11"/>
    </row>
    <row r="1206" spans="1:16">
      <c r="A1206" s="83"/>
      <c r="B1206" s="105" t="s">
        <v>263</v>
      </c>
      <c r="C1206" s="59">
        <v>1</v>
      </c>
      <c r="D1206" s="59"/>
      <c r="E1206" s="59"/>
      <c r="F1206" s="59"/>
      <c r="G1206" s="59"/>
      <c r="H1206" s="59"/>
      <c r="I1206" s="59"/>
      <c r="J1206" s="59"/>
      <c r="K1206" s="59"/>
      <c r="L1206" s="59">
        <v>597</v>
      </c>
      <c r="M1206" s="104"/>
      <c r="N1206" s="9"/>
      <c r="O1206" s="142"/>
      <c r="P1206" s="11"/>
    </row>
    <row r="1207" spans="1:16">
      <c r="A1207" s="83"/>
      <c r="B1207" s="105" t="s">
        <v>263</v>
      </c>
      <c r="C1207" s="59">
        <v>1</v>
      </c>
      <c r="D1207" s="59"/>
      <c r="E1207" s="59"/>
      <c r="F1207" s="59"/>
      <c r="G1207" s="59"/>
      <c r="H1207" s="59"/>
      <c r="I1207" s="59"/>
      <c r="J1207" s="59"/>
      <c r="K1207" s="59"/>
      <c r="L1207" s="59">
        <v>598</v>
      </c>
      <c r="M1207" s="104"/>
      <c r="N1207" s="9"/>
      <c r="O1207" s="142"/>
      <c r="P1207" s="11"/>
    </row>
    <row r="1208" spans="1:16">
      <c r="A1208" s="83"/>
      <c r="B1208" s="105" t="s">
        <v>263</v>
      </c>
      <c r="C1208" s="59">
        <v>1</v>
      </c>
      <c r="D1208" s="59"/>
      <c r="E1208" s="59"/>
      <c r="F1208" s="59"/>
      <c r="G1208" s="59"/>
      <c r="H1208" s="59"/>
      <c r="I1208" s="59"/>
      <c r="J1208" s="59"/>
      <c r="K1208" s="59"/>
      <c r="L1208" s="59">
        <v>599</v>
      </c>
      <c r="M1208" s="104"/>
      <c r="N1208" s="9"/>
      <c r="O1208" s="142"/>
      <c r="P1208" s="11"/>
    </row>
    <row r="1209" spans="1:16">
      <c r="A1209" s="83"/>
      <c r="B1209" s="105" t="s">
        <v>263</v>
      </c>
      <c r="C1209" s="59">
        <v>1</v>
      </c>
      <c r="D1209" s="59"/>
      <c r="E1209" s="59"/>
      <c r="F1209" s="59"/>
      <c r="G1209" s="59"/>
      <c r="H1209" s="59"/>
      <c r="I1209" s="59"/>
      <c r="J1209" s="59"/>
      <c r="K1209" s="59"/>
      <c r="L1209" s="59">
        <v>600</v>
      </c>
      <c r="M1209" s="104"/>
      <c r="N1209" s="9"/>
      <c r="O1209" s="142"/>
      <c r="P1209" s="11"/>
    </row>
    <row r="1210" spans="1:16">
      <c r="A1210" s="83"/>
      <c r="B1210" s="105" t="s">
        <v>263</v>
      </c>
      <c r="C1210" s="59">
        <v>1</v>
      </c>
      <c r="D1210" s="59"/>
      <c r="E1210" s="59"/>
      <c r="F1210" s="59"/>
      <c r="G1210" s="59"/>
      <c r="H1210" s="59"/>
      <c r="I1210" s="59"/>
      <c r="J1210" s="59"/>
      <c r="K1210" s="59"/>
      <c r="L1210" s="59">
        <v>601</v>
      </c>
      <c r="M1210" s="104"/>
      <c r="N1210" s="9"/>
      <c r="O1210" s="142"/>
      <c r="P1210" s="11"/>
    </row>
    <row r="1211" spans="1:16">
      <c r="A1211" s="83"/>
      <c r="B1211" s="105" t="s">
        <v>263</v>
      </c>
      <c r="C1211" s="59">
        <v>1</v>
      </c>
      <c r="D1211" s="59"/>
      <c r="E1211" s="59"/>
      <c r="F1211" s="59"/>
      <c r="G1211" s="59"/>
      <c r="H1211" s="59"/>
      <c r="I1211" s="59"/>
      <c r="J1211" s="59"/>
      <c r="K1211" s="59"/>
      <c r="L1211" s="59">
        <v>602</v>
      </c>
      <c r="M1211" s="104"/>
      <c r="N1211" s="9"/>
      <c r="O1211" s="142"/>
      <c r="P1211" s="11"/>
    </row>
    <row r="1212" spans="1:16">
      <c r="A1212" s="83"/>
      <c r="B1212" s="105" t="s">
        <v>263</v>
      </c>
      <c r="C1212" s="59">
        <v>1</v>
      </c>
      <c r="D1212" s="59"/>
      <c r="E1212" s="59"/>
      <c r="F1212" s="59"/>
      <c r="G1212" s="59"/>
      <c r="H1212" s="59"/>
      <c r="I1212" s="59"/>
      <c r="J1212" s="59"/>
      <c r="K1212" s="59"/>
      <c r="L1212" s="59">
        <v>603</v>
      </c>
      <c r="M1212" s="104"/>
      <c r="N1212" s="9"/>
      <c r="O1212" s="142"/>
      <c r="P1212" s="11"/>
    </row>
    <row r="1213" spans="1:16">
      <c r="A1213" s="83"/>
      <c r="B1213" s="105" t="s">
        <v>263</v>
      </c>
      <c r="C1213" s="59">
        <v>1</v>
      </c>
      <c r="D1213" s="59"/>
      <c r="E1213" s="59"/>
      <c r="F1213" s="59"/>
      <c r="G1213" s="59"/>
      <c r="H1213" s="59"/>
      <c r="I1213" s="59"/>
      <c r="J1213" s="59"/>
      <c r="K1213" s="59"/>
      <c r="L1213" s="59">
        <v>604</v>
      </c>
      <c r="M1213" s="104"/>
      <c r="N1213" s="9"/>
      <c r="O1213" s="142"/>
      <c r="P1213" s="11"/>
    </row>
    <row r="1214" spans="1:16">
      <c r="A1214" s="83"/>
      <c r="B1214" s="105" t="s">
        <v>263</v>
      </c>
      <c r="C1214" s="59">
        <v>1</v>
      </c>
      <c r="D1214" s="59"/>
      <c r="E1214" s="59"/>
      <c r="F1214" s="59"/>
      <c r="G1214" s="59"/>
      <c r="H1214" s="59"/>
      <c r="I1214" s="59"/>
      <c r="J1214" s="59"/>
      <c r="K1214" s="59"/>
      <c r="L1214" s="59">
        <v>605</v>
      </c>
      <c r="M1214" s="104"/>
      <c r="N1214" s="9"/>
      <c r="O1214" s="142"/>
      <c r="P1214" s="11"/>
    </row>
    <row r="1215" spans="1:16">
      <c r="A1215" s="83"/>
      <c r="B1215" s="105" t="s">
        <v>263</v>
      </c>
      <c r="C1215" s="59">
        <v>1</v>
      </c>
      <c r="D1215" s="59"/>
      <c r="E1215" s="59"/>
      <c r="F1215" s="59"/>
      <c r="G1215" s="59"/>
      <c r="H1215" s="59"/>
      <c r="I1215" s="59"/>
      <c r="J1215" s="59"/>
      <c r="K1215" s="59"/>
      <c r="L1215" s="59">
        <v>606</v>
      </c>
      <c r="M1215" s="104"/>
      <c r="N1215" s="9"/>
      <c r="O1215" s="142"/>
      <c r="P1215" s="11"/>
    </row>
    <row r="1216" spans="1:16">
      <c r="A1216" s="83"/>
      <c r="B1216" s="105" t="s">
        <v>263</v>
      </c>
      <c r="C1216" s="59">
        <v>1</v>
      </c>
      <c r="D1216" s="59"/>
      <c r="E1216" s="59"/>
      <c r="F1216" s="59"/>
      <c r="G1216" s="59"/>
      <c r="H1216" s="59"/>
      <c r="I1216" s="59"/>
      <c r="J1216" s="59"/>
      <c r="K1216" s="59"/>
      <c r="L1216" s="59">
        <v>607</v>
      </c>
      <c r="M1216" s="104"/>
      <c r="N1216" s="9"/>
      <c r="O1216" s="142"/>
      <c r="P1216" s="11"/>
    </row>
    <row r="1217" spans="1:16">
      <c r="A1217" s="83"/>
      <c r="B1217" s="105" t="s">
        <v>263</v>
      </c>
      <c r="C1217" s="59">
        <v>1</v>
      </c>
      <c r="D1217" s="59"/>
      <c r="E1217" s="59"/>
      <c r="F1217" s="59"/>
      <c r="G1217" s="59"/>
      <c r="H1217" s="59"/>
      <c r="I1217" s="59"/>
      <c r="J1217" s="59"/>
      <c r="K1217" s="59"/>
      <c r="L1217" s="59">
        <v>608</v>
      </c>
      <c r="M1217" s="104"/>
      <c r="N1217" s="9"/>
      <c r="O1217" s="142"/>
      <c r="P1217" s="11"/>
    </row>
    <row r="1218" spans="1:16">
      <c r="A1218" s="83"/>
      <c r="B1218" s="105" t="s">
        <v>263</v>
      </c>
      <c r="C1218" s="59">
        <v>1</v>
      </c>
      <c r="D1218" s="59"/>
      <c r="E1218" s="59"/>
      <c r="F1218" s="59"/>
      <c r="G1218" s="59"/>
      <c r="H1218" s="59"/>
      <c r="I1218" s="59"/>
      <c r="J1218" s="59"/>
      <c r="K1218" s="59"/>
      <c r="L1218" s="59">
        <v>609</v>
      </c>
      <c r="M1218" s="104"/>
      <c r="N1218" s="9"/>
      <c r="O1218" s="142"/>
      <c r="P1218" s="11"/>
    </row>
    <row r="1219" spans="1:16">
      <c r="A1219" s="83"/>
      <c r="B1219" s="105" t="s">
        <v>263</v>
      </c>
      <c r="C1219" s="59">
        <v>1</v>
      </c>
      <c r="D1219" s="59"/>
      <c r="E1219" s="59"/>
      <c r="F1219" s="59"/>
      <c r="G1219" s="59"/>
      <c r="H1219" s="59"/>
      <c r="I1219" s="59"/>
      <c r="J1219" s="59"/>
      <c r="K1219" s="59"/>
      <c r="L1219" s="59">
        <v>610</v>
      </c>
      <c r="M1219" s="104"/>
      <c r="N1219" s="9"/>
      <c r="O1219" s="142"/>
      <c r="P1219" s="11"/>
    </row>
    <row r="1220" spans="1:16">
      <c r="A1220" s="83"/>
      <c r="B1220" s="105" t="s">
        <v>263</v>
      </c>
      <c r="C1220" s="59">
        <v>1</v>
      </c>
      <c r="D1220" s="59"/>
      <c r="E1220" s="59"/>
      <c r="F1220" s="59"/>
      <c r="G1220" s="59"/>
      <c r="H1220" s="59"/>
      <c r="I1220" s="59"/>
      <c r="J1220" s="59"/>
      <c r="K1220" s="59"/>
      <c r="L1220" s="59">
        <v>611</v>
      </c>
      <c r="M1220" s="104"/>
      <c r="N1220" s="9"/>
      <c r="O1220" s="142"/>
      <c r="P1220" s="11"/>
    </row>
    <row r="1221" spans="1:16">
      <c r="A1221" s="83"/>
      <c r="B1221" s="105" t="s">
        <v>263</v>
      </c>
      <c r="C1221" s="59">
        <v>1</v>
      </c>
      <c r="D1221" s="59"/>
      <c r="E1221" s="59"/>
      <c r="F1221" s="59"/>
      <c r="G1221" s="59"/>
      <c r="H1221" s="59"/>
      <c r="I1221" s="59"/>
      <c r="J1221" s="59"/>
      <c r="K1221" s="59"/>
      <c r="L1221" s="59">
        <v>612</v>
      </c>
      <c r="M1221" s="104"/>
      <c r="N1221" s="9"/>
      <c r="O1221" s="142"/>
      <c r="P1221" s="11"/>
    </row>
    <row r="1222" spans="1:16">
      <c r="A1222" s="83"/>
      <c r="B1222" s="105" t="s">
        <v>263</v>
      </c>
      <c r="C1222" s="59">
        <v>1</v>
      </c>
      <c r="D1222" s="59"/>
      <c r="E1222" s="59"/>
      <c r="F1222" s="59"/>
      <c r="G1222" s="59"/>
      <c r="H1222" s="59"/>
      <c r="I1222" s="59"/>
      <c r="J1222" s="59"/>
      <c r="K1222" s="59"/>
      <c r="L1222" s="59">
        <v>613</v>
      </c>
      <c r="M1222" s="104"/>
      <c r="N1222" s="9"/>
      <c r="O1222" s="142"/>
      <c r="P1222" s="11"/>
    </row>
    <row r="1223" spans="1:16">
      <c r="A1223" s="83"/>
      <c r="B1223" s="105" t="s">
        <v>263</v>
      </c>
      <c r="C1223" s="59">
        <v>1</v>
      </c>
      <c r="D1223" s="59"/>
      <c r="E1223" s="59"/>
      <c r="F1223" s="59"/>
      <c r="G1223" s="59"/>
      <c r="H1223" s="59"/>
      <c r="I1223" s="59"/>
      <c r="J1223" s="59"/>
      <c r="K1223" s="59"/>
      <c r="L1223" s="59">
        <v>614</v>
      </c>
      <c r="M1223" s="104"/>
      <c r="N1223" s="9"/>
      <c r="O1223" s="142"/>
      <c r="P1223" s="11"/>
    </row>
    <row r="1224" spans="1:16">
      <c r="A1224" s="83"/>
      <c r="B1224" s="105" t="s">
        <v>101</v>
      </c>
      <c r="C1224" s="59">
        <v>1</v>
      </c>
      <c r="D1224" s="59"/>
      <c r="E1224" s="59"/>
      <c r="F1224" s="59"/>
      <c r="G1224" s="59"/>
      <c r="H1224" s="59"/>
      <c r="I1224" s="59"/>
      <c r="J1224" s="59"/>
      <c r="K1224" s="59"/>
      <c r="L1224" s="61">
        <v>684</v>
      </c>
      <c r="M1224" s="104"/>
      <c r="N1224" s="9"/>
      <c r="O1224" s="142"/>
      <c r="P1224" s="11"/>
    </row>
    <row r="1225" spans="1:16">
      <c r="A1225" s="83"/>
      <c r="B1225" s="105" t="s">
        <v>25</v>
      </c>
      <c r="C1225" s="59">
        <v>1</v>
      </c>
      <c r="D1225" s="59"/>
      <c r="E1225" s="59"/>
      <c r="F1225" s="59"/>
      <c r="G1225" s="59"/>
      <c r="H1225" s="59"/>
      <c r="I1225" s="59"/>
      <c r="J1225" s="59"/>
      <c r="K1225" s="59"/>
      <c r="L1225" s="59">
        <v>559</v>
      </c>
      <c r="M1225" s="104"/>
      <c r="N1225" s="9"/>
      <c r="O1225" s="142"/>
      <c r="P1225" s="11"/>
    </row>
    <row r="1226" spans="1:16">
      <c r="A1226" s="83"/>
      <c r="B1226" s="105" t="s">
        <v>84</v>
      </c>
      <c r="C1226" s="59">
        <v>1</v>
      </c>
      <c r="D1226" s="59"/>
      <c r="E1226" s="59"/>
      <c r="F1226" s="59"/>
      <c r="G1226" s="59"/>
      <c r="H1226" s="59"/>
      <c r="I1226" s="59"/>
      <c r="J1226" s="59"/>
      <c r="K1226" s="59"/>
      <c r="L1226" s="59">
        <v>557</v>
      </c>
      <c r="M1226" s="104"/>
      <c r="N1226" s="9"/>
      <c r="O1226" s="142"/>
      <c r="P1226" s="11"/>
    </row>
    <row r="1227" spans="1:16">
      <c r="A1227" s="83"/>
      <c r="B1227" s="105" t="s">
        <v>84</v>
      </c>
      <c r="C1227" s="59">
        <v>1</v>
      </c>
      <c r="D1227" s="59"/>
      <c r="E1227" s="59"/>
      <c r="F1227" s="59"/>
      <c r="G1227" s="59"/>
      <c r="H1227" s="59"/>
      <c r="I1227" s="59"/>
      <c r="J1227" s="59"/>
      <c r="K1227" s="59"/>
      <c r="L1227" s="59">
        <v>558</v>
      </c>
      <c r="M1227" s="104"/>
      <c r="N1227" s="9"/>
      <c r="O1227" s="142"/>
      <c r="P1227" s="11"/>
    </row>
    <row r="1228" spans="1:16">
      <c r="A1228" s="83"/>
      <c r="B1228" s="74" t="s">
        <v>250</v>
      </c>
      <c r="C1228" s="59"/>
      <c r="D1228" s="59"/>
      <c r="E1228" s="59"/>
      <c r="F1228" s="59"/>
      <c r="G1228" s="59"/>
      <c r="H1228" s="59"/>
      <c r="I1228" s="59"/>
      <c r="J1228" s="59"/>
      <c r="K1228" s="59"/>
      <c r="L1228" s="59"/>
      <c r="M1228" s="104"/>
      <c r="N1228" s="9"/>
      <c r="O1228" s="142"/>
      <c r="P1228" s="11"/>
    </row>
    <row r="1229" spans="1:16">
      <c r="A1229" s="83"/>
      <c r="B1229" s="74" t="s">
        <v>438</v>
      </c>
      <c r="C1229" s="59"/>
      <c r="D1229" s="59"/>
      <c r="E1229" s="59"/>
      <c r="F1229" s="59"/>
      <c r="G1229" s="59"/>
      <c r="H1229" s="59"/>
      <c r="I1229" s="59"/>
      <c r="J1229" s="59"/>
      <c r="K1229" s="59"/>
      <c r="L1229" s="59"/>
      <c r="M1229" s="104"/>
      <c r="N1229" s="9"/>
      <c r="O1229" s="142"/>
      <c r="P1229" s="11"/>
    </row>
    <row r="1230" spans="1:16">
      <c r="A1230" s="83"/>
      <c r="B1230" s="105" t="s">
        <v>252</v>
      </c>
      <c r="C1230" s="59">
        <v>1</v>
      </c>
      <c r="D1230" s="59">
        <v>1</v>
      </c>
      <c r="E1230" s="59"/>
      <c r="F1230" s="59"/>
      <c r="G1230" s="59">
        <v>2</v>
      </c>
      <c r="H1230" s="59"/>
      <c r="I1230" s="59"/>
      <c r="J1230" s="59"/>
      <c r="K1230" s="59">
        <f>SUM(E1230:J1230)</f>
        <v>2</v>
      </c>
      <c r="L1230" s="59">
        <v>927</v>
      </c>
      <c r="M1230" s="64" t="s">
        <v>439</v>
      </c>
      <c r="N1230" s="11" t="s">
        <v>407</v>
      </c>
      <c r="O1230" s="142"/>
      <c r="P1230" s="11">
        <v>1</v>
      </c>
    </row>
    <row r="1231" spans="1:16">
      <c r="A1231" s="83"/>
      <c r="B1231" s="105" t="s">
        <v>152</v>
      </c>
      <c r="C1231" s="59">
        <v>1</v>
      </c>
      <c r="D1231" s="59"/>
      <c r="E1231" s="59"/>
      <c r="F1231" s="59"/>
      <c r="G1231" s="59"/>
      <c r="H1231" s="59"/>
      <c r="I1231" s="59"/>
      <c r="J1231" s="59"/>
      <c r="K1231" s="59"/>
      <c r="L1231" s="59">
        <v>928</v>
      </c>
      <c r="M1231" s="104"/>
      <c r="N1231" s="9"/>
      <c r="O1231" s="142"/>
      <c r="P1231" s="11"/>
    </row>
    <row r="1232" spans="1:16">
      <c r="A1232" s="83"/>
      <c r="B1232" s="105" t="s">
        <v>254</v>
      </c>
      <c r="C1232" s="59">
        <v>1</v>
      </c>
      <c r="D1232" s="59"/>
      <c r="E1232" s="59"/>
      <c r="F1232" s="59"/>
      <c r="G1232" s="59"/>
      <c r="H1232" s="59"/>
      <c r="I1232" s="59"/>
      <c r="J1232" s="59"/>
      <c r="K1232" s="59"/>
      <c r="L1232" s="59">
        <v>933</v>
      </c>
      <c r="M1232" s="64" t="s">
        <v>440</v>
      </c>
      <c r="N1232" s="11" t="s">
        <v>407</v>
      </c>
      <c r="O1232" s="142"/>
      <c r="P1232" s="11">
        <v>1</v>
      </c>
    </row>
    <row r="1233" spans="1:16">
      <c r="A1233" s="83"/>
      <c r="B1233" s="105" t="s">
        <v>65</v>
      </c>
      <c r="C1233" s="59">
        <v>1</v>
      </c>
      <c r="D1233" s="59"/>
      <c r="E1233" s="59"/>
      <c r="F1233" s="59"/>
      <c r="G1233" s="59"/>
      <c r="H1233" s="59"/>
      <c r="I1233" s="59"/>
      <c r="J1233" s="59"/>
      <c r="K1233" s="59"/>
      <c r="L1233" s="59">
        <v>934</v>
      </c>
      <c r="M1233" s="64" t="s">
        <v>441</v>
      </c>
      <c r="N1233" s="11" t="s">
        <v>407</v>
      </c>
      <c r="O1233" s="142"/>
      <c r="P1233" s="11">
        <v>1</v>
      </c>
    </row>
    <row r="1234" spans="1:16">
      <c r="A1234" s="83"/>
      <c r="B1234" s="105" t="s">
        <v>65</v>
      </c>
      <c r="C1234" s="59">
        <v>1</v>
      </c>
      <c r="D1234" s="59"/>
      <c r="E1234" s="59"/>
      <c r="F1234" s="59"/>
      <c r="G1234" s="59"/>
      <c r="H1234" s="59"/>
      <c r="I1234" s="59"/>
      <c r="J1234" s="59"/>
      <c r="K1234" s="59"/>
      <c r="L1234" s="59">
        <v>935</v>
      </c>
      <c r="M1234" s="104"/>
      <c r="N1234" s="9"/>
      <c r="O1234" s="142"/>
      <c r="P1234" s="11"/>
    </row>
    <row r="1235" spans="1:16">
      <c r="A1235" s="83"/>
      <c r="B1235" s="105" t="s">
        <v>65</v>
      </c>
      <c r="C1235" s="59">
        <v>1</v>
      </c>
      <c r="D1235" s="59"/>
      <c r="E1235" s="59"/>
      <c r="F1235" s="59"/>
      <c r="G1235" s="59"/>
      <c r="H1235" s="59"/>
      <c r="I1235" s="59"/>
      <c r="J1235" s="59"/>
      <c r="K1235" s="59"/>
      <c r="L1235" s="59">
        <v>936</v>
      </c>
      <c r="M1235" s="104"/>
      <c r="N1235" s="9"/>
      <c r="O1235" s="142"/>
      <c r="P1235" s="11"/>
    </row>
    <row r="1236" spans="1:16">
      <c r="A1236" s="83"/>
      <c r="B1236" s="105" t="s">
        <v>65</v>
      </c>
      <c r="C1236" s="59">
        <v>1</v>
      </c>
      <c r="D1236" s="59"/>
      <c r="E1236" s="59"/>
      <c r="F1236" s="59"/>
      <c r="G1236" s="59"/>
      <c r="H1236" s="59"/>
      <c r="I1236" s="59"/>
      <c r="J1236" s="59"/>
      <c r="K1236" s="59"/>
      <c r="L1236" s="59">
        <v>937</v>
      </c>
      <c r="M1236" s="104"/>
      <c r="N1236" s="9"/>
      <c r="O1236" s="142"/>
      <c r="P1236" s="11"/>
    </row>
    <row r="1237" spans="1:16">
      <c r="A1237" s="83"/>
      <c r="B1237" s="105" t="s">
        <v>65</v>
      </c>
      <c r="C1237" s="59">
        <v>1</v>
      </c>
      <c r="D1237" s="59"/>
      <c r="E1237" s="59"/>
      <c r="F1237" s="59"/>
      <c r="G1237" s="59"/>
      <c r="H1237" s="59"/>
      <c r="I1237" s="59"/>
      <c r="J1237" s="59"/>
      <c r="K1237" s="59"/>
      <c r="L1237" s="59">
        <v>938</v>
      </c>
      <c r="M1237" s="104"/>
      <c r="N1237" s="9"/>
      <c r="O1237" s="142"/>
      <c r="P1237" s="11"/>
    </row>
    <row r="1238" spans="1:16">
      <c r="A1238" s="83"/>
      <c r="B1238" s="105" t="s">
        <v>65</v>
      </c>
      <c r="C1238" s="59">
        <v>1</v>
      </c>
      <c r="D1238" s="59"/>
      <c r="E1238" s="59"/>
      <c r="F1238" s="59"/>
      <c r="G1238" s="59"/>
      <c r="H1238" s="59"/>
      <c r="I1238" s="59"/>
      <c r="J1238" s="59"/>
      <c r="K1238" s="59"/>
      <c r="L1238" s="59">
        <v>952</v>
      </c>
      <c r="M1238" s="104"/>
      <c r="N1238" s="9"/>
      <c r="O1238" s="142"/>
      <c r="P1238" s="11"/>
    </row>
    <row r="1239" spans="1:16">
      <c r="A1239" s="83"/>
      <c r="B1239" s="105" t="s">
        <v>65</v>
      </c>
      <c r="C1239" s="59">
        <v>1</v>
      </c>
      <c r="D1239" s="59"/>
      <c r="E1239" s="59"/>
      <c r="F1239" s="59"/>
      <c r="G1239" s="59"/>
      <c r="H1239" s="59"/>
      <c r="I1239" s="59"/>
      <c r="J1239" s="59"/>
      <c r="K1239" s="59"/>
      <c r="L1239" s="59">
        <v>953</v>
      </c>
      <c r="M1239" s="104"/>
      <c r="N1239" s="9"/>
      <c r="O1239" s="142"/>
      <c r="P1239" s="11"/>
    </row>
    <row r="1240" spans="1:16">
      <c r="A1240" s="83"/>
      <c r="B1240" s="105" t="s">
        <v>65</v>
      </c>
      <c r="C1240" s="59">
        <v>1</v>
      </c>
      <c r="D1240" s="59"/>
      <c r="E1240" s="59"/>
      <c r="F1240" s="59"/>
      <c r="G1240" s="59"/>
      <c r="H1240" s="59"/>
      <c r="I1240" s="59"/>
      <c r="J1240" s="59"/>
      <c r="K1240" s="59"/>
      <c r="L1240" s="59">
        <v>954</v>
      </c>
      <c r="M1240" s="104"/>
      <c r="N1240" s="9"/>
      <c r="O1240" s="142"/>
      <c r="P1240" s="11"/>
    </row>
    <row r="1241" spans="1:16">
      <c r="A1241" s="83"/>
      <c r="B1241" s="105" t="s">
        <v>65</v>
      </c>
      <c r="C1241" s="59">
        <v>1</v>
      </c>
      <c r="D1241" s="59"/>
      <c r="E1241" s="59"/>
      <c r="F1241" s="59"/>
      <c r="G1241" s="59"/>
      <c r="H1241" s="59"/>
      <c r="I1241" s="59"/>
      <c r="J1241" s="59"/>
      <c r="K1241" s="59"/>
      <c r="L1241" s="59">
        <v>955</v>
      </c>
      <c r="M1241" s="104"/>
      <c r="N1241" s="9"/>
      <c r="O1241" s="142"/>
      <c r="P1241" s="11"/>
    </row>
    <row r="1242" spans="1:16">
      <c r="A1242" s="83"/>
      <c r="B1242" s="105" t="s">
        <v>65</v>
      </c>
      <c r="C1242" s="59">
        <v>1</v>
      </c>
      <c r="D1242" s="59"/>
      <c r="E1242" s="59"/>
      <c r="F1242" s="59"/>
      <c r="G1242" s="59"/>
      <c r="H1242" s="59"/>
      <c r="I1242" s="59"/>
      <c r="J1242" s="59"/>
      <c r="K1242" s="59"/>
      <c r="L1242" s="59">
        <v>956</v>
      </c>
      <c r="M1242" s="104"/>
      <c r="N1242" s="9"/>
      <c r="O1242" s="142"/>
      <c r="P1242" s="11"/>
    </row>
    <row r="1243" spans="1:16">
      <c r="A1243" s="83"/>
      <c r="B1243" s="105" t="s">
        <v>65</v>
      </c>
      <c r="C1243" s="59">
        <v>1</v>
      </c>
      <c r="D1243" s="59"/>
      <c r="E1243" s="59"/>
      <c r="F1243" s="59"/>
      <c r="G1243" s="59"/>
      <c r="H1243" s="59"/>
      <c r="I1243" s="59"/>
      <c r="J1243" s="59"/>
      <c r="K1243" s="59"/>
      <c r="L1243" s="59">
        <v>957</v>
      </c>
      <c r="M1243" s="104"/>
      <c r="N1243" s="9"/>
      <c r="O1243" s="142"/>
      <c r="P1243" s="11"/>
    </row>
    <row r="1244" spans="1:16">
      <c r="A1244" s="83"/>
      <c r="B1244" s="105" t="s">
        <v>65</v>
      </c>
      <c r="C1244" s="59">
        <v>1</v>
      </c>
      <c r="D1244" s="59"/>
      <c r="E1244" s="59"/>
      <c r="F1244" s="59"/>
      <c r="G1244" s="59"/>
      <c r="H1244" s="59"/>
      <c r="I1244" s="59"/>
      <c r="J1244" s="59"/>
      <c r="K1244" s="59"/>
      <c r="L1244" s="59">
        <v>958</v>
      </c>
      <c r="M1244" s="104"/>
      <c r="N1244" s="9"/>
      <c r="O1244" s="142"/>
      <c r="P1244" s="11"/>
    </row>
    <row r="1245" spans="1:16">
      <c r="A1245" s="83"/>
      <c r="B1245" s="105" t="s">
        <v>65</v>
      </c>
      <c r="C1245" s="59">
        <v>1</v>
      </c>
      <c r="D1245" s="59"/>
      <c r="E1245" s="59"/>
      <c r="F1245" s="59"/>
      <c r="G1245" s="59"/>
      <c r="H1245" s="59"/>
      <c r="I1245" s="59"/>
      <c r="J1245" s="59"/>
      <c r="K1245" s="59"/>
      <c r="L1245" s="59">
        <v>959</v>
      </c>
      <c r="M1245" s="104"/>
      <c r="N1245" s="9"/>
      <c r="O1245" s="142"/>
      <c r="P1245" s="11"/>
    </row>
    <row r="1246" spans="1:16">
      <c r="A1246" s="83"/>
      <c r="B1246" s="105" t="s">
        <v>65</v>
      </c>
      <c r="C1246" s="59">
        <v>1</v>
      </c>
      <c r="D1246" s="59"/>
      <c r="E1246" s="59"/>
      <c r="F1246" s="59"/>
      <c r="G1246" s="59"/>
      <c r="H1246" s="59"/>
      <c r="I1246" s="59"/>
      <c r="J1246" s="59"/>
      <c r="K1246" s="59"/>
      <c r="L1246" s="59">
        <v>960</v>
      </c>
      <c r="M1246" s="104"/>
      <c r="N1246" s="9"/>
      <c r="O1246" s="142"/>
      <c r="P1246" s="11"/>
    </row>
    <row r="1247" spans="1:16">
      <c r="A1247" s="83"/>
      <c r="B1247" s="105" t="s">
        <v>65</v>
      </c>
      <c r="C1247" s="59">
        <v>1</v>
      </c>
      <c r="D1247" s="59"/>
      <c r="E1247" s="59"/>
      <c r="F1247" s="59"/>
      <c r="G1247" s="59"/>
      <c r="H1247" s="59"/>
      <c r="I1247" s="59"/>
      <c r="J1247" s="59"/>
      <c r="K1247" s="59"/>
      <c r="L1247" s="59">
        <v>961</v>
      </c>
      <c r="M1247" s="104"/>
      <c r="N1247" s="9"/>
      <c r="O1247" s="142"/>
      <c r="P1247" s="11"/>
    </row>
    <row r="1248" spans="1:16">
      <c r="A1248" s="83"/>
      <c r="B1248" s="105" t="s">
        <v>65</v>
      </c>
      <c r="C1248" s="59">
        <v>1</v>
      </c>
      <c r="D1248" s="59"/>
      <c r="E1248" s="59"/>
      <c r="F1248" s="59"/>
      <c r="G1248" s="59"/>
      <c r="H1248" s="59"/>
      <c r="I1248" s="59"/>
      <c r="J1248" s="59"/>
      <c r="K1248" s="59"/>
      <c r="L1248" s="59">
        <v>962</v>
      </c>
      <c r="M1248" s="104"/>
      <c r="N1248" s="9"/>
      <c r="O1248" s="142"/>
      <c r="P1248" s="11"/>
    </row>
    <row r="1249" spans="1:16">
      <c r="A1249" s="83"/>
      <c r="B1249" s="105" t="s">
        <v>257</v>
      </c>
      <c r="C1249" s="59">
        <v>1</v>
      </c>
      <c r="D1249" s="59"/>
      <c r="E1249" s="59"/>
      <c r="F1249" s="59"/>
      <c r="G1249" s="59"/>
      <c r="H1249" s="59"/>
      <c r="I1249" s="59"/>
      <c r="J1249" s="59"/>
      <c r="K1249" s="59"/>
      <c r="L1249" s="59">
        <v>939</v>
      </c>
      <c r="M1249" s="115"/>
      <c r="N1249" s="114" t="s">
        <v>407</v>
      </c>
      <c r="O1249" s="156" t="s">
        <v>442</v>
      </c>
      <c r="P1249" s="11"/>
    </row>
    <row r="1250" spans="1:16">
      <c r="A1250" s="83"/>
      <c r="B1250" s="105" t="s">
        <v>259</v>
      </c>
      <c r="C1250" s="59">
        <v>1</v>
      </c>
      <c r="D1250" s="59"/>
      <c r="E1250" s="59"/>
      <c r="F1250" s="59"/>
      <c r="G1250" s="59"/>
      <c r="H1250" s="59"/>
      <c r="I1250" s="59"/>
      <c r="J1250" s="59"/>
      <c r="K1250" s="59"/>
      <c r="L1250" s="59">
        <v>940</v>
      </c>
      <c r="M1250" s="104"/>
      <c r="N1250" s="9"/>
      <c r="O1250" s="142"/>
      <c r="P1250" s="11"/>
    </row>
    <row r="1251" spans="1:16">
      <c r="A1251" s="83"/>
      <c r="B1251" s="105" t="s">
        <v>259</v>
      </c>
      <c r="C1251" s="59">
        <v>1</v>
      </c>
      <c r="D1251" s="59"/>
      <c r="E1251" s="59"/>
      <c r="F1251" s="59"/>
      <c r="G1251" s="59"/>
      <c r="H1251" s="59"/>
      <c r="I1251" s="59"/>
      <c r="J1251" s="59"/>
      <c r="K1251" s="59"/>
      <c r="L1251" s="59">
        <v>941</v>
      </c>
      <c r="M1251" s="104"/>
      <c r="N1251" s="9"/>
      <c r="O1251" s="142"/>
      <c r="P1251" s="11"/>
    </row>
    <row r="1252" spans="1:16">
      <c r="A1252" s="83"/>
      <c r="B1252" s="105" t="s">
        <v>259</v>
      </c>
      <c r="C1252" s="59">
        <v>1</v>
      </c>
      <c r="D1252" s="59"/>
      <c r="E1252" s="59"/>
      <c r="F1252" s="59"/>
      <c r="G1252" s="59"/>
      <c r="H1252" s="59"/>
      <c r="I1252" s="59"/>
      <c r="J1252" s="59"/>
      <c r="K1252" s="59"/>
      <c r="L1252" s="59">
        <v>942</v>
      </c>
      <c r="M1252" s="104"/>
      <c r="N1252" s="9"/>
      <c r="O1252" s="142"/>
      <c r="P1252" s="11"/>
    </row>
    <row r="1253" spans="1:16">
      <c r="A1253" s="83"/>
      <c r="B1253" s="105" t="s">
        <v>259</v>
      </c>
      <c r="C1253" s="59">
        <v>1</v>
      </c>
      <c r="D1253" s="59"/>
      <c r="E1253" s="59"/>
      <c r="F1253" s="59"/>
      <c r="G1253" s="59"/>
      <c r="H1253" s="59"/>
      <c r="I1253" s="59"/>
      <c r="J1253" s="59"/>
      <c r="K1253" s="59"/>
      <c r="L1253" s="59">
        <v>943</v>
      </c>
      <c r="M1253" s="104"/>
      <c r="N1253" s="9"/>
      <c r="O1253" s="142"/>
      <c r="P1253" s="11"/>
    </row>
    <row r="1254" spans="1:16">
      <c r="A1254" s="83"/>
      <c r="B1254" s="105" t="s">
        <v>259</v>
      </c>
      <c r="C1254" s="59">
        <v>1</v>
      </c>
      <c r="D1254" s="59"/>
      <c r="E1254" s="59"/>
      <c r="F1254" s="59"/>
      <c r="G1254" s="59"/>
      <c r="H1254" s="59"/>
      <c r="I1254" s="59"/>
      <c r="J1254" s="59"/>
      <c r="K1254" s="59"/>
      <c r="L1254" s="59">
        <v>944</v>
      </c>
      <c r="M1254" s="104"/>
      <c r="N1254" s="9"/>
      <c r="O1254" s="142"/>
      <c r="P1254" s="11"/>
    </row>
    <row r="1255" spans="1:16">
      <c r="A1255" s="83"/>
      <c r="B1255" s="105" t="s">
        <v>259</v>
      </c>
      <c r="C1255" s="59">
        <v>1</v>
      </c>
      <c r="D1255" s="59"/>
      <c r="E1255" s="59"/>
      <c r="F1255" s="59"/>
      <c r="G1255" s="59"/>
      <c r="H1255" s="59"/>
      <c r="I1255" s="59"/>
      <c r="J1255" s="59"/>
      <c r="K1255" s="59"/>
      <c r="L1255" s="59">
        <v>945</v>
      </c>
      <c r="M1255" s="104"/>
      <c r="N1255" s="9"/>
      <c r="O1255" s="142"/>
      <c r="P1255" s="11"/>
    </row>
    <row r="1256" spans="1:16">
      <c r="A1256" s="83"/>
      <c r="B1256" s="105" t="s">
        <v>259</v>
      </c>
      <c r="C1256" s="59">
        <v>1</v>
      </c>
      <c r="D1256" s="59"/>
      <c r="E1256" s="59"/>
      <c r="F1256" s="59"/>
      <c r="G1256" s="59"/>
      <c r="H1256" s="59"/>
      <c r="I1256" s="59"/>
      <c r="J1256" s="59"/>
      <c r="K1256" s="59"/>
      <c r="L1256" s="59">
        <v>946</v>
      </c>
      <c r="M1256" s="104"/>
      <c r="N1256" s="9"/>
      <c r="O1256" s="142"/>
      <c r="P1256" s="11"/>
    </row>
    <row r="1257" spans="1:16">
      <c r="A1257" s="83"/>
      <c r="B1257" s="105" t="s">
        <v>261</v>
      </c>
      <c r="C1257" s="59">
        <v>1</v>
      </c>
      <c r="D1257" s="59"/>
      <c r="E1257" s="59"/>
      <c r="F1257" s="59"/>
      <c r="G1257" s="59"/>
      <c r="H1257" s="59"/>
      <c r="I1257" s="59"/>
      <c r="J1257" s="59"/>
      <c r="K1257" s="59"/>
      <c r="L1257" s="59">
        <v>947</v>
      </c>
      <c r="M1257" s="64" t="s">
        <v>443</v>
      </c>
      <c r="N1257" s="11" t="s">
        <v>407</v>
      </c>
      <c r="O1257" s="142"/>
      <c r="P1257" s="11">
        <v>1</v>
      </c>
    </row>
    <row r="1258" spans="1:16">
      <c r="A1258" s="83"/>
      <c r="B1258" s="105" t="s">
        <v>263</v>
      </c>
      <c r="C1258" s="59">
        <v>1</v>
      </c>
      <c r="D1258" s="59"/>
      <c r="E1258" s="59"/>
      <c r="F1258" s="59"/>
      <c r="G1258" s="59"/>
      <c r="H1258" s="59"/>
      <c r="I1258" s="59"/>
      <c r="J1258" s="59"/>
      <c r="K1258" s="59"/>
      <c r="L1258" s="59">
        <v>948</v>
      </c>
      <c r="M1258" s="64" t="s">
        <v>444</v>
      </c>
      <c r="N1258" s="11" t="s">
        <v>407</v>
      </c>
      <c r="O1258" s="142"/>
      <c r="P1258" s="11">
        <v>1</v>
      </c>
    </row>
    <row r="1259" spans="1:16">
      <c r="A1259" s="83"/>
      <c r="B1259" s="105" t="s">
        <v>263</v>
      </c>
      <c r="C1259" s="59">
        <v>1</v>
      </c>
      <c r="D1259" s="59"/>
      <c r="E1259" s="59"/>
      <c r="F1259" s="59"/>
      <c r="G1259" s="59"/>
      <c r="H1259" s="59"/>
      <c r="I1259" s="59"/>
      <c r="J1259" s="59"/>
      <c r="K1259" s="59"/>
      <c r="L1259" s="59">
        <v>949</v>
      </c>
      <c r="M1259" s="104"/>
      <c r="N1259" s="9"/>
      <c r="O1259" s="142"/>
      <c r="P1259" s="11"/>
    </row>
    <row r="1260" spans="1:16">
      <c r="A1260" s="83"/>
      <c r="B1260" s="105" t="s">
        <v>263</v>
      </c>
      <c r="C1260" s="59">
        <v>1</v>
      </c>
      <c r="D1260" s="59"/>
      <c r="E1260" s="59"/>
      <c r="F1260" s="59"/>
      <c r="G1260" s="59"/>
      <c r="H1260" s="59"/>
      <c r="I1260" s="59"/>
      <c r="J1260" s="59"/>
      <c r="K1260" s="59"/>
      <c r="L1260" s="59">
        <v>950</v>
      </c>
      <c r="M1260" s="104"/>
      <c r="N1260" s="9"/>
      <c r="O1260" s="142"/>
      <c r="P1260" s="11"/>
    </row>
    <row r="1261" spans="1:16">
      <c r="A1261" s="83"/>
      <c r="B1261" s="105" t="s">
        <v>263</v>
      </c>
      <c r="C1261" s="59">
        <v>1</v>
      </c>
      <c r="D1261" s="59"/>
      <c r="E1261" s="59"/>
      <c r="F1261" s="59"/>
      <c r="G1261" s="59"/>
      <c r="H1261" s="59"/>
      <c r="I1261" s="59"/>
      <c r="J1261" s="59"/>
      <c r="K1261" s="59"/>
      <c r="L1261" s="59">
        <v>951</v>
      </c>
      <c r="M1261" s="104"/>
      <c r="N1261" s="9"/>
      <c r="O1261" s="142"/>
      <c r="P1261" s="11"/>
    </row>
    <row r="1262" spans="1:16">
      <c r="A1262" s="83"/>
      <c r="B1262" s="105" t="s">
        <v>263</v>
      </c>
      <c r="C1262" s="59">
        <v>1</v>
      </c>
      <c r="D1262" s="59"/>
      <c r="E1262" s="59"/>
      <c r="F1262" s="59"/>
      <c r="G1262" s="59"/>
      <c r="H1262" s="59"/>
      <c r="I1262" s="59"/>
      <c r="J1262" s="59"/>
      <c r="K1262" s="59"/>
      <c r="L1262" s="59">
        <v>963</v>
      </c>
      <c r="M1262" s="104"/>
      <c r="N1262" s="9"/>
      <c r="O1262" s="142"/>
      <c r="P1262" s="11"/>
    </row>
    <row r="1263" spans="1:16">
      <c r="A1263" s="83"/>
      <c r="B1263" s="105" t="s">
        <v>263</v>
      </c>
      <c r="C1263" s="59">
        <v>1</v>
      </c>
      <c r="D1263" s="59"/>
      <c r="E1263" s="59"/>
      <c r="F1263" s="59"/>
      <c r="G1263" s="59"/>
      <c r="H1263" s="59"/>
      <c r="I1263" s="59"/>
      <c r="J1263" s="59"/>
      <c r="K1263" s="59"/>
      <c r="L1263" s="59">
        <v>964</v>
      </c>
      <c r="M1263" s="104"/>
      <c r="N1263" s="9"/>
      <c r="O1263" s="142"/>
      <c r="P1263" s="11"/>
    </row>
    <row r="1264" spans="1:16">
      <c r="A1264" s="83"/>
      <c r="B1264" s="105" t="s">
        <v>263</v>
      </c>
      <c r="C1264" s="59">
        <v>1</v>
      </c>
      <c r="D1264" s="59"/>
      <c r="E1264" s="59"/>
      <c r="F1264" s="59"/>
      <c r="G1264" s="59"/>
      <c r="H1264" s="59"/>
      <c r="I1264" s="59"/>
      <c r="J1264" s="59"/>
      <c r="K1264" s="59"/>
      <c r="L1264" s="59">
        <v>965</v>
      </c>
      <c r="M1264" s="104"/>
      <c r="N1264" s="9"/>
      <c r="O1264" s="142"/>
      <c r="P1264" s="11"/>
    </row>
    <row r="1265" spans="1:16">
      <c r="A1265" s="83"/>
      <c r="B1265" s="105" t="s">
        <v>263</v>
      </c>
      <c r="C1265" s="59">
        <v>1</v>
      </c>
      <c r="D1265" s="59"/>
      <c r="E1265" s="59"/>
      <c r="F1265" s="59"/>
      <c r="G1265" s="59"/>
      <c r="H1265" s="59"/>
      <c r="I1265" s="59"/>
      <c r="J1265" s="59"/>
      <c r="K1265" s="59"/>
      <c r="L1265" s="59">
        <v>966</v>
      </c>
      <c r="M1265" s="104"/>
      <c r="N1265" s="9"/>
      <c r="O1265" s="142"/>
      <c r="P1265" s="11"/>
    </row>
    <row r="1266" spans="1:16">
      <c r="A1266" s="83"/>
      <c r="B1266" s="105" t="s">
        <v>263</v>
      </c>
      <c r="C1266" s="59">
        <v>1</v>
      </c>
      <c r="D1266" s="59"/>
      <c r="E1266" s="59"/>
      <c r="F1266" s="59"/>
      <c r="G1266" s="59"/>
      <c r="H1266" s="59"/>
      <c r="I1266" s="59"/>
      <c r="J1266" s="59"/>
      <c r="K1266" s="59"/>
      <c r="L1266" s="59">
        <v>967</v>
      </c>
      <c r="M1266" s="104"/>
      <c r="N1266" s="9"/>
      <c r="O1266" s="142"/>
      <c r="P1266" s="11"/>
    </row>
    <row r="1267" spans="1:16">
      <c r="A1267" s="83"/>
      <c r="B1267" s="105" t="s">
        <v>263</v>
      </c>
      <c r="C1267" s="59">
        <v>1</v>
      </c>
      <c r="D1267" s="59"/>
      <c r="E1267" s="59"/>
      <c r="F1267" s="59"/>
      <c r="G1267" s="59"/>
      <c r="H1267" s="59"/>
      <c r="I1267" s="59"/>
      <c r="J1267" s="59"/>
      <c r="K1267" s="59"/>
      <c r="L1267" s="59">
        <v>968</v>
      </c>
      <c r="M1267" s="104"/>
      <c r="N1267" s="9"/>
      <c r="O1267" s="142"/>
      <c r="P1267" s="11"/>
    </row>
    <row r="1268" spans="1:16">
      <c r="A1268" s="83"/>
      <c r="B1268" s="105" t="s">
        <v>263</v>
      </c>
      <c r="C1268" s="59">
        <v>1</v>
      </c>
      <c r="D1268" s="59"/>
      <c r="E1268" s="59"/>
      <c r="F1268" s="59"/>
      <c r="G1268" s="59"/>
      <c r="H1268" s="59"/>
      <c r="I1268" s="59"/>
      <c r="J1268" s="59"/>
      <c r="K1268" s="59"/>
      <c r="L1268" s="59">
        <v>969</v>
      </c>
      <c r="M1268" s="104"/>
      <c r="N1268" s="9"/>
      <c r="O1268" s="142"/>
      <c r="P1268" s="11"/>
    </row>
    <row r="1269" spans="1:16">
      <c r="A1269" s="83"/>
      <c r="B1269" s="105" t="s">
        <v>263</v>
      </c>
      <c r="C1269" s="59">
        <v>1</v>
      </c>
      <c r="D1269" s="59"/>
      <c r="E1269" s="59"/>
      <c r="F1269" s="59"/>
      <c r="G1269" s="59"/>
      <c r="H1269" s="59"/>
      <c r="I1269" s="59"/>
      <c r="J1269" s="59"/>
      <c r="K1269" s="59"/>
      <c r="L1269" s="59">
        <v>970</v>
      </c>
      <c r="M1269" s="104"/>
      <c r="N1269" s="9"/>
      <c r="O1269" s="142"/>
      <c r="P1269" s="11"/>
    </row>
    <row r="1270" spans="1:16">
      <c r="A1270" s="83"/>
      <c r="B1270" s="105" t="s">
        <v>263</v>
      </c>
      <c r="C1270" s="59">
        <v>1</v>
      </c>
      <c r="D1270" s="59"/>
      <c r="E1270" s="59"/>
      <c r="F1270" s="59"/>
      <c r="G1270" s="59"/>
      <c r="H1270" s="59"/>
      <c r="I1270" s="59"/>
      <c r="J1270" s="59"/>
      <c r="K1270" s="59"/>
      <c r="L1270" s="59">
        <v>971</v>
      </c>
      <c r="M1270" s="104"/>
      <c r="N1270" s="9"/>
      <c r="O1270" s="142"/>
      <c r="P1270" s="11"/>
    </row>
    <row r="1271" spans="1:16">
      <c r="A1271" s="83"/>
      <c r="B1271" s="105" t="s">
        <v>263</v>
      </c>
      <c r="C1271" s="59">
        <v>1</v>
      </c>
      <c r="D1271" s="59"/>
      <c r="E1271" s="59"/>
      <c r="F1271" s="59"/>
      <c r="G1271" s="59"/>
      <c r="H1271" s="59"/>
      <c r="I1271" s="59"/>
      <c r="J1271" s="59"/>
      <c r="K1271" s="59"/>
      <c r="L1271" s="59">
        <v>972</v>
      </c>
      <c r="M1271" s="104"/>
      <c r="N1271" s="9"/>
      <c r="O1271" s="142"/>
      <c r="P1271" s="11"/>
    </row>
    <row r="1272" spans="1:16">
      <c r="A1272" s="83"/>
      <c r="B1272" s="105" t="s">
        <v>263</v>
      </c>
      <c r="C1272" s="59">
        <v>1</v>
      </c>
      <c r="D1272" s="59"/>
      <c r="E1272" s="59"/>
      <c r="F1272" s="59"/>
      <c r="G1272" s="59"/>
      <c r="H1272" s="59"/>
      <c r="I1272" s="59"/>
      <c r="J1272" s="59"/>
      <c r="K1272" s="59"/>
      <c r="L1272" s="59">
        <v>973</v>
      </c>
      <c r="M1272" s="104"/>
      <c r="N1272" s="9"/>
      <c r="O1272" s="142"/>
      <c r="P1272" s="11"/>
    </row>
    <row r="1273" spans="1:16">
      <c r="A1273" s="83"/>
      <c r="B1273" s="105" t="s">
        <v>263</v>
      </c>
      <c r="C1273" s="59">
        <v>1</v>
      </c>
      <c r="D1273" s="59"/>
      <c r="E1273" s="59"/>
      <c r="F1273" s="59"/>
      <c r="G1273" s="59"/>
      <c r="H1273" s="59"/>
      <c r="I1273" s="59"/>
      <c r="J1273" s="59"/>
      <c r="K1273" s="59"/>
      <c r="L1273" s="59">
        <v>974</v>
      </c>
      <c r="M1273" s="104"/>
      <c r="N1273" s="9"/>
      <c r="O1273" s="142"/>
      <c r="P1273" s="11"/>
    </row>
    <row r="1274" spans="1:16">
      <c r="A1274" s="83"/>
      <c r="B1274" s="105" t="s">
        <v>263</v>
      </c>
      <c r="C1274" s="59">
        <v>1</v>
      </c>
      <c r="D1274" s="59"/>
      <c r="E1274" s="59"/>
      <c r="F1274" s="59"/>
      <c r="G1274" s="59"/>
      <c r="H1274" s="59"/>
      <c r="I1274" s="59"/>
      <c r="J1274" s="59"/>
      <c r="K1274" s="59"/>
      <c r="L1274" s="59">
        <v>975</v>
      </c>
      <c r="M1274" s="104"/>
      <c r="N1274" s="9"/>
      <c r="O1274" s="142"/>
      <c r="P1274" s="11"/>
    </row>
    <row r="1275" spans="1:16">
      <c r="A1275" s="83"/>
      <c r="B1275" s="105" t="s">
        <v>263</v>
      </c>
      <c r="C1275" s="59">
        <v>1</v>
      </c>
      <c r="D1275" s="59"/>
      <c r="E1275" s="59"/>
      <c r="F1275" s="59"/>
      <c r="G1275" s="59"/>
      <c r="H1275" s="59"/>
      <c r="I1275" s="59"/>
      <c r="J1275" s="59"/>
      <c r="K1275" s="59"/>
      <c r="L1275" s="59">
        <v>976</v>
      </c>
      <c r="M1275" s="104"/>
      <c r="N1275" s="9"/>
      <c r="O1275" s="142"/>
      <c r="P1275" s="11"/>
    </row>
    <row r="1276" spans="1:16">
      <c r="A1276" s="83"/>
      <c r="B1276" s="105" t="s">
        <v>263</v>
      </c>
      <c r="C1276" s="59">
        <v>1</v>
      </c>
      <c r="D1276" s="59"/>
      <c r="E1276" s="59"/>
      <c r="F1276" s="59"/>
      <c r="G1276" s="59"/>
      <c r="H1276" s="59"/>
      <c r="I1276" s="59"/>
      <c r="J1276" s="59"/>
      <c r="K1276" s="59"/>
      <c r="L1276" s="59">
        <v>977</v>
      </c>
      <c r="M1276" s="104"/>
      <c r="N1276" s="9"/>
      <c r="O1276" s="142"/>
      <c r="P1276" s="11"/>
    </row>
    <row r="1277" spans="1:16">
      <c r="A1277" s="83"/>
      <c r="B1277" s="105" t="s">
        <v>263</v>
      </c>
      <c r="C1277" s="59">
        <v>1</v>
      </c>
      <c r="D1277" s="59"/>
      <c r="E1277" s="59"/>
      <c r="F1277" s="59"/>
      <c r="G1277" s="59"/>
      <c r="H1277" s="59"/>
      <c r="I1277" s="59"/>
      <c r="J1277" s="59"/>
      <c r="K1277" s="59"/>
      <c r="L1277" s="59">
        <v>978</v>
      </c>
      <c r="M1277" s="104"/>
      <c r="N1277" s="9"/>
      <c r="O1277" s="142"/>
      <c r="P1277" s="11"/>
    </row>
    <row r="1278" spans="1:16">
      <c r="A1278" s="83"/>
      <c r="B1278" s="105" t="s">
        <v>263</v>
      </c>
      <c r="C1278" s="59">
        <v>1</v>
      </c>
      <c r="D1278" s="59"/>
      <c r="E1278" s="59"/>
      <c r="F1278" s="59"/>
      <c r="G1278" s="59"/>
      <c r="H1278" s="59"/>
      <c r="I1278" s="59"/>
      <c r="J1278" s="59"/>
      <c r="K1278" s="59"/>
      <c r="L1278" s="59">
        <v>979</v>
      </c>
      <c r="M1278" s="104"/>
      <c r="N1278" s="9"/>
      <c r="O1278" s="142"/>
      <c r="P1278" s="11"/>
    </row>
    <row r="1279" spans="1:16">
      <c r="A1279" s="83"/>
      <c r="B1279" s="105" t="s">
        <v>263</v>
      </c>
      <c r="C1279" s="59">
        <v>1</v>
      </c>
      <c r="D1279" s="59"/>
      <c r="E1279" s="59"/>
      <c r="F1279" s="59"/>
      <c r="G1279" s="59"/>
      <c r="H1279" s="59"/>
      <c r="I1279" s="59"/>
      <c r="J1279" s="59"/>
      <c r="K1279" s="59"/>
      <c r="L1279" s="59">
        <v>980</v>
      </c>
      <c r="M1279" s="104"/>
      <c r="N1279" s="9"/>
      <c r="O1279" s="142"/>
      <c r="P1279" s="11"/>
    </row>
    <row r="1280" spans="1:16">
      <c r="A1280" s="83"/>
      <c r="B1280" s="105" t="s">
        <v>263</v>
      </c>
      <c r="C1280" s="59">
        <v>1</v>
      </c>
      <c r="D1280" s="59"/>
      <c r="E1280" s="59"/>
      <c r="F1280" s="59"/>
      <c r="G1280" s="59"/>
      <c r="H1280" s="59"/>
      <c r="I1280" s="59"/>
      <c r="J1280" s="59"/>
      <c r="K1280" s="59"/>
      <c r="L1280" s="59">
        <v>981</v>
      </c>
      <c r="M1280" s="104"/>
      <c r="N1280" s="9"/>
      <c r="O1280" s="142"/>
      <c r="P1280" s="11"/>
    </row>
    <row r="1281" spans="1:16">
      <c r="A1281" s="83"/>
      <c r="B1281" s="105" t="s">
        <v>263</v>
      </c>
      <c r="C1281" s="59">
        <v>1</v>
      </c>
      <c r="D1281" s="59"/>
      <c r="E1281" s="59"/>
      <c r="F1281" s="59"/>
      <c r="G1281" s="59"/>
      <c r="H1281" s="59"/>
      <c r="I1281" s="59"/>
      <c r="J1281" s="59"/>
      <c r="K1281" s="59"/>
      <c r="L1281" s="59">
        <v>982</v>
      </c>
      <c r="M1281" s="104"/>
      <c r="N1281" s="9"/>
      <c r="O1281" s="142"/>
      <c r="P1281" s="11"/>
    </row>
    <row r="1282" spans="1:16">
      <c r="A1282" s="83"/>
      <c r="B1282" s="105" t="s">
        <v>263</v>
      </c>
      <c r="C1282" s="59">
        <v>1</v>
      </c>
      <c r="D1282" s="59"/>
      <c r="E1282" s="59"/>
      <c r="F1282" s="59"/>
      <c r="G1282" s="59"/>
      <c r="H1282" s="59"/>
      <c r="I1282" s="59"/>
      <c r="J1282" s="59"/>
      <c r="K1282" s="59"/>
      <c r="L1282" s="59">
        <v>983</v>
      </c>
      <c r="M1282" s="104"/>
      <c r="N1282" s="9"/>
      <c r="O1282" s="142"/>
      <c r="P1282" s="11"/>
    </row>
    <row r="1283" spans="1:16">
      <c r="A1283" s="83"/>
      <c r="B1283" s="105" t="s">
        <v>263</v>
      </c>
      <c r="C1283" s="59">
        <v>1</v>
      </c>
      <c r="D1283" s="59"/>
      <c r="E1283" s="59"/>
      <c r="F1283" s="59"/>
      <c r="G1283" s="59"/>
      <c r="H1283" s="59"/>
      <c r="I1283" s="59"/>
      <c r="J1283" s="59"/>
      <c r="K1283" s="59"/>
      <c r="L1283" s="59">
        <v>984</v>
      </c>
      <c r="M1283" s="104"/>
      <c r="N1283" s="9"/>
      <c r="O1283" s="142"/>
      <c r="P1283" s="11"/>
    </row>
    <row r="1284" spans="1:16">
      <c r="A1284" s="83"/>
      <c r="B1284" s="105" t="s">
        <v>263</v>
      </c>
      <c r="C1284" s="59">
        <v>1</v>
      </c>
      <c r="D1284" s="59"/>
      <c r="E1284" s="59"/>
      <c r="F1284" s="59"/>
      <c r="G1284" s="59"/>
      <c r="H1284" s="59"/>
      <c r="I1284" s="59"/>
      <c r="J1284" s="59"/>
      <c r="K1284" s="59"/>
      <c r="L1284" s="59">
        <v>985</v>
      </c>
      <c r="M1284" s="104"/>
      <c r="N1284" s="9"/>
      <c r="O1284" s="142"/>
      <c r="P1284" s="11"/>
    </row>
    <row r="1285" spans="1:16">
      <c r="A1285" s="83"/>
      <c r="B1285" s="105" t="s">
        <v>263</v>
      </c>
      <c r="C1285" s="59">
        <v>1</v>
      </c>
      <c r="D1285" s="59"/>
      <c r="E1285" s="59"/>
      <c r="F1285" s="59"/>
      <c r="G1285" s="59"/>
      <c r="H1285" s="59"/>
      <c r="I1285" s="59"/>
      <c r="J1285" s="59"/>
      <c r="K1285" s="59"/>
      <c r="L1285" s="59">
        <v>986</v>
      </c>
      <c r="M1285" s="104"/>
      <c r="N1285" s="9"/>
      <c r="O1285" s="142"/>
      <c r="P1285" s="11"/>
    </row>
    <row r="1286" spans="1:16">
      <c r="A1286" s="83"/>
      <c r="B1286" s="105" t="s">
        <v>101</v>
      </c>
      <c r="C1286" s="59">
        <v>1</v>
      </c>
      <c r="D1286" s="59"/>
      <c r="E1286" s="59"/>
      <c r="F1286" s="59"/>
      <c r="G1286" s="59"/>
      <c r="H1286" s="59"/>
      <c r="I1286" s="59"/>
      <c r="J1286" s="59"/>
      <c r="K1286" s="59"/>
      <c r="L1286" s="59">
        <v>932</v>
      </c>
      <c r="M1286" s="104"/>
      <c r="N1286" s="9"/>
      <c r="O1286" s="142"/>
      <c r="P1286" s="11"/>
    </row>
    <row r="1287" spans="1:16">
      <c r="A1287" s="83"/>
      <c r="B1287" s="105" t="s">
        <v>25</v>
      </c>
      <c r="C1287" s="59">
        <v>1</v>
      </c>
      <c r="D1287" s="59"/>
      <c r="E1287" s="59"/>
      <c r="F1287" s="59"/>
      <c r="G1287" s="59"/>
      <c r="H1287" s="59"/>
      <c r="I1287" s="59"/>
      <c r="J1287" s="59"/>
      <c r="K1287" s="59"/>
      <c r="L1287" s="59">
        <v>931</v>
      </c>
      <c r="M1287" s="104"/>
      <c r="N1287" s="9"/>
      <c r="O1287" s="142"/>
      <c r="P1287" s="11"/>
    </row>
    <row r="1288" spans="1:16">
      <c r="A1288" s="83"/>
      <c r="B1288" s="105" t="s">
        <v>84</v>
      </c>
      <c r="C1288" s="59">
        <v>1</v>
      </c>
      <c r="D1288" s="59"/>
      <c r="E1288" s="59"/>
      <c r="F1288" s="59"/>
      <c r="G1288" s="59"/>
      <c r="H1288" s="59"/>
      <c r="I1288" s="59"/>
      <c r="J1288" s="59"/>
      <c r="K1288" s="59"/>
      <c r="L1288" s="59">
        <v>929</v>
      </c>
      <c r="M1288" s="104"/>
      <c r="N1288" s="9"/>
      <c r="O1288" s="142"/>
      <c r="P1288" s="11"/>
    </row>
    <row r="1289" spans="1:16">
      <c r="A1289" s="83"/>
      <c r="B1289" s="105" t="s">
        <v>84</v>
      </c>
      <c r="C1289" s="59">
        <v>1</v>
      </c>
      <c r="D1289" s="59">
        <v>2</v>
      </c>
      <c r="E1289" s="59"/>
      <c r="F1289" s="59">
        <v>17</v>
      </c>
      <c r="G1289" s="59"/>
      <c r="H1289" s="59"/>
      <c r="I1289" s="59"/>
      <c r="J1289" s="59"/>
      <c r="K1289" s="59">
        <f>SUM(E1289:J1289)</f>
        <v>17</v>
      </c>
      <c r="L1289" s="59">
        <v>930</v>
      </c>
      <c r="M1289" s="104"/>
      <c r="N1289" s="9"/>
      <c r="O1289" s="142"/>
      <c r="P1289" s="11"/>
    </row>
    <row r="1290" spans="1:16" s="73" customFormat="1">
      <c r="A1290" s="69" t="s">
        <v>28</v>
      </c>
      <c r="B1290" s="108"/>
      <c r="C1290" s="69">
        <f>SUM(C1134:C1289)</f>
        <v>150</v>
      </c>
      <c r="D1290" s="69"/>
      <c r="E1290" s="69">
        <f t="shared" ref="E1290:K1290" si="29">SUM(E1134:E1289)</f>
        <v>7</v>
      </c>
      <c r="F1290" s="69">
        <f t="shared" si="29"/>
        <v>24</v>
      </c>
      <c r="G1290" s="69">
        <f t="shared" si="29"/>
        <v>9</v>
      </c>
      <c r="H1290" s="69">
        <f t="shared" si="29"/>
        <v>0</v>
      </c>
      <c r="I1290" s="69">
        <f t="shared" si="29"/>
        <v>0</v>
      </c>
      <c r="J1290" s="69">
        <f t="shared" si="29"/>
        <v>0</v>
      </c>
      <c r="K1290" s="69">
        <f t="shared" si="29"/>
        <v>40</v>
      </c>
      <c r="L1290" s="69"/>
      <c r="M1290" s="9"/>
      <c r="N1290" s="9"/>
      <c r="O1290" s="149"/>
      <c r="P1290" s="163"/>
    </row>
    <row r="1291" spans="1:16" s="119" customFormat="1">
      <c r="A1291" s="81" t="s">
        <v>445</v>
      </c>
      <c r="B1291" s="108"/>
      <c r="C1291" s="117">
        <f>C17+C23+C29+C38+C98+C118+C146+C174+C207+C271+C327+C488+C649+C810+C971+C1131+C1290</f>
        <v>1176</v>
      </c>
      <c r="D1291" s="117"/>
      <c r="E1291" s="117">
        <f t="shared" ref="E1291:K1291" si="30">E17+E23+E29+E38+E98+E118+E146+E174+E207+E271+E327+E488+E649+E810+E971+E1131+E1290</f>
        <v>144</v>
      </c>
      <c r="F1291" s="117">
        <f t="shared" si="30"/>
        <v>186</v>
      </c>
      <c r="G1291" s="117">
        <f t="shared" si="30"/>
        <v>184</v>
      </c>
      <c r="H1291" s="117">
        <f t="shared" si="30"/>
        <v>14</v>
      </c>
      <c r="I1291" s="117">
        <f t="shared" si="30"/>
        <v>0</v>
      </c>
      <c r="J1291" s="117">
        <f t="shared" si="30"/>
        <v>3</v>
      </c>
      <c r="K1291" s="117">
        <f t="shared" si="30"/>
        <v>531</v>
      </c>
      <c r="L1291" s="117"/>
      <c r="M1291" s="118"/>
      <c r="N1291" s="118"/>
      <c r="O1291" s="158"/>
      <c r="P1291" s="164"/>
    </row>
    <row r="1292" spans="1:16">
      <c r="P1292" s="165">
        <f>SUM(P1:P1291)</f>
        <v>267</v>
      </c>
    </row>
    <row r="1293" spans="1:16">
      <c r="A1293" s="6" t="s">
        <v>1036</v>
      </c>
      <c r="B1293" s="1" t="s">
        <v>1037</v>
      </c>
    </row>
    <row r="1297" spans="12:12">
      <c r="L1297" s="1"/>
    </row>
    <row r="1298" spans="12:12">
      <c r="L1298" s="1"/>
    </row>
    <row r="1299" spans="12:12">
      <c r="L1299" s="1"/>
    </row>
    <row r="1300" spans="12:12">
      <c r="L1300" s="1"/>
    </row>
    <row r="1301" spans="12:12">
      <c r="L1301" s="1"/>
    </row>
    <row r="1302" spans="12:12">
      <c r="L1302" s="1"/>
    </row>
    <row r="1303" spans="12:12">
      <c r="L1303" s="1"/>
    </row>
    <row r="1304" spans="12:12">
      <c r="L1304" s="1"/>
    </row>
    <row r="1305" spans="12:12">
      <c r="L1305" s="1"/>
    </row>
    <row r="1306" spans="12:12">
      <c r="L1306" s="1"/>
    </row>
    <row r="1307" spans="12:12">
      <c r="L1307" s="1"/>
    </row>
    <row r="1308" spans="12:12">
      <c r="L1308" s="1"/>
    </row>
    <row r="1309" spans="12:12">
      <c r="L1309" s="1"/>
    </row>
    <row r="1310" spans="12:12">
      <c r="L1310" s="1"/>
    </row>
    <row r="1311" spans="12:12">
      <c r="L1311" s="1"/>
    </row>
    <row r="1312" spans="12:12">
      <c r="L1312" s="1"/>
    </row>
    <row r="1313" spans="12:12">
      <c r="L1313" s="1"/>
    </row>
    <row r="1314" spans="12:12">
      <c r="L1314" s="1"/>
    </row>
    <row r="1315" spans="12:12">
      <c r="L1315" s="1"/>
    </row>
    <row r="1316" spans="12:12">
      <c r="L1316" s="1"/>
    </row>
    <row r="1317" spans="12:12">
      <c r="L1317" s="1"/>
    </row>
    <row r="1318" spans="12:12">
      <c r="L1318" s="1"/>
    </row>
    <row r="1319" spans="12:12">
      <c r="L1319" s="1"/>
    </row>
    <row r="1320" spans="12:12">
      <c r="L1320" s="1"/>
    </row>
    <row r="1321" spans="12:12">
      <c r="L1321" s="1"/>
    </row>
    <row r="1322" spans="12:12">
      <c r="L1322" s="1"/>
    </row>
    <row r="1323" spans="12:12">
      <c r="L1323" s="1"/>
    </row>
    <row r="1324" spans="12:12">
      <c r="L1324" s="1"/>
    </row>
    <row r="1325" spans="12:12">
      <c r="L1325" s="1"/>
    </row>
    <row r="1326" spans="12:12">
      <c r="L1326" s="1"/>
    </row>
    <row r="1327" spans="12:12">
      <c r="L1327" s="1"/>
    </row>
    <row r="1328" spans="12:12">
      <c r="L1328" s="1"/>
    </row>
    <row r="1329" spans="12:12">
      <c r="L1329" s="1"/>
    </row>
    <row r="1330" spans="12:12">
      <c r="L1330" s="1"/>
    </row>
    <row r="1331" spans="12:12">
      <c r="L1331" s="1"/>
    </row>
    <row r="1332" spans="12:12">
      <c r="L1332" s="1"/>
    </row>
    <row r="1333" spans="12:12">
      <c r="L1333" s="1"/>
    </row>
    <row r="1334" spans="12:12">
      <c r="L1334" s="1"/>
    </row>
    <row r="1335" spans="12:12">
      <c r="L1335" s="1"/>
    </row>
    <row r="1336" spans="12:12">
      <c r="L1336" s="1"/>
    </row>
    <row r="1337" spans="12:12">
      <c r="L1337" s="1"/>
    </row>
    <row r="1338" spans="12:12">
      <c r="L1338" s="1"/>
    </row>
    <row r="1339" spans="12:12">
      <c r="L1339" s="1"/>
    </row>
    <row r="1340" spans="12:12">
      <c r="L1340" s="1"/>
    </row>
    <row r="1341" spans="12:12">
      <c r="L1341" s="1"/>
    </row>
    <row r="1342" spans="12:12">
      <c r="L1342" s="1"/>
    </row>
    <row r="1343" spans="12:12">
      <c r="L1343" s="1"/>
    </row>
    <row r="1344" spans="12:12">
      <c r="L1344" s="1"/>
    </row>
    <row r="1345" spans="12:12">
      <c r="L1345" s="1"/>
    </row>
    <row r="1346" spans="12:12">
      <c r="L1346" s="1"/>
    </row>
    <row r="1347" spans="12:12">
      <c r="L1347" s="1"/>
    </row>
    <row r="1348" spans="12:12">
      <c r="L1348" s="1"/>
    </row>
    <row r="1349" spans="12:12">
      <c r="L1349" s="1"/>
    </row>
    <row r="1350" spans="12:12">
      <c r="L1350" s="1"/>
    </row>
    <row r="1351" spans="12:12">
      <c r="L1351" s="1"/>
    </row>
    <row r="1352" spans="12:12">
      <c r="L1352" s="1"/>
    </row>
    <row r="1353" spans="12:12">
      <c r="L1353" s="1"/>
    </row>
    <row r="1354" spans="12:12">
      <c r="L1354" s="1"/>
    </row>
    <row r="1355" spans="12:12">
      <c r="L1355" s="1"/>
    </row>
    <row r="1356" spans="12:12">
      <c r="L1356" s="1"/>
    </row>
    <row r="1357" spans="12:12">
      <c r="L1357" s="1"/>
    </row>
    <row r="1358" spans="12:12">
      <c r="L1358" s="1"/>
    </row>
    <row r="1359" spans="12:12">
      <c r="L1359" s="1"/>
    </row>
    <row r="1360" spans="12:12">
      <c r="L1360" s="1"/>
    </row>
    <row r="1361" spans="12:12">
      <c r="L1361" s="1"/>
    </row>
    <row r="1362" spans="12:12">
      <c r="L1362" s="1"/>
    </row>
    <row r="1363" spans="12:12">
      <c r="L1363" s="1"/>
    </row>
    <row r="1364" spans="12:12">
      <c r="L1364" s="1"/>
    </row>
    <row r="1365" spans="12:12">
      <c r="L1365" s="1"/>
    </row>
    <row r="1366" spans="12:12">
      <c r="L1366" s="1"/>
    </row>
    <row r="1367" spans="12:12">
      <c r="L1367" s="1"/>
    </row>
    <row r="1368" spans="12:12">
      <c r="L1368" s="1"/>
    </row>
    <row r="1369" spans="12:12">
      <c r="L1369" s="1"/>
    </row>
    <row r="1370" spans="12:12">
      <c r="L1370" s="1"/>
    </row>
    <row r="1371" spans="12:12">
      <c r="L1371" s="1"/>
    </row>
    <row r="1372" spans="12:12">
      <c r="L1372" s="1"/>
    </row>
    <row r="1373" spans="12:12">
      <c r="L1373" s="1"/>
    </row>
    <row r="1374" spans="12:12">
      <c r="L1374" s="1"/>
    </row>
    <row r="1375" spans="12:12">
      <c r="L1375" s="1"/>
    </row>
    <row r="1376" spans="12:12">
      <c r="L1376" s="1"/>
    </row>
    <row r="1377" spans="12:12">
      <c r="L1377" s="1"/>
    </row>
    <row r="1378" spans="12:12">
      <c r="L1378" s="1"/>
    </row>
    <row r="1379" spans="12:12">
      <c r="L1379" s="1"/>
    </row>
    <row r="1380" spans="12:12">
      <c r="L1380" s="1"/>
    </row>
    <row r="1381" spans="12:12">
      <c r="L1381" s="1"/>
    </row>
    <row r="1382" spans="12:12">
      <c r="L1382" s="1"/>
    </row>
    <row r="1383" spans="12:12">
      <c r="L1383" s="1"/>
    </row>
    <row r="1384" spans="12:12">
      <c r="L1384" s="1"/>
    </row>
    <row r="1385" spans="12:12">
      <c r="L1385" s="1"/>
    </row>
    <row r="1386" spans="12:12">
      <c r="L1386" s="1"/>
    </row>
    <row r="1387" spans="12:12">
      <c r="L1387" s="1"/>
    </row>
    <row r="1388" spans="12:12">
      <c r="L1388" s="1"/>
    </row>
    <row r="1389" spans="12:12">
      <c r="L1389" s="1"/>
    </row>
    <row r="1390" spans="12:12">
      <c r="L1390" s="1"/>
    </row>
    <row r="1391" spans="12:12">
      <c r="L1391" s="1"/>
    </row>
    <row r="1392" spans="12:12">
      <c r="L1392" s="1"/>
    </row>
    <row r="1393" spans="12:12">
      <c r="L1393" s="1"/>
    </row>
    <row r="1394" spans="12:12">
      <c r="L1394" s="1"/>
    </row>
    <row r="1395" spans="12:12">
      <c r="L1395" s="1"/>
    </row>
    <row r="1396" spans="12:12">
      <c r="L1396" s="1"/>
    </row>
    <row r="1397" spans="12:12">
      <c r="L1397" s="1"/>
    </row>
    <row r="1398" spans="12:12">
      <c r="L1398" s="1"/>
    </row>
    <row r="1399" spans="12:12">
      <c r="L1399" s="1"/>
    </row>
    <row r="1400" spans="12:12">
      <c r="L1400" s="1"/>
    </row>
    <row r="1401" spans="12:12">
      <c r="L1401" s="1"/>
    </row>
    <row r="1402" spans="12:12">
      <c r="L1402" s="1"/>
    </row>
    <row r="1403" spans="12:12">
      <c r="L1403" s="1"/>
    </row>
    <row r="1404" spans="12:12">
      <c r="L1404" s="1"/>
    </row>
    <row r="1405" spans="12:12">
      <c r="L1405" s="1"/>
    </row>
    <row r="1406" spans="12:12">
      <c r="L1406" s="1"/>
    </row>
    <row r="1407" spans="12:12">
      <c r="L1407" s="1"/>
    </row>
    <row r="1408" spans="12:12">
      <c r="L1408" s="1"/>
    </row>
    <row r="1409" spans="12:12">
      <c r="L1409" s="1"/>
    </row>
    <row r="1410" spans="12:12">
      <c r="L1410" s="1"/>
    </row>
    <row r="1411" spans="12:12">
      <c r="L1411" s="1"/>
    </row>
    <row r="1412" spans="12:12">
      <c r="L1412" s="1"/>
    </row>
    <row r="1413" spans="12:12">
      <c r="L1413" s="1"/>
    </row>
    <row r="1414" spans="12:12">
      <c r="L1414" s="1"/>
    </row>
    <row r="1415" spans="12:12">
      <c r="L1415" s="1"/>
    </row>
    <row r="1416" spans="12:12">
      <c r="L1416" s="1"/>
    </row>
    <row r="1417" spans="12:12">
      <c r="L1417" s="1"/>
    </row>
    <row r="1418" spans="12:12">
      <c r="L1418" s="1"/>
    </row>
    <row r="1419" spans="12:12">
      <c r="L1419" s="1"/>
    </row>
    <row r="1420" spans="12:12">
      <c r="L1420" s="1"/>
    </row>
    <row r="1421" spans="12:12">
      <c r="L1421" s="1"/>
    </row>
    <row r="1422" spans="12:12">
      <c r="L1422" s="1"/>
    </row>
    <row r="1423" spans="12:12">
      <c r="L1423" s="1"/>
    </row>
    <row r="1424" spans="12:12">
      <c r="L1424" s="1"/>
    </row>
    <row r="1425" spans="12:12">
      <c r="L1425" s="1"/>
    </row>
    <row r="1426" spans="12:12">
      <c r="L1426" s="1"/>
    </row>
    <row r="1427" spans="12:12">
      <c r="L1427" s="1"/>
    </row>
    <row r="1428" spans="12:12">
      <c r="L1428" s="1"/>
    </row>
    <row r="1429" spans="12:12">
      <c r="L1429" s="1"/>
    </row>
    <row r="1430" spans="12:12">
      <c r="L1430" s="1"/>
    </row>
    <row r="1431" spans="12:12">
      <c r="L1431" s="1"/>
    </row>
    <row r="1432" spans="12:12">
      <c r="L1432" s="1"/>
    </row>
    <row r="1433" spans="12:12">
      <c r="L1433" s="1"/>
    </row>
    <row r="1434" spans="12:12">
      <c r="L1434" s="1"/>
    </row>
    <row r="1435" spans="12:12">
      <c r="L1435" s="1"/>
    </row>
    <row r="1436" spans="12:12">
      <c r="L1436" s="1"/>
    </row>
    <row r="1437" spans="12:12">
      <c r="L1437" s="1"/>
    </row>
    <row r="1438" spans="12:12">
      <c r="L1438" s="1"/>
    </row>
    <row r="1439" spans="12:12">
      <c r="L1439" s="1"/>
    </row>
    <row r="1440" spans="12:12">
      <c r="L1440" s="1"/>
    </row>
    <row r="1441" spans="12:12">
      <c r="L1441" s="1"/>
    </row>
    <row r="1442" spans="12:12">
      <c r="L1442" s="1"/>
    </row>
    <row r="1443" spans="12:12">
      <c r="L1443" s="1"/>
    </row>
    <row r="1444" spans="12:12">
      <c r="L1444" s="1"/>
    </row>
    <row r="1445" spans="12:12">
      <c r="L1445" s="1"/>
    </row>
    <row r="1446" spans="12:12">
      <c r="L1446" s="1"/>
    </row>
    <row r="1447" spans="12:12">
      <c r="L1447" s="1"/>
    </row>
    <row r="1448" spans="12:12">
      <c r="L1448" s="1"/>
    </row>
    <row r="1449" spans="12:12">
      <c r="L1449" s="1"/>
    </row>
    <row r="1450" spans="12:12">
      <c r="L1450" s="1"/>
    </row>
    <row r="1451" spans="12:12">
      <c r="L1451" s="1"/>
    </row>
    <row r="1452" spans="12:12">
      <c r="L1452" s="1"/>
    </row>
    <row r="1453" spans="12:12">
      <c r="L1453" s="1"/>
    </row>
    <row r="1454" spans="12:12">
      <c r="L1454" s="1"/>
    </row>
    <row r="1455" spans="12:12">
      <c r="L1455" s="1"/>
    </row>
    <row r="1456" spans="12:12">
      <c r="L1456" s="1"/>
    </row>
    <row r="1457" spans="12:12">
      <c r="L1457" s="1"/>
    </row>
    <row r="1458" spans="12:12">
      <c r="L1458" s="1"/>
    </row>
    <row r="1459" spans="12:12">
      <c r="L1459" s="1"/>
    </row>
    <row r="1460" spans="12:12">
      <c r="L1460" s="1"/>
    </row>
    <row r="1461" spans="12:12">
      <c r="L1461" s="1"/>
    </row>
    <row r="1462" spans="12:12">
      <c r="L1462" s="1"/>
    </row>
    <row r="1463" spans="12:12">
      <c r="L1463" s="1"/>
    </row>
    <row r="1464" spans="12:12">
      <c r="L1464" s="1"/>
    </row>
    <row r="1465" spans="12:12">
      <c r="L1465" s="1"/>
    </row>
    <row r="1466" spans="12:12">
      <c r="L1466" s="1"/>
    </row>
    <row r="1467" spans="12:12">
      <c r="L1467" s="1"/>
    </row>
    <row r="1468" spans="12:12">
      <c r="L1468" s="1"/>
    </row>
    <row r="1469" spans="12:12">
      <c r="L1469" s="1"/>
    </row>
    <row r="1470" spans="12:12">
      <c r="L1470" s="1"/>
    </row>
    <row r="1471" spans="12:12">
      <c r="L1471" s="1"/>
    </row>
    <row r="1472" spans="12:12">
      <c r="L1472" s="1"/>
    </row>
    <row r="1473" spans="12:12">
      <c r="L1473" s="1"/>
    </row>
    <row r="1474" spans="12:12">
      <c r="L1474" s="1"/>
    </row>
    <row r="1475" spans="12:12">
      <c r="L1475" s="1"/>
    </row>
    <row r="1476" spans="12:12">
      <c r="L1476" s="1"/>
    </row>
    <row r="1477" spans="12:12">
      <c r="L1477" s="1"/>
    </row>
    <row r="1478" spans="12:12">
      <c r="L1478" s="1"/>
    </row>
    <row r="1479" spans="12:12">
      <c r="L1479" s="1"/>
    </row>
    <row r="1480" spans="12:12">
      <c r="L1480" s="1"/>
    </row>
    <row r="1481" spans="12:12">
      <c r="L1481" s="1"/>
    </row>
    <row r="1482" spans="12:12">
      <c r="L1482" s="1"/>
    </row>
    <row r="1483" spans="12:12">
      <c r="L1483" s="1"/>
    </row>
    <row r="1484" spans="12:12">
      <c r="L1484" s="1"/>
    </row>
    <row r="1485" spans="12:12">
      <c r="L1485" s="1"/>
    </row>
    <row r="1486" spans="12:12">
      <c r="L1486" s="1"/>
    </row>
    <row r="1487" spans="12:12">
      <c r="L1487" s="1"/>
    </row>
    <row r="1488" spans="12:12">
      <c r="L1488" s="1"/>
    </row>
    <row r="1489" spans="12:12">
      <c r="L1489" s="1"/>
    </row>
    <row r="1490" spans="12:12">
      <c r="L1490" s="1"/>
    </row>
    <row r="1491" spans="12:12">
      <c r="L1491" s="1"/>
    </row>
    <row r="1492" spans="12:12">
      <c r="L1492" s="1"/>
    </row>
    <row r="1493" spans="12:12">
      <c r="L1493" s="1"/>
    </row>
    <row r="1494" spans="12:12">
      <c r="L1494" s="1"/>
    </row>
    <row r="1495" spans="12:12">
      <c r="L1495" s="1"/>
    </row>
    <row r="1496" spans="12:12">
      <c r="L1496" s="1"/>
    </row>
    <row r="1497" spans="12:12">
      <c r="L1497" s="1"/>
    </row>
    <row r="1498" spans="12:12">
      <c r="L1498" s="1"/>
    </row>
    <row r="1499" spans="12:12">
      <c r="L1499" s="1"/>
    </row>
    <row r="1500" spans="12:12">
      <c r="L1500" s="1"/>
    </row>
    <row r="1501" spans="12:12">
      <c r="L1501" s="1"/>
    </row>
    <row r="1502" spans="12:12">
      <c r="L1502" s="1"/>
    </row>
    <row r="1503" spans="12:12">
      <c r="L1503" s="1"/>
    </row>
    <row r="1504" spans="12:12">
      <c r="L1504" s="1"/>
    </row>
    <row r="1505" spans="12:12">
      <c r="L1505" s="1"/>
    </row>
    <row r="1506" spans="12:12">
      <c r="L1506" s="1"/>
    </row>
    <row r="1507" spans="12:12">
      <c r="L1507" s="1"/>
    </row>
    <row r="1508" spans="12:12">
      <c r="L1508" s="1"/>
    </row>
    <row r="1509" spans="12:12">
      <c r="L1509" s="1"/>
    </row>
    <row r="1510" spans="12:12">
      <c r="L1510" s="1"/>
    </row>
    <row r="1511" spans="12:12">
      <c r="L1511" s="1"/>
    </row>
    <row r="1512" spans="12:12">
      <c r="L1512" s="1"/>
    </row>
    <row r="1513" spans="12:12">
      <c r="L1513" s="1"/>
    </row>
    <row r="1514" spans="12:12">
      <c r="L1514" s="1"/>
    </row>
    <row r="1515" spans="12:12">
      <c r="L1515" s="1"/>
    </row>
    <row r="1516" spans="12:12">
      <c r="L1516" s="1"/>
    </row>
    <row r="1517" spans="12:12">
      <c r="L1517" s="1"/>
    </row>
    <row r="1518" spans="12:12">
      <c r="L1518" s="1"/>
    </row>
    <row r="1519" spans="12:12">
      <c r="L1519" s="1"/>
    </row>
    <row r="1520" spans="12:12">
      <c r="L1520" s="1"/>
    </row>
    <row r="1521" spans="12:12">
      <c r="L1521" s="1"/>
    </row>
    <row r="1522" spans="12:12">
      <c r="L1522" s="1"/>
    </row>
    <row r="1523" spans="12:12">
      <c r="L1523" s="1"/>
    </row>
    <row r="1524" spans="12:12">
      <c r="L1524" s="1"/>
    </row>
    <row r="1525" spans="12:12">
      <c r="L1525" s="1"/>
    </row>
    <row r="1526" spans="12:12">
      <c r="L1526" s="1"/>
    </row>
    <row r="1527" spans="12:12">
      <c r="L1527" s="1"/>
    </row>
    <row r="1528" spans="12:12">
      <c r="L1528" s="1"/>
    </row>
    <row r="1529" spans="12:12">
      <c r="L1529" s="1"/>
    </row>
    <row r="1530" spans="12:12">
      <c r="L1530" s="1"/>
    </row>
    <row r="1531" spans="12:12">
      <c r="L1531" s="1"/>
    </row>
    <row r="1532" spans="12:12">
      <c r="L1532" s="1"/>
    </row>
    <row r="1533" spans="12:12">
      <c r="L1533" s="1"/>
    </row>
    <row r="1534" spans="12:12">
      <c r="L1534" s="1"/>
    </row>
    <row r="1535" spans="12:12">
      <c r="L1535" s="1"/>
    </row>
    <row r="1536" spans="12:12">
      <c r="L1536" s="1"/>
    </row>
    <row r="1537" spans="12:12">
      <c r="L1537" s="1"/>
    </row>
    <row r="1538" spans="12:12">
      <c r="L1538" s="1"/>
    </row>
    <row r="1539" spans="12:12">
      <c r="L1539" s="1"/>
    </row>
    <row r="1540" spans="12:12">
      <c r="L1540" s="1"/>
    </row>
    <row r="1541" spans="12:12">
      <c r="L1541" s="1"/>
    </row>
    <row r="1542" spans="12:12">
      <c r="L1542" s="1"/>
    </row>
    <row r="1543" spans="12:12">
      <c r="L1543" s="1"/>
    </row>
    <row r="1544" spans="12:12">
      <c r="L1544" s="1"/>
    </row>
    <row r="1545" spans="12:12">
      <c r="L1545" s="1"/>
    </row>
    <row r="1546" spans="12:12">
      <c r="L1546" s="1"/>
    </row>
    <row r="1547" spans="12:12">
      <c r="L1547" s="1"/>
    </row>
    <row r="1548" spans="12:12">
      <c r="L1548" s="1"/>
    </row>
    <row r="1549" spans="12:12">
      <c r="L1549" s="1"/>
    </row>
    <row r="1550" spans="12:12">
      <c r="L1550" s="1"/>
    </row>
    <row r="1551" spans="12:12">
      <c r="L1551" s="1"/>
    </row>
    <row r="1552" spans="12:12">
      <c r="L1552" s="1"/>
    </row>
    <row r="1553" spans="12:12">
      <c r="L1553" s="1"/>
    </row>
    <row r="1554" spans="12:12">
      <c r="L1554" s="1"/>
    </row>
    <row r="1555" spans="12:12">
      <c r="L1555" s="1"/>
    </row>
    <row r="1556" spans="12:12">
      <c r="L1556" s="1"/>
    </row>
    <row r="1557" spans="12:12">
      <c r="L1557" s="1"/>
    </row>
    <row r="1558" spans="12:12">
      <c r="L1558" s="1"/>
    </row>
    <row r="1559" spans="12:12">
      <c r="L1559" s="1"/>
    </row>
    <row r="1560" spans="12:12">
      <c r="L1560" s="1"/>
    </row>
    <row r="1561" spans="12:12">
      <c r="L1561" s="1"/>
    </row>
    <row r="1562" spans="12:12">
      <c r="L1562" s="1"/>
    </row>
    <row r="1563" spans="12:12">
      <c r="L1563" s="1"/>
    </row>
    <row r="1564" spans="12:12">
      <c r="L1564" s="1"/>
    </row>
    <row r="1565" spans="12:12">
      <c r="L1565" s="1"/>
    </row>
    <row r="1566" spans="12:12">
      <c r="L1566" s="1"/>
    </row>
    <row r="1567" spans="12:12">
      <c r="L1567" s="1"/>
    </row>
    <row r="1568" spans="12:12">
      <c r="L1568" s="1"/>
    </row>
    <row r="1569" spans="12:12">
      <c r="L1569" s="1"/>
    </row>
    <row r="1570" spans="12:12">
      <c r="L1570" s="1"/>
    </row>
    <row r="1571" spans="12:12">
      <c r="L1571" s="1"/>
    </row>
    <row r="1572" spans="12:12">
      <c r="L1572" s="1"/>
    </row>
    <row r="1573" spans="12:12">
      <c r="L1573" s="1"/>
    </row>
    <row r="1574" spans="12:12">
      <c r="L1574" s="1"/>
    </row>
    <row r="1575" spans="12:12">
      <c r="L1575" s="1"/>
    </row>
    <row r="1576" spans="12:12">
      <c r="L1576" s="1"/>
    </row>
    <row r="1577" spans="12:12">
      <c r="L1577" s="1"/>
    </row>
    <row r="1578" spans="12:12">
      <c r="L1578" s="1"/>
    </row>
    <row r="1579" spans="12:12">
      <c r="L1579" s="1"/>
    </row>
    <row r="1580" spans="12:12">
      <c r="L1580" s="1"/>
    </row>
    <row r="1581" spans="12:12">
      <c r="L1581" s="1"/>
    </row>
    <row r="1582" spans="12:12">
      <c r="L1582" s="1"/>
    </row>
    <row r="1583" spans="12:12">
      <c r="L1583" s="1"/>
    </row>
    <row r="1584" spans="12:12">
      <c r="L1584" s="1"/>
    </row>
    <row r="1585" spans="12:12">
      <c r="L1585" s="1"/>
    </row>
    <row r="1586" spans="12:12">
      <c r="L1586" s="1"/>
    </row>
    <row r="1587" spans="12:12">
      <c r="L1587" s="1"/>
    </row>
    <row r="1588" spans="12:12">
      <c r="L1588" s="1"/>
    </row>
    <row r="1589" spans="12:12">
      <c r="L1589" s="1"/>
    </row>
    <row r="1590" spans="12:12">
      <c r="L1590" s="1"/>
    </row>
    <row r="1591" spans="12:12">
      <c r="L1591" s="1"/>
    </row>
    <row r="1592" spans="12:12">
      <c r="L1592" s="1"/>
    </row>
    <row r="1593" spans="12:12">
      <c r="L1593" s="1"/>
    </row>
    <row r="1594" spans="12:12">
      <c r="L1594" s="1"/>
    </row>
    <row r="1595" spans="12:12">
      <c r="L1595" s="1"/>
    </row>
    <row r="1596" spans="12:12">
      <c r="L1596" s="1"/>
    </row>
    <row r="1597" spans="12:12">
      <c r="L1597" s="1"/>
    </row>
    <row r="1598" spans="12:12">
      <c r="L1598" s="1"/>
    </row>
    <row r="1599" spans="12:12">
      <c r="L1599" s="1"/>
    </row>
    <row r="1600" spans="12:12">
      <c r="L1600" s="1"/>
    </row>
    <row r="1601" spans="12:12">
      <c r="L1601" s="1"/>
    </row>
    <row r="1602" spans="12:12">
      <c r="L1602" s="1"/>
    </row>
    <row r="1603" spans="12:12">
      <c r="L1603" s="1"/>
    </row>
    <row r="1604" spans="12:12">
      <c r="L1604" s="1"/>
    </row>
    <row r="1605" spans="12:12">
      <c r="L1605" s="1"/>
    </row>
    <row r="1606" spans="12:12">
      <c r="L1606" s="1"/>
    </row>
    <row r="1607" spans="12:12">
      <c r="L1607" s="1"/>
    </row>
    <row r="1608" spans="12:12">
      <c r="L1608" s="1"/>
    </row>
    <row r="1609" spans="12:12">
      <c r="L1609" s="1"/>
    </row>
    <row r="1610" spans="12:12">
      <c r="L1610" s="1"/>
    </row>
    <row r="1611" spans="12:12">
      <c r="L1611" s="1"/>
    </row>
    <row r="1612" spans="12:12">
      <c r="L1612" s="1"/>
    </row>
    <row r="1613" spans="12:12">
      <c r="L1613" s="1"/>
    </row>
    <row r="1614" spans="12:12">
      <c r="L1614" s="1"/>
    </row>
    <row r="1615" spans="12:12">
      <c r="L1615" s="1"/>
    </row>
    <row r="1616" spans="12:12">
      <c r="L1616" s="1"/>
    </row>
    <row r="1617" spans="12:12">
      <c r="L1617" s="1"/>
    </row>
    <row r="1618" spans="12:12">
      <c r="L1618" s="1"/>
    </row>
    <row r="1619" spans="12:12">
      <c r="L1619" s="1"/>
    </row>
    <row r="1620" spans="12:12">
      <c r="L1620" s="1"/>
    </row>
    <row r="1621" spans="12:12">
      <c r="L1621" s="1"/>
    </row>
    <row r="1622" spans="12:12">
      <c r="L1622" s="1"/>
    </row>
    <row r="1623" spans="12:12">
      <c r="L1623" s="1"/>
    </row>
    <row r="1624" spans="12:12">
      <c r="L1624" s="1"/>
    </row>
    <row r="1625" spans="12:12">
      <c r="L1625" s="1"/>
    </row>
    <row r="1626" spans="12:12">
      <c r="L1626" s="1"/>
    </row>
    <row r="1627" spans="12:12">
      <c r="L1627" s="1"/>
    </row>
    <row r="1628" spans="12:12">
      <c r="L1628" s="1"/>
    </row>
    <row r="1629" spans="12:12">
      <c r="L1629" s="1"/>
    </row>
    <row r="1630" spans="12:12">
      <c r="L1630" s="1"/>
    </row>
    <row r="1631" spans="12:12">
      <c r="L1631" s="1"/>
    </row>
    <row r="1632" spans="12:12">
      <c r="L1632" s="1"/>
    </row>
    <row r="1633" spans="12:12">
      <c r="L1633" s="1"/>
    </row>
    <row r="1634" spans="12:12">
      <c r="L1634" s="1"/>
    </row>
    <row r="1635" spans="12:12">
      <c r="L1635" s="1"/>
    </row>
    <row r="1636" spans="12:12">
      <c r="L1636" s="1"/>
    </row>
    <row r="1637" spans="12:12">
      <c r="L1637" s="1"/>
    </row>
    <row r="1638" spans="12:12">
      <c r="L1638" s="1"/>
    </row>
    <row r="1639" spans="12:12">
      <c r="L1639" s="1"/>
    </row>
    <row r="1640" spans="12:12">
      <c r="L1640" s="1"/>
    </row>
    <row r="1641" spans="12:12">
      <c r="L1641" s="1"/>
    </row>
    <row r="1642" spans="12:12">
      <c r="L1642" s="1"/>
    </row>
    <row r="1643" spans="12:12">
      <c r="L1643" s="1"/>
    </row>
    <row r="1644" spans="12:12">
      <c r="L1644" s="1"/>
    </row>
    <row r="1645" spans="12:12">
      <c r="L1645" s="1"/>
    </row>
    <row r="1646" spans="12:12">
      <c r="L1646" s="1"/>
    </row>
    <row r="1647" spans="12:12">
      <c r="L1647" s="1"/>
    </row>
    <row r="1648" spans="12:12">
      <c r="L1648" s="1"/>
    </row>
    <row r="1649" spans="12:12">
      <c r="L1649" s="1"/>
    </row>
    <row r="1650" spans="12:12">
      <c r="L1650" s="1"/>
    </row>
    <row r="1651" spans="12:12">
      <c r="L1651" s="1"/>
    </row>
    <row r="1652" spans="12:12">
      <c r="L1652" s="1"/>
    </row>
    <row r="1653" spans="12:12">
      <c r="L1653" s="1"/>
    </row>
    <row r="1654" spans="12:12">
      <c r="L1654" s="1"/>
    </row>
    <row r="1655" spans="12:12">
      <c r="L1655" s="1"/>
    </row>
    <row r="1656" spans="12:12">
      <c r="L1656" s="1"/>
    </row>
    <row r="1657" spans="12:12">
      <c r="L1657" s="1"/>
    </row>
    <row r="1658" spans="12:12">
      <c r="L1658" s="1"/>
    </row>
    <row r="1659" spans="12:12">
      <c r="L1659" s="1"/>
    </row>
    <row r="1660" spans="12:12">
      <c r="L1660" s="1"/>
    </row>
    <row r="1661" spans="12:12">
      <c r="L1661" s="1"/>
    </row>
    <row r="1662" spans="12:12">
      <c r="L1662" s="1"/>
    </row>
    <row r="1663" spans="12:12">
      <c r="L1663" s="1"/>
    </row>
    <row r="1664" spans="12:12">
      <c r="L1664" s="1"/>
    </row>
    <row r="1665" spans="12:12">
      <c r="L1665" s="1"/>
    </row>
    <row r="1666" spans="12:12">
      <c r="L1666" s="1"/>
    </row>
    <row r="1667" spans="12:12">
      <c r="L1667" s="1"/>
    </row>
    <row r="1668" spans="12:12">
      <c r="L1668" s="1"/>
    </row>
    <row r="1669" spans="12:12">
      <c r="L1669" s="1"/>
    </row>
    <row r="1670" spans="12:12">
      <c r="L1670" s="1"/>
    </row>
    <row r="1671" spans="12:12">
      <c r="L1671" s="1"/>
    </row>
    <row r="1672" spans="12:12">
      <c r="L1672" s="1"/>
    </row>
    <row r="1673" spans="12:12">
      <c r="L1673" s="1"/>
    </row>
    <row r="1674" spans="12:12">
      <c r="L1674" s="1"/>
    </row>
    <row r="1675" spans="12:12">
      <c r="L1675" s="1"/>
    </row>
    <row r="1676" spans="12:12">
      <c r="L1676" s="1"/>
    </row>
    <row r="1677" spans="12:12">
      <c r="L1677" s="1"/>
    </row>
    <row r="1678" spans="12:12">
      <c r="L1678" s="1"/>
    </row>
    <row r="1679" spans="12:12">
      <c r="L1679" s="1"/>
    </row>
    <row r="1680" spans="12:12">
      <c r="L1680" s="1"/>
    </row>
    <row r="1681" spans="12:12">
      <c r="L1681" s="1"/>
    </row>
    <row r="1682" spans="12:12">
      <c r="L1682" s="1"/>
    </row>
    <row r="1683" spans="12:12">
      <c r="L1683" s="1"/>
    </row>
    <row r="1684" spans="12:12">
      <c r="L1684" s="1"/>
    </row>
    <row r="1685" spans="12:12">
      <c r="L1685" s="1"/>
    </row>
    <row r="1686" spans="12:12">
      <c r="L1686" s="1"/>
    </row>
    <row r="1687" spans="12:12">
      <c r="L1687" s="1"/>
    </row>
    <row r="1688" spans="12:12">
      <c r="L1688" s="1"/>
    </row>
    <row r="1689" spans="12:12">
      <c r="L1689" s="1"/>
    </row>
    <row r="1690" spans="12:12">
      <c r="L1690" s="1"/>
    </row>
    <row r="1691" spans="12:12">
      <c r="L1691" s="1"/>
    </row>
    <row r="1692" spans="12:12">
      <c r="L1692" s="1"/>
    </row>
    <row r="1693" spans="12:12">
      <c r="L1693" s="1"/>
    </row>
    <row r="1694" spans="12:12">
      <c r="L1694" s="1"/>
    </row>
    <row r="1695" spans="12:12">
      <c r="L1695" s="1"/>
    </row>
    <row r="1696" spans="12:12">
      <c r="L1696" s="1"/>
    </row>
    <row r="1697" spans="12:12">
      <c r="L1697" s="1"/>
    </row>
    <row r="1698" spans="12:12">
      <c r="L1698" s="1"/>
    </row>
    <row r="1699" spans="12:12">
      <c r="L1699" s="1"/>
    </row>
    <row r="1700" spans="12:12">
      <c r="L1700" s="1"/>
    </row>
    <row r="1701" spans="12:12">
      <c r="L1701" s="1"/>
    </row>
    <row r="1702" spans="12:12">
      <c r="L1702" s="1"/>
    </row>
    <row r="1703" spans="12:12">
      <c r="L1703" s="1"/>
    </row>
  </sheetData>
  <autoFilter ref="A5:M1291"/>
  <mergeCells count="10">
    <mergeCell ref="O4:O5"/>
    <mergeCell ref="J1:K1"/>
    <mergeCell ref="A2:N2"/>
    <mergeCell ref="A3:N3"/>
    <mergeCell ref="A4:A5"/>
    <mergeCell ref="B4:C4"/>
    <mergeCell ref="E4:K4"/>
    <mergeCell ref="L4:L5"/>
    <mergeCell ref="M4:M5"/>
    <mergeCell ref="N4:N5"/>
  </mergeCells>
  <pageMargins left="0.59055118110236227" right="0.23622047244094491" top="0.35433070866141736" bottom="0.35433070866141736" header="0.31496062992125984" footer="0.15748031496062992"/>
  <pageSetup paperSize="9" scale="84" orientation="landscape" r:id="rId1"/>
  <rowBreaks count="25" manualBreakCount="25">
    <brk id="23" max="16383" man="1"/>
    <brk id="38" max="16383" man="1"/>
    <brk id="60" max="16383" man="1"/>
    <brk id="74" max="16383" man="1"/>
    <brk id="86" max="16383" man="1"/>
    <brk id="98" max="16383" man="1"/>
    <brk id="118" max="16383" man="1"/>
    <brk id="132" max="16383" man="1"/>
    <brk id="146" max="16383" man="1"/>
    <brk id="161" max="16383" man="1"/>
    <brk id="174" max="16383" man="1"/>
    <brk id="190" max="16383" man="1"/>
    <brk id="207" max="16383" man="1"/>
    <brk id="223" max="16383" man="1"/>
    <brk id="247" max="16383" man="1"/>
    <brk id="271" max="16383" man="1"/>
    <brk id="293" max="16383" man="1"/>
    <brk id="314" max="16383" man="1"/>
    <brk id="327" max="16383" man="1"/>
    <brk id="488" max="16383" man="1"/>
    <brk id="649" max="16383" man="1"/>
    <brk id="810" max="16383" man="1"/>
    <brk id="971" max="16383" man="1"/>
    <brk id="1131" max="16383" man="1"/>
    <brk id="129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461"/>
  <sheetViews>
    <sheetView tabSelected="1" topLeftCell="C1" workbookViewId="0">
      <selection activeCell="D3" sqref="D3"/>
    </sheetView>
  </sheetViews>
  <sheetFormatPr defaultRowHeight="15"/>
  <cols>
    <col min="1" max="1" width="10.875" style="610" customWidth="1"/>
    <col min="2" max="2" width="6.875" style="610" hidden="1" customWidth="1"/>
    <col min="3" max="3" width="25.875" style="610" customWidth="1"/>
    <col min="4" max="4" width="24.875" style="610" customWidth="1"/>
    <col min="5" max="5" width="13.125" style="610" customWidth="1"/>
    <col min="6" max="6" width="11" style="610" customWidth="1"/>
    <col min="7" max="7" width="14.625" style="610" customWidth="1"/>
    <col min="8" max="16384" width="9" style="610"/>
  </cols>
  <sheetData>
    <row r="1" spans="1:7" s="611" customFormat="1" ht="20.25">
      <c r="A1" s="640" t="s">
        <v>1943</v>
      </c>
      <c r="B1" s="640"/>
      <c r="C1" s="640"/>
      <c r="D1" s="640"/>
      <c r="E1" s="640"/>
      <c r="F1" s="640"/>
      <c r="G1" s="640"/>
    </row>
    <row r="2" spans="1:7" s="611" customFormat="1" ht="20.25">
      <c r="A2" s="640" t="s">
        <v>1936</v>
      </c>
      <c r="B2" s="640"/>
      <c r="C2" s="640"/>
      <c r="D2" s="640"/>
      <c r="E2" s="640"/>
      <c r="F2" s="640"/>
      <c r="G2" s="640"/>
    </row>
    <row r="4" spans="1:7" ht="20.25" customHeight="1">
      <c r="A4" s="641" t="s">
        <v>448</v>
      </c>
      <c r="B4" s="642" t="s">
        <v>1860</v>
      </c>
      <c r="C4" s="598"/>
      <c r="D4" s="644" t="s">
        <v>1261</v>
      </c>
      <c r="E4" s="645"/>
      <c r="F4" s="646" t="s">
        <v>452</v>
      </c>
      <c r="G4" s="648" t="s">
        <v>10</v>
      </c>
    </row>
    <row r="5" spans="1:7" ht="20.25">
      <c r="A5" s="641"/>
      <c r="B5" s="643"/>
      <c r="C5" s="599" t="s">
        <v>8</v>
      </c>
      <c r="D5" s="600" t="s">
        <v>11</v>
      </c>
      <c r="E5" s="600" t="s">
        <v>1263</v>
      </c>
      <c r="F5" s="647"/>
      <c r="G5" s="649"/>
    </row>
    <row r="6" spans="1:7" ht="20.25">
      <c r="A6" s="623"/>
      <c r="B6" s="623"/>
      <c r="C6" s="624"/>
      <c r="D6" s="614" t="s">
        <v>961</v>
      </c>
      <c r="E6" s="600"/>
      <c r="F6" s="600"/>
      <c r="G6" s="624"/>
    </row>
    <row r="7" spans="1:7" s="617" customFormat="1" ht="20.25">
      <c r="A7" s="613" t="s">
        <v>1747</v>
      </c>
      <c r="B7" s="625"/>
      <c r="C7" s="615" t="s">
        <v>189</v>
      </c>
      <c r="D7" s="615" t="s">
        <v>25</v>
      </c>
      <c r="E7" s="616" t="s">
        <v>13</v>
      </c>
      <c r="F7" s="616">
        <v>217</v>
      </c>
      <c r="G7" s="616"/>
    </row>
    <row r="8" spans="1:7" ht="20.25">
      <c r="A8" s="585" t="s">
        <v>1748</v>
      </c>
      <c r="B8" s="585"/>
      <c r="C8" s="595" t="s">
        <v>1876</v>
      </c>
      <c r="D8" s="595" t="s">
        <v>152</v>
      </c>
      <c r="E8" s="592" t="s">
        <v>15</v>
      </c>
      <c r="F8" s="592">
        <v>1071</v>
      </c>
      <c r="G8" s="592"/>
    </row>
    <row r="9" spans="1:7" ht="20.25">
      <c r="A9" s="585"/>
      <c r="B9" s="585"/>
      <c r="C9" s="590"/>
      <c r="D9" s="601" t="s">
        <v>29</v>
      </c>
      <c r="E9" s="600"/>
      <c r="F9" s="600"/>
      <c r="G9" s="600"/>
    </row>
    <row r="10" spans="1:7" ht="20.25">
      <c r="A10" s="585" t="s">
        <v>1749</v>
      </c>
      <c r="B10" s="585" t="s">
        <v>1748</v>
      </c>
      <c r="C10" s="590" t="s">
        <v>31</v>
      </c>
      <c r="D10" s="594" t="s">
        <v>26</v>
      </c>
      <c r="E10" s="592" t="s">
        <v>15</v>
      </c>
      <c r="F10" s="592">
        <v>1087</v>
      </c>
      <c r="G10" s="592"/>
    </row>
    <row r="11" spans="1:7" ht="20.25">
      <c r="A11" s="585" t="s">
        <v>1264</v>
      </c>
      <c r="B11" s="585" t="s">
        <v>1749</v>
      </c>
      <c r="C11" s="590" t="s">
        <v>33</v>
      </c>
      <c r="D11" s="594" t="s">
        <v>25</v>
      </c>
      <c r="E11" s="592" t="s">
        <v>13</v>
      </c>
      <c r="F11" s="592">
        <v>1085</v>
      </c>
      <c r="G11" s="592"/>
    </row>
    <row r="12" spans="1:7" ht="20.25">
      <c r="A12" s="585" t="s">
        <v>1265</v>
      </c>
      <c r="B12" s="585" t="s">
        <v>1264</v>
      </c>
      <c r="C12" s="590" t="s">
        <v>32</v>
      </c>
      <c r="D12" s="594" t="s">
        <v>25</v>
      </c>
      <c r="E12" s="592" t="s">
        <v>13</v>
      </c>
      <c r="F12" s="592">
        <v>1088</v>
      </c>
      <c r="G12" s="592"/>
    </row>
    <row r="13" spans="1:7" ht="20.25">
      <c r="A13" s="585"/>
      <c r="B13" s="585"/>
      <c r="C13" s="590"/>
      <c r="D13" s="601" t="s">
        <v>34</v>
      </c>
      <c r="E13" s="600"/>
      <c r="F13" s="600"/>
      <c r="G13" s="600"/>
    </row>
    <row r="14" spans="1:7" ht="20.25">
      <c r="A14" s="585" t="s">
        <v>1266</v>
      </c>
      <c r="B14" s="585" t="s">
        <v>1747</v>
      </c>
      <c r="C14" s="590" t="s">
        <v>36</v>
      </c>
      <c r="D14" s="594" t="s">
        <v>35</v>
      </c>
      <c r="E14" s="592" t="s">
        <v>15</v>
      </c>
      <c r="F14" s="592">
        <v>1082</v>
      </c>
      <c r="G14" s="592"/>
    </row>
    <row r="15" spans="1:7" ht="20.25">
      <c r="A15" s="585" t="s">
        <v>1267</v>
      </c>
      <c r="B15" s="585" t="s">
        <v>1748</v>
      </c>
      <c r="C15" s="590" t="s">
        <v>37</v>
      </c>
      <c r="D15" s="594" t="s">
        <v>35</v>
      </c>
      <c r="E15" s="592" t="s">
        <v>15</v>
      </c>
      <c r="F15" s="592">
        <v>1083</v>
      </c>
      <c r="G15" s="592"/>
    </row>
    <row r="16" spans="1:7" ht="20.25">
      <c r="A16" s="585" t="s">
        <v>1268</v>
      </c>
      <c r="B16" s="585" t="s">
        <v>1749</v>
      </c>
      <c r="C16" s="595" t="s">
        <v>60</v>
      </c>
      <c r="D16" s="595" t="s">
        <v>50</v>
      </c>
      <c r="E16" s="592" t="s">
        <v>15</v>
      </c>
      <c r="F16" s="592">
        <v>1117</v>
      </c>
      <c r="G16" s="592"/>
    </row>
    <row r="17" spans="1:7" ht="20.25">
      <c r="A17" s="585" t="s">
        <v>1269</v>
      </c>
      <c r="B17" s="585" t="s">
        <v>1264</v>
      </c>
      <c r="C17" s="590" t="s">
        <v>40</v>
      </c>
      <c r="D17" s="594" t="s">
        <v>84</v>
      </c>
      <c r="E17" s="592" t="s">
        <v>13</v>
      </c>
      <c r="F17" s="592">
        <v>59</v>
      </c>
      <c r="G17" s="592"/>
    </row>
    <row r="18" spans="1:7" ht="20.25">
      <c r="A18" s="585" t="s">
        <v>1270</v>
      </c>
      <c r="B18" s="585" t="s">
        <v>1265</v>
      </c>
      <c r="C18" s="590" t="s">
        <v>38</v>
      </c>
      <c r="D18" s="594" t="s">
        <v>25</v>
      </c>
      <c r="E18" s="592" t="s">
        <v>13</v>
      </c>
      <c r="F18" s="592">
        <v>1172</v>
      </c>
      <c r="G18" s="592"/>
    </row>
    <row r="19" spans="1:7" ht="20.25">
      <c r="A19" s="585"/>
      <c r="B19" s="585"/>
      <c r="C19" s="590"/>
      <c r="D19" s="601" t="s">
        <v>41</v>
      </c>
      <c r="E19" s="600"/>
      <c r="F19" s="600"/>
      <c r="G19" s="600"/>
    </row>
    <row r="20" spans="1:7" ht="20.25">
      <c r="A20" s="585" t="s">
        <v>1271</v>
      </c>
      <c r="B20" s="585" t="s">
        <v>1747</v>
      </c>
      <c r="C20" s="590" t="s">
        <v>43</v>
      </c>
      <c r="D20" s="594" t="s">
        <v>42</v>
      </c>
      <c r="E20" s="592" t="s">
        <v>15</v>
      </c>
      <c r="F20" s="592">
        <v>1049</v>
      </c>
      <c r="G20" s="592"/>
    </row>
    <row r="21" spans="1:7" ht="20.25">
      <c r="A21" s="585" t="s">
        <v>1272</v>
      </c>
      <c r="B21" s="585" t="s">
        <v>1748</v>
      </c>
      <c r="C21" s="590" t="s">
        <v>45</v>
      </c>
      <c r="D21" s="594" t="s">
        <v>42</v>
      </c>
      <c r="E21" s="592" t="s">
        <v>15</v>
      </c>
      <c r="F21" s="592">
        <v>1051</v>
      </c>
      <c r="G21" s="592"/>
    </row>
    <row r="22" spans="1:7" ht="20.25">
      <c r="A22" s="585" t="s">
        <v>1273</v>
      </c>
      <c r="B22" s="585" t="s">
        <v>1749</v>
      </c>
      <c r="C22" s="590" t="s">
        <v>46</v>
      </c>
      <c r="D22" s="594" t="s">
        <v>25</v>
      </c>
      <c r="E22" s="592" t="s">
        <v>13</v>
      </c>
      <c r="F22" s="592">
        <v>1053</v>
      </c>
      <c r="G22" s="592"/>
    </row>
    <row r="23" spans="1:7" ht="20.25">
      <c r="A23" s="585" t="s">
        <v>1274</v>
      </c>
      <c r="B23" s="585" t="s">
        <v>1264</v>
      </c>
      <c r="C23" s="590" t="s">
        <v>47</v>
      </c>
      <c r="D23" s="594" t="s">
        <v>25</v>
      </c>
      <c r="E23" s="592" t="s">
        <v>13</v>
      </c>
      <c r="F23" s="592">
        <v>1054</v>
      </c>
      <c r="G23" s="592"/>
    </row>
    <row r="24" spans="1:7" ht="20.25">
      <c r="A24" s="585"/>
      <c r="B24" s="585"/>
      <c r="C24" s="590"/>
      <c r="D24" s="591" t="s">
        <v>48</v>
      </c>
      <c r="E24" s="592"/>
      <c r="F24" s="592"/>
      <c r="G24" s="592"/>
    </row>
    <row r="25" spans="1:7" ht="20.25">
      <c r="A25" s="585"/>
      <c r="B25" s="585"/>
      <c r="C25" s="590"/>
      <c r="D25" s="593" t="s">
        <v>49</v>
      </c>
      <c r="E25" s="592"/>
      <c r="F25" s="592"/>
      <c r="G25" s="592"/>
    </row>
    <row r="26" spans="1:7" ht="20.25">
      <c r="A26" s="585" t="s">
        <v>1275</v>
      </c>
      <c r="B26" s="585" t="s">
        <v>1747</v>
      </c>
      <c r="C26" s="595" t="s">
        <v>51</v>
      </c>
      <c r="D26" s="595" t="s">
        <v>50</v>
      </c>
      <c r="E26" s="592" t="s">
        <v>15</v>
      </c>
      <c r="F26" s="592">
        <v>1090</v>
      </c>
      <c r="G26" s="592"/>
    </row>
    <row r="27" spans="1:7" ht="20.25">
      <c r="A27" s="585" t="s">
        <v>1276</v>
      </c>
      <c r="B27" s="585" t="s">
        <v>1748</v>
      </c>
      <c r="C27" s="595" t="s">
        <v>52</v>
      </c>
      <c r="D27" s="595" t="s">
        <v>50</v>
      </c>
      <c r="E27" s="592" t="s">
        <v>15</v>
      </c>
      <c r="F27" s="592">
        <v>1091</v>
      </c>
      <c r="G27" s="592"/>
    </row>
    <row r="28" spans="1:7" ht="20.25">
      <c r="A28" s="585" t="s">
        <v>1277</v>
      </c>
      <c r="B28" s="585" t="s">
        <v>1749</v>
      </c>
      <c r="C28" s="595" t="s">
        <v>53</v>
      </c>
      <c r="D28" s="595" t="s">
        <v>50</v>
      </c>
      <c r="E28" s="592" t="s">
        <v>15</v>
      </c>
      <c r="F28" s="592">
        <v>1092</v>
      </c>
      <c r="G28" s="592"/>
    </row>
    <row r="29" spans="1:7" ht="20.25">
      <c r="A29" s="585" t="s">
        <v>1278</v>
      </c>
      <c r="B29" s="585"/>
      <c r="C29" s="595" t="s">
        <v>1870</v>
      </c>
      <c r="D29" s="595" t="s">
        <v>25</v>
      </c>
      <c r="E29" s="592" t="s">
        <v>13</v>
      </c>
      <c r="F29" s="592">
        <v>1093</v>
      </c>
      <c r="G29" s="592"/>
    </row>
    <row r="30" spans="1:7" ht="20.25">
      <c r="A30" s="585" t="s">
        <v>1279</v>
      </c>
      <c r="B30" s="585" t="s">
        <v>1264</v>
      </c>
      <c r="C30" s="595" t="s">
        <v>55</v>
      </c>
      <c r="D30" s="595" t="s">
        <v>50</v>
      </c>
      <c r="E30" s="592" t="s">
        <v>15</v>
      </c>
      <c r="F30" s="592">
        <v>1103</v>
      </c>
      <c r="G30" s="592"/>
    </row>
    <row r="31" spans="1:7" ht="20.25">
      <c r="A31" s="585"/>
      <c r="B31" s="585"/>
      <c r="C31" s="595"/>
      <c r="D31" s="602" t="s">
        <v>71</v>
      </c>
      <c r="E31" s="592"/>
      <c r="F31" s="592"/>
      <c r="G31" s="592"/>
    </row>
    <row r="32" spans="1:7" ht="20.25">
      <c r="A32" s="585" t="s">
        <v>1280</v>
      </c>
      <c r="B32" s="585" t="s">
        <v>1265</v>
      </c>
      <c r="C32" s="595" t="s">
        <v>73</v>
      </c>
      <c r="D32" s="595" t="s">
        <v>72</v>
      </c>
      <c r="E32" s="592" t="s">
        <v>15</v>
      </c>
      <c r="F32" s="592">
        <v>1108</v>
      </c>
      <c r="G32" s="592"/>
    </row>
    <row r="33" spans="1:7" ht="20.25">
      <c r="A33" s="585" t="s">
        <v>1281</v>
      </c>
      <c r="B33" s="585" t="s">
        <v>1267</v>
      </c>
      <c r="C33" s="595" t="s">
        <v>75</v>
      </c>
      <c r="D33" s="595" t="s">
        <v>72</v>
      </c>
      <c r="E33" s="592" t="s">
        <v>15</v>
      </c>
      <c r="F33" s="592">
        <v>1110</v>
      </c>
      <c r="G33" s="592"/>
    </row>
    <row r="34" spans="1:7" ht="20.25">
      <c r="A34" s="585" t="s">
        <v>1282</v>
      </c>
      <c r="B34" s="585" t="s">
        <v>1268</v>
      </c>
      <c r="C34" s="595" t="s">
        <v>76</v>
      </c>
      <c r="D34" s="595" t="s">
        <v>72</v>
      </c>
      <c r="E34" s="592" t="s">
        <v>15</v>
      </c>
      <c r="F34" s="592">
        <v>1111</v>
      </c>
      <c r="G34" s="592"/>
    </row>
    <row r="35" spans="1:7" ht="20.25">
      <c r="A35" s="585" t="s">
        <v>1283</v>
      </c>
      <c r="B35" s="585" t="s">
        <v>1269</v>
      </c>
      <c r="C35" s="595" t="s">
        <v>78</v>
      </c>
      <c r="D35" s="595" t="s">
        <v>72</v>
      </c>
      <c r="E35" s="592" t="s">
        <v>15</v>
      </c>
      <c r="F35" s="592">
        <v>1114</v>
      </c>
      <c r="G35" s="592"/>
    </row>
    <row r="36" spans="1:7" ht="20.25">
      <c r="A36" s="585" t="s">
        <v>1284</v>
      </c>
      <c r="B36" s="585" t="s">
        <v>1270</v>
      </c>
      <c r="C36" s="595" t="s">
        <v>1141</v>
      </c>
      <c r="D36" s="595" t="s">
        <v>72</v>
      </c>
      <c r="E36" s="592" t="s">
        <v>15</v>
      </c>
      <c r="F36" s="592">
        <v>1115</v>
      </c>
      <c r="G36" s="592"/>
    </row>
    <row r="37" spans="1:7" ht="20.25">
      <c r="A37" s="585" t="s">
        <v>1285</v>
      </c>
      <c r="B37" s="585" t="s">
        <v>1271</v>
      </c>
      <c r="C37" s="595" t="s">
        <v>81</v>
      </c>
      <c r="D37" s="595" t="s">
        <v>229</v>
      </c>
      <c r="E37" s="592" t="s">
        <v>13</v>
      </c>
      <c r="F37" s="592">
        <v>1118</v>
      </c>
      <c r="G37" s="592"/>
    </row>
    <row r="38" spans="1:7" ht="20.25">
      <c r="A38" s="585" t="s">
        <v>1286</v>
      </c>
      <c r="B38" s="585"/>
      <c r="C38" s="595" t="s">
        <v>1871</v>
      </c>
      <c r="D38" s="595" t="s">
        <v>25</v>
      </c>
      <c r="E38" s="592" t="s">
        <v>13</v>
      </c>
      <c r="F38" s="592">
        <v>1174</v>
      </c>
      <c r="G38" s="592"/>
    </row>
    <row r="39" spans="1:7" ht="20.25">
      <c r="A39" s="590"/>
      <c r="B39" s="590"/>
      <c r="C39" s="595"/>
      <c r="D39" s="602" t="s">
        <v>972</v>
      </c>
      <c r="E39" s="592"/>
      <c r="F39" s="592"/>
      <c r="G39" s="592"/>
    </row>
    <row r="40" spans="1:7" ht="20.25">
      <c r="A40" s="585" t="s">
        <v>1287</v>
      </c>
      <c r="B40" s="585" t="s">
        <v>1272</v>
      </c>
      <c r="C40" s="595" t="s">
        <v>87</v>
      </c>
      <c r="D40" s="595" t="s">
        <v>84</v>
      </c>
      <c r="E40" s="592" t="s">
        <v>13</v>
      </c>
      <c r="F40" s="592">
        <v>219</v>
      </c>
      <c r="G40" s="592"/>
    </row>
    <row r="41" spans="1:7" ht="20.25">
      <c r="A41" s="585" t="s">
        <v>1288</v>
      </c>
      <c r="B41" s="585" t="s">
        <v>1273</v>
      </c>
      <c r="C41" s="595" t="s">
        <v>149</v>
      </c>
      <c r="D41" s="595" t="s">
        <v>84</v>
      </c>
      <c r="E41" s="592" t="s">
        <v>13</v>
      </c>
      <c r="F41" s="592">
        <v>280</v>
      </c>
      <c r="G41" s="592"/>
    </row>
    <row r="42" spans="1:7" ht="20.25">
      <c r="A42" s="585" t="s">
        <v>1289</v>
      </c>
      <c r="B42" s="585"/>
      <c r="C42" s="595" t="s">
        <v>1872</v>
      </c>
      <c r="D42" s="595" t="s">
        <v>84</v>
      </c>
      <c r="E42" s="592" t="s">
        <v>13</v>
      </c>
      <c r="F42" s="592">
        <v>303</v>
      </c>
      <c r="G42" s="592"/>
    </row>
    <row r="43" spans="1:7" ht="20.25">
      <c r="A43" s="585" t="s">
        <v>1290</v>
      </c>
      <c r="B43" s="585" t="s">
        <v>1275</v>
      </c>
      <c r="C43" s="595" t="s">
        <v>93</v>
      </c>
      <c r="D43" s="595" t="s">
        <v>84</v>
      </c>
      <c r="E43" s="592" t="s">
        <v>13</v>
      </c>
      <c r="F43" s="592">
        <v>1130</v>
      </c>
      <c r="G43" s="592"/>
    </row>
    <row r="44" spans="1:7" ht="20.25">
      <c r="A44" s="585" t="s">
        <v>1291</v>
      </c>
      <c r="B44" s="585" t="s">
        <v>1276</v>
      </c>
      <c r="C44" s="595" t="s">
        <v>97</v>
      </c>
      <c r="D44" s="595" t="s">
        <v>84</v>
      </c>
      <c r="E44" s="592" t="s">
        <v>13</v>
      </c>
      <c r="F44" s="592">
        <v>1134</v>
      </c>
      <c r="G44" s="592"/>
    </row>
    <row r="45" spans="1:7" ht="20.25">
      <c r="A45" s="585" t="s">
        <v>1292</v>
      </c>
      <c r="B45" s="585" t="s">
        <v>1277</v>
      </c>
      <c r="C45" s="595" t="s">
        <v>95</v>
      </c>
      <c r="D45" s="595" t="s">
        <v>84</v>
      </c>
      <c r="E45" s="592" t="s">
        <v>13</v>
      </c>
      <c r="F45" s="592">
        <v>1171</v>
      </c>
      <c r="G45" s="592"/>
    </row>
    <row r="46" spans="1:7" ht="20.25">
      <c r="A46" s="585" t="s">
        <v>1293</v>
      </c>
      <c r="B46" s="585" t="s">
        <v>1278</v>
      </c>
      <c r="C46" s="590" t="s">
        <v>1168</v>
      </c>
      <c r="D46" s="595" t="s">
        <v>88</v>
      </c>
      <c r="E46" s="592" t="s">
        <v>15</v>
      </c>
      <c r="F46" s="592">
        <v>1122</v>
      </c>
      <c r="G46" s="592"/>
    </row>
    <row r="47" spans="1:7" ht="20.25">
      <c r="A47" s="585" t="s">
        <v>1294</v>
      </c>
      <c r="B47" s="585" t="s">
        <v>1279</v>
      </c>
      <c r="C47" s="595" t="s">
        <v>90</v>
      </c>
      <c r="D47" s="595" t="s">
        <v>88</v>
      </c>
      <c r="E47" s="592" t="s">
        <v>15</v>
      </c>
      <c r="F47" s="592">
        <v>1123</v>
      </c>
      <c r="G47" s="592"/>
    </row>
    <row r="48" spans="1:7" ht="20.25">
      <c r="A48" s="585" t="s">
        <v>1295</v>
      </c>
      <c r="B48" s="585" t="s">
        <v>1280</v>
      </c>
      <c r="C48" s="595" t="s">
        <v>91</v>
      </c>
      <c r="D48" s="595" t="s">
        <v>88</v>
      </c>
      <c r="E48" s="592" t="s">
        <v>15</v>
      </c>
      <c r="F48" s="592">
        <v>1124</v>
      </c>
      <c r="G48" s="592"/>
    </row>
    <row r="49" spans="1:7" ht="20.25">
      <c r="A49" s="585" t="s">
        <v>1296</v>
      </c>
      <c r="B49" s="585" t="s">
        <v>1281</v>
      </c>
      <c r="C49" s="595" t="s">
        <v>58</v>
      </c>
      <c r="D49" s="595" t="s">
        <v>50</v>
      </c>
      <c r="E49" s="592" t="s">
        <v>15</v>
      </c>
      <c r="F49" s="592">
        <v>1104</v>
      </c>
      <c r="G49" s="592"/>
    </row>
    <row r="50" spans="1:7" ht="20.25">
      <c r="A50" s="585" t="s">
        <v>1297</v>
      </c>
      <c r="B50" s="585" t="s">
        <v>1282</v>
      </c>
      <c r="C50" s="595" t="s">
        <v>62</v>
      </c>
      <c r="D50" s="595" t="s">
        <v>25</v>
      </c>
      <c r="E50" s="592" t="s">
        <v>13</v>
      </c>
      <c r="F50" s="592">
        <v>1106</v>
      </c>
      <c r="G50" s="592"/>
    </row>
    <row r="51" spans="1:7" ht="20.25">
      <c r="A51" s="585"/>
      <c r="B51" s="585"/>
      <c r="C51" s="595"/>
      <c r="D51" s="602" t="s">
        <v>96</v>
      </c>
      <c r="E51" s="592"/>
      <c r="F51" s="592"/>
      <c r="G51" s="592"/>
    </row>
    <row r="52" spans="1:7" ht="20.25">
      <c r="A52" s="585" t="s">
        <v>1298</v>
      </c>
      <c r="B52" s="585" t="s">
        <v>1283</v>
      </c>
      <c r="C52" s="595" t="s">
        <v>447</v>
      </c>
      <c r="D52" s="594" t="s">
        <v>98</v>
      </c>
      <c r="E52" s="592" t="s">
        <v>15</v>
      </c>
      <c r="F52" s="592">
        <v>4</v>
      </c>
      <c r="G52" s="592"/>
    </row>
    <row r="53" spans="1:7" ht="20.25">
      <c r="A53" s="585" t="s">
        <v>1299</v>
      </c>
      <c r="B53" s="585"/>
      <c r="C53" s="595" t="s">
        <v>1873</v>
      </c>
      <c r="D53" s="594" t="s">
        <v>98</v>
      </c>
      <c r="E53" s="592" t="s">
        <v>15</v>
      </c>
      <c r="F53" s="592">
        <v>5</v>
      </c>
      <c r="G53" s="592"/>
    </row>
    <row r="54" spans="1:7" ht="20.25">
      <c r="A54" s="585" t="s">
        <v>1300</v>
      </c>
      <c r="B54" s="585" t="s">
        <v>1284</v>
      </c>
      <c r="C54" s="595" t="s">
        <v>99</v>
      </c>
      <c r="D54" s="595" t="s">
        <v>98</v>
      </c>
      <c r="E54" s="592" t="s">
        <v>15</v>
      </c>
      <c r="F54" s="592">
        <v>1126</v>
      </c>
      <c r="G54" s="592"/>
    </row>
    <row r="55" spans="1:7" ht="20.25">
      <c r="A55" s="585" t="s">
        <v>1301</v>
      </c>
      <c r="B55" s="585" t="s">
        <v>1285</v>
      </c>
      <c r="C55" s="590" t="s">
        <v>354</v>
      </c>
      <c r="D55" s="594" t="s">
        <v>101</v>
      </c>
      <c r="E55" s="592" t="s">
        <v>13</v>
      </c>
      <c r="F55" s="592">
        <v>150</v>
      </c>
      <c r="G55" s="592"/>
    </row>
    <row r="56" spans="1:7" ht="20.25">
      <c r="A56" s="585" t="s">
        <v>1302</v>
      </c>
      <c r="B56" s="585" t="s">
        <v>1286</v>
      </c>
      <c r="C56" s="595" t="s">
        <v>85</v>
      </c>
      <c r="D56" s="595" t="s">
        <v>84</v>
      </c>
      <c r="E56" s="592" t="s">
        <v>13</v>
      </c>
      <c r="F56" s="592">
        <v>38</v>
      </c>
      <c r="G56" s="592"/>
    </row>
    <row r="57" spans="1:7" ht="20.25">
      <c r="A57" s="585" t="s">
        <v>1303</v>
      </c>
      <c r="B57" s="585" t="s">
        <v>1287</v>
      </c>
      <c r="C57" s="595" t="s">
        <v>94</v>
      </c>
      <c r="D57" s="595" t="s">
        <v>25</v>
      </c>
      <c r="E57" s="592" t="s">
        <v>13</v>
      </c>
      <c r="F57" s="592">
        <v>1135</v>
      </c>
      <c r="G57" s="592"/>
    </row>
    <row r="58" spans="1:7" ht="20.25">
      <c r="A58" s="585"/>
      <c r="B58" s="585"/>
      <c r="C58" s="590"/>
      <c r="D58" s="591" t="s">
        <v>102</v>
      </c>
      <c r="E58" s="592"/>
      <c r="F58" s="592"/>
      <c r="G58" s="592"/>
    </row>
    <row r="59" spans="1:7" ht="20.25">
      <c r="A59" s="585"/>
      <c r="B59" s="585"/>
      <c r="C59" s="590"/>
      <c r="D59" s="593" t="s">
        <v>103</v>
      </c>
      <c r="E59" s="592"/>
      <c r="F59" s="592"/>
      <c r="G59" s="592"/>
    </row>
    <row r="60" spans="1:7" ht="20.25">
      <c r="A60" s="585" t="s">
        <v>1304</v>
      </c>
      <c r="B60" s="585" t="s">
        <v>1747</v>
      </c>
      <c r="C60" s="595" t="s">
        <v>116</v>
      </c>
      <c r="D60" s="595" t="s">
        <v>50</v>
      </c>
      <c r="E60" s="592" t="s">
        <v>15</v>
      </c>
      <c r="F60" s="592">
        <v>20</v>
      </c>
      <c r="G60" s="592"/>
    </row>
    <row r="61" spans="1:7" ht="20.25">
      <c r="A61" s="585" t="s">
        <v>1305</v>
      </c>
      <c r="B61" s="585" t="s">
        <v>1748</v>
      </c>
      <c r="C61" s="595" t="s">
        <v>104</v>
      </c>
      <c r="D61" s="595" t="s">
        <v>50</v>
      </c>
      <c r="E61" s="592" t="s">
        <v>15</v>
      </c>
      <c r="F61" s="592">
        <v>1147</v>
      </c>
      <c r="G61" s="592"/>
    </row>
    <row r="62" spans="1:7" ht="20.25">
      <c r="A62" s="585" t="s">
        <v>1306</v>
      </c>
      <c r="B62" s="585" t="s">
        <v>1749</v>
      </c>
      <c r="C62" s="595" t="s">
        <v>106</v>
      </c>
      <c r="D62" s="595" t="s">
        <v>105</v>
      </c>
      <c r="E62" s="592" t="s">
        <v>13</v>
      </c>
      <c r="F62" s="592">
        <v>1154</v>
      </c>
      <c r="G62" s="592"/>
    </row>
    <row r="63" spans="1:7" ht="20.25">
      <c r="A63" s="585" t="s">
        <v>1307</v>
      </c>
      <c r="B63" s="585" t="s">
        <v>1264</v>
      </c>
      <c r="C63" s="595" t="s">
        <v>1029</v>
      </c>
      <c r="D63" s="595" t="s">
        <v>25</v>
      </c>
      <c r="E63" s="592" t="s">
        <v>13</v>
      </c>
      <c r="F63" s="592">
        <v>1149</v>
      </c>
      <c r="G63" s="592"/>
    </row>
    <row r="64" spans="1:7" ht="20.25">
      <c r="A64" s="585"/>
      <c r="B64" s="585"/>
      <c r="C64" s="595"/>
      <c r="D64" s="602" t="s">
        <v>107</v>
      </c>
      <c r="E64" s="592"/>
      <c r="F64" s="592"/>
      <c r="G64" s="592"/>
    </row>
    <row r="65" spans="1:7" ht="20.25">
      <c r="A65" s="585" t="s">
        <v>1308</v>
      </c>
      <c r="B65" s="585" t="s">
        <v>1265</v>
      </c>
      <c r="C65" s="595" t="s">
        <v>108</v>
      </c>
      <c r="D65" s="595" t="s">
        <v>26</v>
      </c>
      <c r="E65" s="592" t="s">
        <v>15</v>
      </c>
      <c r="F65" s="592">
        <v>1141</v>
      </c>
      <c r="G65" s="592"/>
    </row>
    <row r="66" spans="1:7" ht="20.25">
      <c r="A66" s="585" t="s">
        <v>1309</v>
      </c>
      <c r="B66" s="585" t="s">
        <v>1266</v>
      </c>
      <c r="C66" s="595" t="s">
        <v>109</v>
      </c>
      <c r="D66" s="595" t="s">
        <v>26</v>
      </c>
      <c r="E66" s="592" t="s">
        <v>15</v>
      </c>
      <c r="F66" s="592">
        <v>1142</v>
      </c>
      <c r="G66" s="592"/>
    </row>
    <row r="67" spans="1:7" ht="20.25">
      <c r="A67" s="585"/>
      <c r="B67" s="585"/>
      <c r="C67" s="595"/>
      <c r="D67" s="602" t="s">
        <v>111</v>
      </c>
      <c r="E67" s="592"/>
      <c r="F67" s="592"/>
      <c r="G67" s="592"/>
    </row>
    <row r="68" spans="1:7" ht="20.25">
      <c r="A68" s="585" t="s">
        <v>1310</v>
      </c>
      <c r="B68" s="585" t="s">
        <v>1267</v>
      </c>
      <c r="C68" s="595" t="s">
        <v>112</v>
      </c>
      <c r="D68" s="595" t="s">
        <v>26</v>
      </c>
      <c r="E68" s="592" t="s">
        <v>15</v>
      </c>
      <c r="F68" s="592">
        <v>1143</v>
      </c>
      <c r="G68" s="592"/>
    </row>
    <row r="69" spans="1:7" ht="20.25">
      <c r="A69" s="585" t="s">
        <v>1311</v>
      </c>
      <c r="B69" s="585"/>
      <c r="C69" s="595" t="s">
        <v>1874</v>
      </c>
      <c r="D69" s="595" t="s">
        <v>26</v>
      </c>
      <c r="E69" s="592" t="s">
        <v>15</v>
      </c>
      <c r="F69" s="592">
        <v>1144</v>
      </c>
      <c r="G69" s="592"/>
    </row>
    <row r="70" spans="1:7" ht="20.25">
      <c r="A70" s="585"/>
      <c r="B70" s="585"/>
      <c r="C70" s="595"/>
      <c r="D70" s="602" t="s">
        <v>115</v>
      </c>
      <c r="E70" s="592"/>
      <c r="F70" s="592"/>
      <c r="G70" s="592"/>
    </row>
    <row r="71" spans="1:7" ht="20.25">
      <c r="A71" s="585" t="s">
        <v>1312</v>
      </c>
      <c r="B71" s="585" t="s">
        <v>1268</v>
      </c>
      <c r="C71" s="595" t="s">
        <v>114</v>
      </c>
      <c r="D71" s="595" t="s">
        <v>113</v>
      </c>
      <c r="E71" s="592" t="s">
        <v>15</v>
      </c>
      <c r="F71" s="592">
        <v>1145</v>
      </c>
      <c r="G71" s="592"/>
    </row>
    <row r="72" spans="1:7" ht="20.25">
      <c r="A72" s="585"/>
      <c r="B72" s="585"/>
      <c r="C72" s="622"/>
      <c r="D72" s="603" t="s">
        <v>117</v>
      </c>
      <c r="E72" s="592"/>
      <c r="F72" s="592"/>
      <c r="G72" s="592"/>
    </row>
    <row r="73" spans="1:7" ht="20.25">
      <c r="A73" s="585"/>
      <c r="B73" s="585"/>
      <c r="C73" s="590"/>
      <c r="D73" s="604" t="s">
        <v>103</v>
      </c>
      <c r="E73" s="592"/>
      <c r="F73" s="592"/>
      <c r="G73" s="592"/>
    </row>
    <row r="74" spans="1:7" ht="20.25">
      <c r="A74" s="585" t="s">
        <v>1313</v>
      </c>
      <c r="B74" s="585" t="s">
        <v>1747</v>
      </c>
      <c r="C74" s="595" t="s">
        <v>118</v>
      </c>
      <c r="D74" s="595" t="s">
        <v>50</v>
      </c>
      <c r="E74" s="592" t="s">
        <v>15</v>
      </c>
      <c r="F74" s="592">
        <v>1165</v>
      </c>
      <c r="G74" s="592"/>
    </row>
    <row r="75" spans="1:7" ht="20.25">
      <c r="A75" s="585" t="s">
        <v>1314</v>
      </c>
      <c r="B75" s="585" t="s">
        <v>1748</v>
      </c>
      <c r="C75" s="595" t="s">
        <v>119</v>
      </c>
      <c r="D75" s="595" t="s">
        <v>25</v>
      </c>
      <c r="E75" s="592" t="s">
        <v>13</v>
      </c>
      <c r="F75" s="592">
        <v>35</v>
      </c>
      <c r="G75" s="592"/>
    </row>
    <row r="76" spans="1:7" ht="20.25">
      <c r="A76" s="585" t="s">
        <v>1315</v>
      </c>
      <c r="B76" s="585" t="s">
        <v>1749</v>
      </c>
      <c r="C76" s="590" t="s">
        <v>1028</v>
      </c>
      <c r="D76" s="595" t="s">
        <v>25</v>
      </c>
      <c r="E76" s="592" t="s">
        <v>13</v>
      </c>
      <c r="F76" s="592">
        <v>1119</v>
      </c>
      <c r="G76" s="592"/>
    </row>
    <row r="77" spans="1:7" ht="20.25">
      <c r="A77" s="585"/>
      <c r="B77" s="585"/>
      <c r="C77" s="595"/>
      <c r="D77" s="602" t="s">
        <v>124</v>
      </c>
      <c r="E77" s="592"/>
      <c r="F77" s="592"/>
      <c r="G77" s="592"/>
    </row>
    <row r="78" spans="1:7" ht="20.25">
      <c r="A78" s="585" t="s">
        <v>1317</v>
      </c>
      <c r="B78" s="585" t="s">
        <v>1264</v>
      </c>
      <c r="C78" s="595" t="s">
        <v>126</v>
      </c>
      <c r="D78" s="595" t="s">
        <v>125</v>
      </c>
      <c r="E78" s="592" t="s">
        <v>15</v>
      </c>
      <c r="F78" s="592">
        <v>1161</v>
      </c>
      <c r="G78" s="592"/>
    </row>
    <row r="79" spans="1:7" ht="20.25">
      <c r="A79" s="585" t="s">
        <v>1318</v>
      </c>
      <c r="B79" s="585" t="s">
        <v>1265</v>
      </c>
      <c r="C79" s="595" t="s">
        <v>127</v>
      </c>
      <c r="D79" s="595" t="s">
        <v>125</v>
      </c>
      <c r="E79" s="592" t="s">
        <v>15</v>
      </c>
      <c r="F79" s="592">
        <v>1162</v>
      </c>
      <c r="G79" s="592"/>
    </row>
    <row r="80" spans="1:7" ht="20.25">
      <c r="A80" s="585" t="s">
        <v>1319</v>
      </c>
      <c r="B80" s="585" t="s">
        <v>1266</v>
      </c>
      <c r="C80" s="595" t="s">
        <v>128</v>
      </c>
      <c r="D80" s="595" t="s">
        <v>125</v>
      </c>
      <c r="E80" s="592" t="s">
        <v>15</v>
      </c>
      <c r="F80" s="592">
        <v>1163</v>
      </c>
      <c r="G80" s="592"/>
    </row>
    <row r="81" spans="1:7" ht="20.25">
      <c r="A81" s="585"/>
      <c r="B81" s="585"/>
      <c r="C81" s="595"/>
      <c r="D81" s="602" t="s">
        <v>129</v>
      </c>
      <c r="E81" s="592"/>
      <c r="F81" s="592"/>
      <c r="G81" s="592"/>
    </row>
    <row r="82" spans="1:7" ht="20.25">
      <c r="A82" s="585" t="s">
        <v>1320</v>
      </c>
      <c r="B82" s="585" t="s">
        <v>1267</v>
      </c>
      <c r="C82" s="595" t="s">
        <v>131</v>
      </c>
      <c r="D82" s="595" t="s">
        <v>130</v>
      </c>
      <c r="E82" s="592" t="s">
        <v>13</v>
      </c>
      <c r="F82" s="592">
        <v>1167</v>
      </c>
      <c r="G82" s="592"/>
    </row>
    <row r="83" spans="1:7" ht="20.25">
      <c r="A83" s="585" t="s">
        <v>1321</v>
      </c>
      <c r="B83" s="585" t="s">
        <v>1268</v>
      </c>
      <c r="C83" s="595" t="s">
        <v>132</v>
      </c>
      <c r="D83" s="595" t="s">
        <v>130</v>
      </c>
      <c r="E83" s="592" t="s">
        <v>13</v>
      </c>
      <c r="F83" s="592">
        <v>1168</v>
      </c>
      <c r="G83" s="592"/>
    </row>
    <row r="84" spans="1:7" ht="20.25">
      <c r="A84" s="585"/>
      <c r="B84" s="585"/>
      <c r="C84" s="590"/>
      <c r="D84" s="591" t="s">
        <v>133</v>
      </c>
      <c r="E84" s="592"/>
      <c r="F84" s="592"/>
      <c r="G84" s="592"/>
    </row>
    <row r="85" spans="1:7" ht="20.25">
      <c r="A85" s="585"/>
      <c r="B85" s="585"/>
      <c r="C85" s="590"/>
      <c r="D85" s="593" t="s">
        <v>49</v>
      </c>
      <c r="E85" s="592"/>
      <c r="F85" s="592"/>
      <c r="G85" s="592"/>
    </row>
    <row r="86" spans="1:7" ht="20.25">
      <c r="A86" s="585" t="s">
        <v>1322</v>
      </c>
      <c r="B86" s="585" t="s">
        <v>1747</v>
      </c>
      <c r="C86" s="594" t="s">
        <v>136</v>
      </c>
      <c r="D86" s="594" t="s">
        <v>50</v>
      </c>
      <c r="E86" s="592" t="s">
        <v>15</v>
      </c>
      <c r="F86" s="592">
        <v>18</v>
      </c>
      <c r="G86" s="592"/>
    </row>
    <row r="87" spans="1:7" ht="20.25">
      <c r="A87" s="585" t="s">
        <v>1323</v>
      </c>
      <c r="B87" s="585"/>
      <c r="C87" s="594" t="s">
        <v>1875</v>
      </c>
      <c r="D87" s="594" t="s">
        <v>25</v>
      </c>
      <c r="E87" s="592" t="s">
        <v>13</v>
      </c>
      <c r="F87" s="592">
        <v>155</v>
      </c>
      <c r="G87" s="592"/>
    </row>
    <row r="88" spans="1:7" ht="20.25">
      <c r="A88" s="585" t="s">
        <v>1324</v>
      </c>
      <c r="B88" s="585" t="s">
        <v>1748</v>
      </c>
      <c r="C88" s="594" t="s">
        <v>144</v>
      </c>
      <c r="D88" s="594" t="s">
        <v>50</v>
      </c>
      <c r="E88" s="592" t="s">
        <v>15</v>
      </c>
      <c r="F88" s="592">
        <v>1148</v>
      </c>
      <c r="G88" s="592"/>
    </row>
    <row r="89" spans="1:7" ht="20.25">
      <c r="A89" s="585"/>
      <c r="B89" s="585"/>
      <c r="C89" s="594"/>
      <c r="D89" s="593" t="s">
        <v>135</v>
      </c>
      <c r="E89" s="592"/>
      <c r="F89" s="592"/>
      <c r="G89" s="592"/>
    </row>
    <row r="90" spans="1:7" ht="20.25">
      <c r="A90" s="585" t="s">
        <v>1326</v>
      </c>
      <c r="B90" s="585" t="s">
        <v>1264</v>
      </c>
      <c r="C90" s="594" t="s">
        <v>137</v>
      </c>
      <c r="D90" s="594" t="s">
        <v>24</v>
      </c>
      <c r="E90" s="592" t="s">
        <v>15</v>
      </c>
      <c r="F90" s="592">
        <v>14</v>
      </c>
      <c r="G90" s="592"/>
    </row>
    <row r="91" spans="1:7" ht="20.25">
      <c r="A91" s="585"/>
      <c r="B91" s="585"/>
      <c r="C91" s="594"/>
      <c r="D91" s="593" t="s">
        <v>138</v>
      </c>
      <c r="E91" s="592"/>
      <c r="F91" s="592"/>
      <c r="G91" s="592"/>
    </row>
    <row r="92" spans="1:7" ht="20.25">
      <c r="A92" s="585" t="s">
        <v>1327</v>
      </c>
      <c r="B92" s="585" t="s">
        <v>1266</v>
      </c>
      <c r="C92" s="590" t="s">
        <v>242</v>
      </c>
      <c r="D92" s="594" t="s">
        <v>241</v>
      </c>
      <c r="E92" s="592" t="s">
        <v>13</v>
      </c>
      <c r="F92" s="592">
        <v>153</v>
      </c>
      <c r="G92" s="592"/>
    </row>
    <row r="93" spans="1:7" ht="20.25">
      <c r="A93" s="585"/>
      <c r="B93" s="585"/>
      <c r="C93" s="590"/>
      <c r="D93" s="593" t="s">
        <v>142</v>
      </c>
      <c r="E93" s="592"/>
      <c r="F93" s="592"/>
      <c r="G93" s="592"/>
    </row>
    <row r="94" spans="1:7" ht="20.25">
      <c r="A94" s="585" t="s">
        <v>1328</v>
      </c>
      <c r="B94" s="585" t="s">
        <v>1267</v>
      </c>
      <c r="C94" s="594" t="s">
        <v>143</v>
      </c>
      <c r="D94" s="594" t="s">
        <v>24</v>
      </c>
      <c r="E94" s="592" t="s">
        <v>15</v>
      </c>
      <c r="F94" s="592">
        <v>16</v>
      </c>
      <c r="G94" s="592"/>
    </row>
    <row r="95" spans="1:7" ht="20.25">
      <c r="A95" s="585" t="s">
        <v>1329</v>
      </c>
      <c r="B95" s="585" t="s">
        <v>1268</v>
      </c>
      <c r="C95" s="594" t="s">
        <v>141</v>
      </c>
      <c r="D95" s="594" t="s">
        <v>65</v>
      </c>
      <c r="E95" s="592" t="s">
        <v>13</v>
      </c>
      <c r="F95" s="592">
        <v>29</v>
      </c>
      <c r="G95" s="592"/>
    </row>
    <row r="96" spans="1:7" ht="20.25">
      <c r="A96" s="585"/>
      <c r="B96" s="585"/>
      <c r="C96" s="590"/>
      <c r="D96" s="591" t="s">
        <v>148</v>
      </c>
      <c r="E96" s="592"/>
      <c r="F96" s="592"/>
      <c r="G96" s="592"/>
    </row>
    <row r="97" spans="1:7" ht="20.25">
      <c r="A97" s="585"/>
      <c r="B97" s="585"/>
      <c r="C97" s="590"/>
      <c r="D97" s="593" t="s">
        <v>49</v>
      </c>
      <c r="E97" s="592"/>
      <c r="F97" s="592"/>
      <c r="G97" s="592"/>
    </row>
    <row r="98" spans="1:7" ht="20.25">
      <c r="A98" s="585" t="s">
        <v>1330</v>
      </c>
      <c r="B98" s="585" t="s">
        <v>1747</v>
      </c>
      <c r="C98" s="595" t="s">
        <v>154</v>
      </c>
      <c r="D98" s="595" t="s">
        <v>25</v>
      </c>
      <c r="E98" s="592" t="s">
        <v>13</v>
      </c>
      <c r="F98" s="592">
        <v>1079</v>
      </c>
      <c r="G98" s="592"/>
    </row>
    <row r="99" spans="1:7" ht="20.25">
      <c r="A99" s="585"/>
      <c r="B99" s="585"/>
      <c r="C99" s="595"/>
      <c r="D99" s="602" t="s">
        <v>158</v>
      </c>
      <c r="E99" s="592"/>
      <c r="F99" s="592"/>
      <c r="G99" s="592"/>
    </row>
    <row r="100" spans="1:7" ht="20.25">
      <c r="A100" s="585" t="s">
        <v>1331</v>
      </c>
      <c r="B100" s="585" t="s">
        <v>1748</v>
      </c>
      <c r="C100" s="595" t="s">
        <v>160</v>
      </c>
      <c r="D100" s="595" t="s">
        <v>26</v>
      </c>
      <c r="E100" s="592" t="s">
        <v>15</v>
      </c>
      <c r="F100" s="592">
        <v>298</v>
      </c>
      <c r="G100" s="592"/>
    </row>
    <row r="101" spans="1:7" ht="20.25">
      <c r="A101" s="623"/>
      <c r="B101" s="623"/>
      <c r="C101" s="605"/>
      <c r="D101" s="591" t="s">
        <v>161</v>
      </c>
      <c r="E101" s="606"/>
      <c r="F101" s="606"/>
      <c r="G101" s="606"/>
    </row>
    <row r="102" spans="1:7" ht="20.25">
      <c r="A102" s="585"/>
      <c r="B102" s="585"/>
      <c r="C102" s="594"/>
      <c r="D102" s="593" t="s">
        <v>49</v>
      </c>
      <c r="E102" s="592"/>
      <c r="F102" s="592"/>
      <c r="G102" s="592"/>
    </row>
    <row r="103" spans="1:7" ht="20.25">
      <c r="A103" s="585" t="s">
        <v>1332</v>
      </c>
      <c r="B103" s="585"/>
      <c r="C103" s="594" t="s">
        <v>1905</v>
      </c>
      <c r="D103" s="595" t="s">
        <v>50</v>
      </c>
      <c r="E103" s="592" t="s">
        <v>15</v>
      </c>
      <c r="F103" s="592">
        <v>275</v>
      </c>
      <c r="G103" s="592"/>
    </row>
    <row r="104" spans="1:7" ht="20.25">
      <c r="A104" s="585" t="s">
        <v>1333</v>
      </c>
      <c r="B104" s="585" t="s">
        <v>1747</v>
      </c>
      <c r="C104" s="595" t="s">
        <v>169</v>
      </c>
      <c r="D104" s="595" t="s">
        <v>50</v>
      </c>
      <c r="E104" s="592" t="s">
        <v>15</v>
      </c>
      <c r="F104" s="588">
        <v>245</v>
      </c>
      <c r="G104" s="592"/>
    </row>
    <row r="105" spans="1:7" ht="20.25">
      <c r="A105" s="585" t="s">
        <v>1334</v>
      </c>
      <c r="B105" s="585" t="s">
        <v>1748</v>
      </c>
      <c r="C105" s="595" t="s">
        <v>179</v>
      </c>
      <c r="D105" s="595" t="s">
        <v>25</v>
      </c>
      <c r="E105" s="588" t="s">
        <v>13</v>
      </c>
      <c r="F105" s="588">
        <v>246</v>
      </c>
      <c r="G105" s="588"/>
    </row>
    <row r="106" spans="1:7" ht="20.25">
      <c r="A106" s="585" t="s">
        <v>1335</v>
      </c>
      <c r="B106" s="585" t="s">
        <v>1749</v>
      </c>
      <c r="C106" s="595" t="s">
        <v>163</v>
      </c>
      <c r="D106" s="595" t="s">
        <v>25</v>
      </c>
      <c r="E106" s="588" t="s">
        <v>13</v>
      </c>
      <c r="F106" s="588">
        <v>276</v>
      </c>
      <c r="G106" s="588"/>
    </row>
    <row r="107" spans="1:7" ht="20.25">
      <c r="A107" s="585" t="s">
        <v>1336</v>
      </c>
      <c r="B107" s="585" t="s">
        <v>1264</v>
      </c>
      <c r="C107" s="595" t="s">
        <v>1030</v>
      </c>
      <c r="D107" s="595" t="s">
        <v>25</v>
      </c>
      <c r="E107" s="588" t="s">
        <v>13</v>
      </c>
      <c r="F107" s="588">
        <v>278</v>
      </c>
      <c r="G107" s="588"/>
    </row>
    <row r="108" spans="1:7" ht="20.25">
      <c r="A108" s="585" t="s">
        <v>1337</v>
      </c>
      <c r="B108" s="585" t="s">
        <v>1265</v>
      </c>
      <c r="C108" s="595" t="s">
        <v>167</v>
      </c>
      <c r="D108" s="595" t="s">
        <v>25</v>
      </c>
      <c r="E108" s="588" t="s">
        <v>13</v>
      </c>
      <c r="F108" s="588">
        <v>869</v>
      </c>
      <c r="G108" s="588"/>
    </row>
    <row r="109" spans="1:7" ht="20.25">
      <c r="A109" s="585" t="s">
        <v>1338</v>
      </c>
      <c r="B109" s="585" t="s">
        <v>1266</v>
      </c>
      <c r="C109" s="595" t="s">
        <v>164</v>
      </c>
      <c r="D109" s="595" t="s">
        <v>84</v>
      </c>
      <c r="E109" s="588" t="s">
        <v>13</v>
      </c>
      <c r="F109" s="588">
        <v>47</v>
      </c>
      <c r="G109" s="588"/>
    </row>
    <row r="110" spans="1:7" ht="20.25">
      <c r="A110" s="585" t="s">
        <v>1339</v>
      </c>
      <c r="B110" s="585" t="s">
        <v>1267</v>
      </c>
      <c r="C110" s="595" t="s">
        <v>165</v>
      </c>
      <c r="D110" s="595" t="s">
        <v>84</v>
      </c>
      <c r="E110" s="588" t="s">
        <v>13</v>
      </c>
      <c r="F110" s="588">
        <v>249</v>
      </c>
      <c r="G110" s="588"/>
    </row>
    <row r="111" spans="1:7" ht="20.25">
      <c r="A111" s="585"/>
      <c r="B111" s="585"/>
      <c r="C111" s="590"/>
      <c r="D111" s="602" t="s">
        <v>168</v>
      </c>
      <c r="E111" s="588"/>
      <c r="F111" s="588"/>
      <c r="G111" s="588"/>
    </row>
    <row r="112" spans="1:7" ht="20.25">
      <c r="A112" s="585" t="s">
        <v>1340</v>
      </c>
      <c r="B112" s="585" t="s">
        <v>1268</v>
      </c>
      <c r="C112" s="594" t="s">
        <v>1725</v>
      </c>
      <c r="D112" s="595" t="s">
        <v>113</v>
      </c>
      <c r="E112" s="592" t="s">
        <v>15</v>
      </c>
      <c r="F112" s="588">
        <v>231</v>
      </c>
      <c r="G112" s="592"/>
    </row>
    <row r="113" spans="1:7" ht="20.25">
      <c r="A113" s="585"/>
      <c r="B113" s="585"/>
      <c r="C113" s="595"/>
      <c r="D113" s="602" t="s">
        <v>172</v>
      </c>
      <c r="E113" s="588"/>
      <c r="F113" s="588"/>
      <c r="G113" s="588"/>
    </row>
    <row r="114" spans="1:7" ht="20.25">
      <c r="A114" s="585" t="s">
        <v>1342</v>
      </c>
      <c r="B114" s="585" t="s">
        <v>1269</v>
      </c>
      <c r="C114" s="595" t="s">
        <v>180</v>
      </c>
      <c r="D114" s="595" t="s">
        <v>113</v>
      </c>
      <c r="E114" s="592" t="s">
        <v>15</v>
      </c>
      <c r="F114" s="588">
        <v>267</v>
      </c>
      <c r="G114" s="592"/>
    </row>
    <row r="115" spans="1:7" ht="20.25">
      <c r="A115" s="585"/>
      <c r="B115" s="585"/>
      <c r="C115" s="595"/>
      <c r="D115" s="602" t="s">
        <v>178</v>
      </c>
      <c r="E115" s="588"/>
      <c r="F115" s="588"/>
      <c r="G115" s="588"/>
    </row>
    <row r="116" spans="1:7" ht="20.25">
      <c r="A116" s="585" t="s">
        <v>1343</v>
      </c>
      <c r="B116" s="585" t="s">
        <v>1270</v>
      </c>
      <c r="C116" s="595" t="s">
        <v>183</v>
      </c>
      <c r="D116" s="595" t="s">
        <v>113</v>
      </c>
      <c r="E116" s="592" t="s">
        <v>15</v>
      </c>
      <c r="F116" s="588">
        <v>232</v>
      </c>
      <c r="G116" s="592"/>
    </row>
    <row r="117" spans="1:7" ht="20.25">
      <c r="A117" s="585"/>
      <c r="B117" s="585"/>
      <c r="C117" s="595"/>
      <c r="D117" s="595"/>
      <c r="E117" s="592"/>
      <c r="F117" s="588"/>
      <c r="G117" s="592"/>
    </row>
    <row r="118" spans="1:7" ht="20.25">
      <c r="A118" s="585"/>
      <c r="B118" s="585"/>
      <c r="C118" s="595"/>
      <c r="D118" s="602" t="s">
        <v>182</v>
      </c>
      <c r="E118" s="588"/>
      <c r="F118" s="588"/>
      <c r="G118" s="588"/>
    </row>
    <row r="119" spans="1:7" ht="20.25">
      <c r="A119" s="585" t="s">
        <v>1344</v>
      </c>
      <c r="B119" s="585" t="s">
        <v>1271</v>
      </c>
      <c r="C119" s="595" t="s">
        <v>170</v>
      </c>
      <c r="D119" s="595" t="s">
        <v>113</v>
      </c>
      <c r="E119" s="592" t="s">
        <v>15</v>
      </c>
      <c r="F119" s="588">
        <v>261</v>
      </c>
      <c r="G119" s="592"/>
    </row>
    <row r="120" spans="1:7" ht="20.25">
      <c r="A120" s="585" t="s">
        <v>1345</v>
      </c>
      <c r="B120" s="585" t="s">
        <v>1272</v>
      </c>
      <c r="C120" s="595" t="s">
        <v>171</v>
      </c>
      <c r="D120" s="595" t="s">
        <v>113</v>
      </c>
      <c r="E120" s="592" t="s">
        <v>15</v>
      </c>
      <c r="F120" s="588">
        <v>262</v>
      </c>
      <c r="G120" s="592"/>
    </row>
    <row r="121" spans="1:7" ht="20.25">
      <c r="A121" s="585"/>
      <c r="B121" s="585"/>
      <c r="C121" s="595"/>
      <c r="D121" s="602" t="s">
        <v>184</v>
      </c>
      <c r="E121" s="588"/>
      <c r="F121" s="588"/>
      <c r="G121" s="588"/>
    </row>
    <row r="122" spans="1:7" ht="20.25">
      <c r="A122" s="585" t="s">
        <v>1346</v>
      </c>
      <c r="B122" s="585" t="s">
        <v>1273</v>
      </c>
      <c r="C122" s="595" t="s">
        <v>176</v>
      </c>
      <c r="D122" s="595" t="s">
        <v>113</v>
      </c>
      <c r="E122" s="592" t="s">
        <v>15</v>
      </c>
      <c r="F122" s="588">
        <v>263</v>
      </c>
      <c r="G122" s="592"/>
    </row>
    <row r="123" spans="1:7" ht="20.25">
      <c r="A123" s="585" t="s">
        <v>1347</v>
      </c>
      <c r="B123" s="585" t="s">
        <v>1274</v>
      </c>
      <c r="C123" s="595" t="s">
        <v>175</v>
      </c>
      <c r="D123" s="595" t="s">
        <v>646</v>
      </c>
      <c r="E123" s="588" t="s">
        <v>14</v>
      </c>
      <c r="F123" s="588">
        <v>254</v>
      </c>
      <c r="G123" s="588"/>
    </row>
    <row r="124" spans="1:7" ht="20.25">
      <c r="A124" s="585"/>
      <c r="B124" s="585"/>
      <c r="C124" s="590"/>
      <c r="D124" s="591" t="s">
        <v>185</v>
      </c>
      <c r="E124" s="592"/>
      <c r="F124" s="592"/>
      <c r="G124" s="592"/>
    </row>
    <row r="125" spans="1:7" ht="20.25">
      <c r="A125" s="585"/>
      <c r="B125" s="585"/>
      <c r="C125" s="594"/>
      <c r="D125" s="602" t="s">
        <v>49</v>
      </c>
      <c r="E125" s="590"/>
      <c r="F125" s="590"/>
      <c r="G125" s="590"/>
    </row>
    <row r="126" spans="1:7" ht="20.25">
      <c r="A126" s="585" t="s">
        <v>1348</v>
      </c>
      <c r="B126" s="585" t="s">
        <v>1747</v>
      </c>
      <c r="C126" s="595" t="s">
        <v>186</v>
      </c>
      <c r="D126" s="595" t="s">
        <v>50</v>
      </c>
      <c r="E126" s="592" t="s">
        <v>15</v>
      </c>
      <c r="F126" s="588">
        <v>215</v>
      </c>
      <c r="G126" s="592"/>
    </row>
    <row r="127" spans="1:7" ht="20.25">
      <c r="A127" s="585" t="s">
        <v>1750</v>
      </c>
      <c r="B127" s="585" t="s">
        <v>1748</v>
      </c>
      <c r="C127" s="595" t="s">
        <v>187</v>
      </c>
      <c r="D127" s="595" t="s">
        <v>25</v>
      </c>
      <c r="E127" s="588" t="s">
        <v>13</v>
      </c>
      <c r="F127" s="588">
        <v>216</v>
      </c>
      <c r="G127" s="588"/>
    </row>
    <row r="128" spans="1:7" ht="20.25">
      <c r="A128" s="585" t="s">
        <v>1751</v>
      </c>
      <c r="B128" s="585"/>
      <c r="C128" s="595" t="s">
        <v>1878</v>
      </c>
      <c r="D128" s="595" t="s">
        <v>84</v>
      </c>
      <c r="E128" s="588" t="s">
        <v>13</v>
      </c>
      <c r="F128" s="588">
        <v>218</v>
      </c>
      <c r="G128" s="588"/>
    </row>
    <row r="129" spans="1:7" ht="20.25">
      <c r="A129" s="585" t="s">
        <v>1752</v>
      </c>
      <c r="B129" s="585" t="s">
        <v>1264</v>
      </c>
      <c r="C129" s="595" t="s">
        <v>218</v>
      </c>
      <c r="D129" s="595" t="s">
        <v>25</v>
      </c>
      <c r="E129" s="588" t="s">
        <v>13</v>
      </c>
      <c r="F129" s="588">
        <v>1101</v>
      </c>
      <c r="G129" s="588"/>
    </row>
    <row r="130" spans="1:7" ht="20.25">
      <c r="A130" s="585" t="s">
        <v>1753</v>
      </c>
      <c r="B130" s="585"/>
      <c r="C130" s="595" t="s">
        <v>1877</v>
      </c>
      <c r="D130" s="595" t="s">
        <v>25</v>
      </c>
      <c r="E130" s="588" t="s">
        <v>13</v>
      </c>
      <c r="F130" s="588">
        <v>1120</v>
      </c>
      <c r="G130" s="588"/>
    </row>
    <row r="131" spans="1:7" ht="20.25">
      <c r="A131" s="585"/>
      <c r="B131" s="585"/>
      <c r="C131" s="590"/>
      <c r="D131" s="602" t="s">
        <v>1441</v>
      </c>
      <c r="E131" s="588"/>
      <c r="F131" s="588"/>
      <c r="G131" s="588"/>
    </row>
    <row r="132" spans="1:7" ht="20.25">
      <c r="A132" s="585" t="s">
        <v>1754</v>
      </c>
      <c r="B132" s="585" t="s">
        <v>1265</v>
      </c>
      <c r="C132" s="595" t="s">
        <v>192</v>
      </c>
      <c r="D132" s="595" t="s">
        <v>113</v>
      </c>
      <c r="E132" s="592" t="s">
        <v>15</v>
      </c>
      <c r="F132" s="588">
        <v>201</v>
      </c>
      <c r="G132" s="592"/>
    </row>
    <row r="133" spans="1:7" ht="20.25">
      <c r="A133" s="585" t="s">
        <v>1755</v>
      </c>
      <c r="B133" s="585" t="s">
        <v>1266</v>
      </c>
      <c r="C133" s="595" t="s">
        <v>201</v>
      </c>
      <c r="D133" s="595" t="s">
        <v>113</v>
      </c>
      <c r="E133" s="592" t="s">
        <v>15</v>
      </c>
      <c r="F133" s="588">
        <v>203</v>
      </c>
      <c r="G133" s="592"/>
    </row>
    <row r="134" spans="1:7" ht="20.25">
      <c r="A134" s="585" t="s">
        <v>1349</v>
      </c>
      <c r="B134" s="585" t="s">
        <v>1267</v>
      </c>
      <c r="C134" s="595" t="s">
        <v>196</v>
      </c>
      <c r="D134" s="595" t="s">
        <v>65</v>
      </c>
      <c r="E134" s="588" t="s">
        <v>14</v>
      </c>
      <c r="F134" s="588">
        <v>227</v>
      </c>
      <c r="G134" s="588"/>
    </row>
    <row r="135" spans="1:7" ht="20.25">
      <c r="A135" s="585"/>
      <c r="B135" s="585"/>
      <c r="C135" s="590"/>
      <c r="D135" s="602" t="s">
        <v>197</v>
      </c>
      <c r="E135" s="588"/>
      <c r="F135" s="588"/>
      <c r="G135" s="588"/>
    </row>
    <row r="136" spans="1:7" ht="20.25">
      <c r="A136" s="585" t="s">
        <v>1350</v>
      </c>
      <c r="B136" s="585"/>
      <c r="C136" s="590" t="s">
        <v>1932</v>
      </c>
      <c r="D136" s="595" t="s">
        <v>113</v>
      </c>
      <c r="E136" s="592" t="s">
        <v>15</v>
      </c>
      <c r="F136" s="588">
        <v>202</v>
      </c>
      <c r="G136" s="588"/>
    </row>
    <row r="137" spans="1:7" ht="20.25">
      <c r="A137" s="585" t="s">
        <v>1351</v>
      </c>
      <c r="B137" s="585" t="s">
        <v>1268</v>
      </c>
      <c r="C137" s="595" t="s">
        <v>199</v>
      </c>
      <c r="D137" s="595" t="s">
        <v>198</v>
      </c>
      <c r="E137" s="588" t="s">
        <v>14</v>
      </c>
      <c r="F137" s="588">
        <v>221</v>
      </c>
      <c r="G137" s="588"/>
    </row>
    <row r="138" spans="1:7" ht="20.25">
      <c r="A138" s="585" t="s">
        <v>1352</v>
      </c>
      <c r="B138" s="585" t="s">
        <v>1269</v>
      </c>
      <c r="C138" s="595" t="s">
        <v>200</v>
      </c>
      <c r="D138" s="595" t="s">
        <v>198</v>
      </c>
      <c r="E138" s="588" t="s">
        <v>14</v>
      </c>
      <c r="F138" s="588">
        <v>222</v>
      </c>
      <c r="G138" s="588"/>
    </row>
    <row r="139" spans="1:7" ht="20.25">
      <c r="A139" s="585" t="s">
        <v>1353</v>
      </c>
      <c r="B139" s="585" t="s">
        <v>1270</v>
      </c>
      <c r="C139" s="595" t="s">
        <v>195</v>
      </c>
      <c r="D139" s="595" t="s">
        <v>65</v>
      </c>
      <c r="E139" s="588" t="s">
        <v>14</v>
      </c>
      <c r="F139" s="588">
        <v>225</v>
      </c>
      <c r="G139" s="588"/>
    </row>
    <row r="140" spans="1:7" ht="20.25">
      <c r="A140" s="585"/>
      <c r="B140" s="585"/>
      <c r="C140" s="588"/>
      <c r="D140" s="602" t="s">
        <v>202</v>
      </c>
      <c r="E140" s="588"/>
      <c r="F140" s="588"/>
      <c r="G140" s="588"/>
    </row>
    <row r="141" spans="1:7" ht="20.25">
      <c r="A141" s="585" t="s">
        <v>1354</v>
      </c>
      <c r="B141" s="585" t="s">
        <v>1271</v>
      </c>
      <c r="C141" s="595" t="s">
        <v>191</v>
      </c>
      <c r="D141" s="595" t="s">
        <v>113</v>
      </c>
      <c r="E141" s="592" t="s">
        <v>15</v>
      </c>
      <c r="F141" s="588">
        <v>200</v>
      </c>
      <c r="G141" s="592"/>
    </row>
    <row r="142" spans="1:7" ht="20.25">
      <c r="A142" s="585"/>
      <c r="B142" s="585"/>
      <c r="C142" s="588"/>
      <c r="D142" s="607" t="s">
        <v>674</v>
      </c>
      <c r="E142" s="588"/>
      <c r="F142" s="588"/>
      <c r="G142" s="588"/>
    </row>
    <row r="143" spans="1:7" ht="20.25">
      <c r="A143" s="585"/>
      <c r="B143" s="585"/>
      <c r="C143" s="588"/>
      <c r="D143" s="602" t="s">
        <v>49</v>
      </c>
      <c r="E143" s="588"/>
      <c r="F143" s="588"/>
      <c r="G143" s="588"/>
    </row>
    <row r="144" spans="1:7" s="617" customFormat="1" ht="20.25">
      <c r="A144" s="613" t="s">
        <v>1355</v>
      </c>
      <c r="B144" s="613" t="s">
        <v>1747</v>
      </c>
      <c r="C144" s="618" t="s">
        <v>205</v>
      </c>
      <c r="D144" s="618" t="s">
        <v>50</v>
      </c>
      <c r="E144" s="612" t="s">
        <v>15</v>
      </c>
      <c r="F144" s="619">
        <v>1062</v>
      </c>
      <c r="G144" s="612"/>
    </row>
    <row r="145" spans="1:7" s="617" customFormat="1" ht="20.25">
      <c r="A145" s="613" t="s">
        <v>1356</v>
      </c>
      <c r="B145" s="613" t="s">
        <v>1748</v>
      </c>
      <c r="C145" s="618" t="s">
        <v>121</v>
      </c>
      <c r="D145" s="618" t="s">
        <v>50</v>
      </c>
      <c r="E145" s="612" t="s">
        <v>15</v>
      </c>
      <c r="F145" s="620">
        <v>1166</v>
      </c>
      <c r="G145" s="612"/>
    </row>
    <row r="146" spans="1:7" s="617" customFormat="1" ht="20.25">
      <c r="A146" s="613" t="s">
        <v>1756</v>
      </c>
      <c r="B146" s="613"/>
      <c r="C146" s="615" t="s">
        <v>1904</v>
      </c>
      <c r="D146" s="615" t="s">
        <v>25</v>
      </c>
      <c r="E146" s="616" t="s">
        <v>13</v>
      </c>
      <c r="F146" s="616">
        <v>1065</v>
      </c>
      <c r="G146" s="616"/>
    </row>
    <row r="147" spans="1:7" ht="20.25">
      <c r="A147" s="585"/>
      <c r="B147" s="585"/>
      <c r="C147" s="588"/>
      <c r="D147" s="602" t="s">
        <v>1863</v>
      </c>
      <c r="E147" s="588"/>
      <c r="F147" s="588"/>
      <c r="G147" s="588"/>
    </row>
    <row r="148" spans="1:7" ht="20.25">
      <c r="A148" s="585" t="s">
        <v>1757</v>
      </c>
      <c r="B148" s="585" t="s">
        <v>1749</v>
      </c>
      <c r="C148" s="587" t="s">
        <v>208</v>
      </c>
      <c r="D148" s="587" t="s">
        <v>206</v>
      </c>
      <c r="E148" s="592" t="s">
        <v>15</v>
      </c>
      <c r="F148" s="589">
        <v>1057</v>
      </c>
      <c r="G148" s="592"/>
    </row>
    <row r="149" spans="1:7" ht="20.25">
      <c r="A149" s="585" t="s">
        <v>1758</v>
      </c>
      <c r="B149" s="585" t="s">
        <v>1264</v>
      </c>
      <c r="C149" s="586" t="s">
        <v>210</v>
      </c>
      <c r="D149" s="587" t="s">
        <v>206</v>
      </c>
      <c r="E149" s="592" t="s">
        <v>15</v>
      </c>
      <c r="F149" s="589">
        <v>1059</v>
      </c>
      <c r="G149" s="592"/>
    </row>
    <row r="150" spans="1:7" ht="20.25">
      <c r="A150" s="585"/>
      <c r="B150" s="585"/>
      <c r="C150" s="588"/>
      <c r="D150" s="602" t="s">
        <v>1864</v>
      </c>
      <c r="E150" s="588"/>
      <c r="F150" s="588"/>
      <c r="G150" s="588"/>
    </row>
    <row r="151" spans="1:7" ht="20.25">
      <c r="A151" s="585" t="s">
        <v>1759</v>
      </c>
      <c r="B151" s="585" t="s">
        <v>1265</v>
      </c>
      <c r="C151" s="587" t="s">
        <v>207</v>
      </c>
      <c r="D151" s="587" t="s">
        <v>206</v>
      </c>
      <c r="E151" s="592" t="s">
        <v>15</v>
      </c>
      <c r="F151" s="589">
        <v>1056</v>
      </c>
      <c r="G151" s="592"/>
    </row>
    <row r="152" spans="1:7" ht="20.25">
      <c r="A152" s="585" t="s">
        <v>1760</v>
      </c>
      <c r="B152" s="585" t="s">
        <v>1266</v>
      </c>
      <c r="C152" s="586" t="s">
        <v>212</v>
      </c>
      <c r="D152" s="587" t="s">
        <v>206</v>
      </c>
      <c r="E152" s="592" t="s">
        <v>15</v>
      </c>
      <c r="F152" s="589">
        <v>1061</v>
      </c>
      <c r="G152" s="592"/>
    </row>
    <row r="153" spans="1:7" ht="20.25">
      <c r="A153" s="585" t="s">
        <v>1761</v>
      </c>
      <c r="B153" s="585" t="s">
        <v>1267</v>
      </c>
      <c r="C153" s="586" t="s">
        <v>214</v>
      </c>
      <c r="D153" s="587" t="s">
        <v>213</v>
      </c>
      <c r="E153" s="588" t="s">
        <v>13</v>
      </c>
      <c r="F153" s="589">
        <v>1066</v>
      </c>
      <c r="G153" s="588"/>
    </row>
    <row r="154" spans="1:7" ht="20.25">
      <c r="A154" s="585"/>
      <c r="B154" s="585"/>
      <c r="C154" s="588"/>
      <c r="D154" s="602" t="s">
        <v>1865</v>
      </c>
      <c r="E154" s="588"/>
      <c r="F154" s="588"/>
      <c r="G154" s="588"/>
    </row>
    <row r="155" spans="1:7" ht="20.25">
      <c r="A155" s="585" t="s">
        <v>1762</v>
      </c>
      <c r="B155" s="585" t="s">
        <v>1269</v>
      </c>
      <c r="C155" s="586" t="s">
        <v>211</v>
      </c>
      <c r="D155" s="587" t="s">
        <v>206</v>
      </c>
      <c r="E155" s="592" t="s">
        <v>15</v>
      </c>
      <c r="F155" s="589">
        <v>1060</v>
      </c>
      <c r="G155" s="592"/>
    </row>
    <row r="156" spans="1:7" ht="20.25">
      <c r="A156" s="585"/>
      <c r="B156" s="585"/>
      <c r="C156" s="590"/>
      <c r="D156" s="591" t="s">
        <v>1740</v>
      </c>
      <c r="E156" s="592"/>
      <c r="F156" s="592"/>
      <c r="G156" s="592"/>
    </row>
    <row r="157" spans="1:7" ht="20.25">
      <c r="A157" s="585"/>
      <c r="B157" s="585"/>
      <c r="C157" s="590"/>
      <c r="D157" s="593" t="s">
        <v>49</v>
      </c>
      <c r="E157" s="592"/>
      <c r="F157" s="592"/>
      <c r="G157" s="592"/>
    </row>
    <row r="158" spans="1:7" ht="20.25">
      <c r="A158" s="585" t="s">
        <v>1763</v>
      </c>
      <c r="B158" s="585" t="s">
        <v>1747</v>
      </c>
      <c r="C158" s="595" t="s">
        <v>529</v>
      </c>
      <c r="D158" s="590" t="s">
        <v>531</v>
      </c>
      <c r="E158" s="592" t="s">
        <v>13</v>
      </c>
      <c r="F158" s="588">
        <v>2001</v>
      </c>
      <c r="G158" s="592"/>
    </row>
    <row r="159" spans="1:7" ht="20.25">
      <c r="A159" s="585"/>
      <c r="B159" s="585"/>
      <c r="C159" s="595"/>
      <c r="D159" s="605" t="s">
        <v>1862</v>
      </c>
      <c r="E159" s="592"/>
      <c r="F159" s="588"/>
      <c r="G159" s="592"/>
    </row>
    <row r="160" spans="1:7" ht="20.25">
      <c r="A160" s="585" t="s">
        <v>1359</v>
      </c>
      <c r="B160" s="585" t="s">
        <v>1748</v>
      </c>
      <c r="C160" s="590" t="s">
        <v>66</v>
      </c>
      <c r="D160" s="595" t="s">
        <v>65</v>
      </c>
      <c r="E160" s="592" t="s">
        <v>13</v>
      </c>
      <c r="F160" s="592">
        <v>226</v>
      </c>
      <c r="G160" s="592"/>
    </row>
    <row r="161" spans="1:7" ht="20.25">
      <c r="A161" s="585"/>
      <c r="B161" s="585"/>
      <c r="C161" s="590"/>
      <c r="D161" s="593" t="s">
        <v>1746</v>
      </c>
      <c r="E161" s="592"/>
      <c r="F161" s="592"/>
      <c r="G161" s="592"/>
    </row>
    <row r="162" spans="1:7" ht="20.25">
      <c r="A162" s="585" t="s">
        <v>1360</v>
      </c>
      <c r="B162" s="585" t="s">
        <v>1264</v>
      </c>
      <c r="C162" s="595" t="s">
        <v>67</v>
      </c>
      <c r="D162" s="595" t="s">
        <v>65</v>
      </c>
      <c r="E162" s="592" t="s">
        <v>13</v>
      </c>
      <c r="F162" s="592">
        <v>766</v>
      </c>
      <c r="G162" s="592"/>
    </row>
    <row r="163" spans="1:7" ht="20.25">
      <c r="A163" s="585" t="s">
        <v>1361</v>
      </c>
      <c r="B163" s="585" t="s">
        <v>1265</v>
      </c>
      <c r="C163" s="595" t="s">
        <v>80</v>
      </c>
      <c r="D163" s="595" t="s">
        <v>72</v>
      </c>
      <c r="E163" s="592" t="s">
        <v>15</v>
      </c>
      <c r="F163" s="592">
        <v>1116</v>
      </c>
      <c r="G163" s="592"/>
    </row>
    <row r="164" spans="1:7" ht="20.25">
      <c r="A164" s="585"/>
      <c r="B164" s="585"/>
      <c r="C164" s="590"/>
      <c r="D164" s="608" t="s">
        <v>1861</v>
      </c>
      <c r="E164" s="592"/>
      <c r="F164" s="592"/>
      <c r="G164" s="592"/>
    </row>
    <row r="165" spans="1:7" ht="20.25">
      <c r="A165" s="585"/>
      <c r="B165" s="585"/>
      <c r="C165" s="590"/>
      <c r="D165" s="593" t="s">
        <v>49</v>
      </c>
      <c r="E165" s="592"/>
      <c r="F165" s="592"/>
      <c r="G165" s="592"/>
    </row>
    <row r="166" spans="1:7" ht="20.25">
      <c r="A166" s="613" t="s">
        <v>1362</v>
      </c>
      <c r="B166" s="585" t="s">
        <v>1747</v>
      </c>
      <c r="C166" s="595" t="s">
        <v>57</v>
      </c>
      <c r="D166" s="595" t="s">
        <v>25</v>
      </c>
      <c r="E166" s="592" t="s">
        <v>13</v>
      </c>
      <c r="F166" s="592">
        <v>1094</v>
      </c>
      <c r="G166" s="592"/>
    </row>
    <row r="167" spans="1:7" ht="20.25">
      <c r="A167" s="613"/>
      <c r="B167" s="585"/>
      <c r="C167" s="595"/>
      <c r="D167" s="607" t="s">
        <v>1942</v>
      </c>
      <c r="E167" s="592"/>
      <c r="F167" s="592"/>
      <c r="G167" s="592"/>
    </row>
    <row r="168" spans="1:7" ht="20.25">
      <c r="A168" s="613"/>
      <c r="B168" s="585"/>
      <c r="C168" s="595"/>
      <c r="D168" s="602" t="s">
        <v>135</v>
      </c>
      <c r="E168" s="592"/>
      <c r="F168" s="592"/>
      <c r="G168" s="592"/>
    </row>
    <row r="169" spans="1:7" s="617" customFormat="1" ht="20.25">
      <c r="A169" s="613" t="s">
        <v>1363</v>
      </c>
      <c r="B169" s="613" t="s">
        <v>1265</v>
      </c>
      <c r="C169" s="621" t="s">
        <v>139</v>
      </c>
      <c r="D169" s="621" t="s">
        <v>24</v>
      </c>
      <c r="E169" s="612" t="s">
        <v>15</v>
      </c>
      <c r="F169" s="612">
        <v>95</v>
      </c>
      <c r="G169" s="612"/>
    </row>
    <row r="170" spans="1:7" s="617" customFormat="1" ht="20.25">
      <c r="A170" s="613"/>
      <c r="B170" s="613"/>
      <c r="C170" s="621"/>
      <c r="D170" s="627" t="s">
        <v>1944</v>
      </c>
      <c r="E170" s="612"/>
      <c r="F170" s="612"/>
      <c r="G170" s="612"/>
    </row>
    <row r="171" spans="1:7" ht="20.25">
      <c r="A171" s="585" t="s">
        <v>1364</v>
      </c>
      <c r="B171" s="585" t="s">
        <v>1749</v>
      </c>
      <c r="C171" s="594" t="s">
        <v>147</v>
      </c>
      <c r="D171" s="594" t="s">
        <v>84</v>
      </c>
      <c r="E171" s="592" t="s">
        <v>13</v>
      </c>
      <c r="F171" s="592">
        <v>23</v>
      </c>
      <c r="G171" s="592"/>
    </row>
    <row r="172" spans="1:7" ht="20.25">
      <c r="A172" s="585"/>
      <c r="B172" s="585"/>
      <c r="C172" s="590"/>
      <c r="D172" s="591" t="s">
        <v>978</v>
      </c>
      <c r="E172" s="592"/>
      <c r="F172" s="592"/>
      <c r="G172" s="592"/>
    </row>
    <row r="173" spans="1:7" ht="20.25">
      <c r="A173" s="585"/>
      <c r="B173" s="585"/>
      <c r="C173" s="590"/>
      <c r="D173" s="593" t="s">
        <v>49</v>
      </c>
      <c r="E173" s="592"/>
      <c r="F173" s="592"/>
      <c r="G173" s="592"/>
    </row>
    <row r="174" spans="1:7" ht="20.25">
      <c r="A174" s="585" t="s">
        <v>1937</v>
      </c>
      <c r="B174" s="585" t="s">
        <v>1747</v>
      </c>
      <c r="C174" s="590" t="s">
        <v>222</v>
      </c>
      <c r="D174" s="594" t="s">
        <v>1489</v>
      </c>
      <c r="E174" s="588" t="s">
        <v>13</v>
      </c>
      <c r="F174" s="592">
        <v>50</v>
      </c>
      <c r="G174" s="588"/>
    </row>
    <row r="175" spans="1:7" ht="20.25">
      <c r="A175" s="585" t="s">
        <v>1764</v>
      </c>
      <c r="B175" s="585" t="s">
        <v>1748</v>
      </c>
      <c r="C175" s="590" t="s">
        <v>225</v>
      </c>
      <c r="D175" s="594" t="s">
        <v>84</v>
      </c>
      <c r="E175" s="588" t="s">
        <v>13</v>
      </c>
      <c r="F175" s="592">
        <v>116</v>
      </c>
      <c r="G175" s="588"/>
    </row>
    <row r="176" spans="1:7" ht="20.25">
      <c r="A176" s="585" t="s">
        <v>1765</v>
      </c>
      <c r="B176" s="585" t="s">
        <v>1749</v>
      </c>
      <c r="C176" s="590" t="s">
        <v>224</v>
      </c>
      <c r="D176" s="594" t="s">
        <v>84</v>
      </c>
      <c r="E176" s="588" t="s">
        <v>13</v>
      </c>
      <c r="F176" s="592">
        <v>112</v>
      </c>
      <c r="G176" s="588"/>
    </row>
    <row r="177" spans="1:7" ht="20.25">
      <c r="A177" s="585" t="s">
        <v>1766</v>
      </c>
      <c r="B177" s="585" t="s">
        <v>1264</v>
      </c>
      <c r="C177" s="595" t="s">
        <v>1238</v>
      </c>
      <c r="D177" s="590" t="s">
        <v>531</v>
      </c>
      <c r="E177" s="588" t="s">
        <v>13</v>
      </c>
      <c r="F177" s="588">
        <v>2002</v>
      </c>
      <c r="G177" s="588"/>
    </row>
    <row r="178" spans="1:7" ht="20.25">
      <c r="A178" s="585" t="s">
        <v>1767</v>
      </c>
      <c r="B178" s="585" t="s">
        <v>1265</v>
      </c>
      <c r="C178" s="595" t="s">
        <v>1239</v>
      </c>
      <c r="D178" s="590" t="s">
        <v>531</v>
      </c>
      <c r="E178" s="588" t="s">
        <v>13</v>
      </c>
      <c r="F178" s="588">
        <v>2003</v>
      </c>
      <c r="G178" s="588"/>
    </row>
    <row r="179" spans="1:7" ht="20.25">
      <c r="A179" s="585" t="s">
        <v>1768</v>
      </c>
      <c r="B179" s="585" t="s">
        <v>1266</v>
      </c>
      <c r="C179" s="595" t="s">
        <v>1240</v>
      </c>
      <c r="D179" s="590" t="s">
        <v>531</v>
      </c>
      <c r="E179" s="588" t="s">
        <v>13</v>
      </c>
      <c r="F179" s="588">
        <v>2004</v>
      </c>
      <c r="G179" s="588"/>
    </row>
    <row r="180" spans="1:7" ht="20.25">
      <c r="A180" s="585"/>
      <c r="B180" s="585"/>
      <c r="C180" s="590"/>
      <c r="D180" s="593" t="s">
        <v>234</v>
      </c>
      <c r="E180" s="592"/>
      <c r="F180" s="592"/>
      <c r="G180" s="592"/>
    </row>
    <row r="181" spans="1:7" ht="20.25">
      <c r="A181" s="585" t="s">
        <v>1769</v>
      </c>
      <c r="B181" s="585" t="s">
        <v>1267</v>
      </c>
      <c r="C181" s="590" t="s">
        <v>235</v>
      </c>
      <c r="D181" s="594" t="s">
        <v>84</v>
      </c>
      <c r="E181" s="588" t="s">
        <v>13</v>
      </c>
      <c r="F181" s="592">
        <v>134</v>
      </c>
      <c r="G181" s="596"/>
    </row>
    <row r="182" spans="1:7" ht="20.25">
      <c r="A182" s="585" t="s">
        <v>1770</v>
      </c>
      <c r="B182" s="585" t="s">
        <v>1268</v>
      </c>
      <c r="C182" s="590" t="s">
        <v>236</v>
      </c>
      <c r="D182" s="594" t="s">
        <v>84</v>
      </c>
      <c r="E182" s="588" t="s">
        <v>13</v>
      </c>
      <c r="F182" s="592">
        <v>144</v>
      </c>
      <c r="G182" s="596"/>
    </row>
    <row r="183" spans="1:7" ht="20.25">
      <c r="A183" s="585" t="s">
        <v>1771</v>
      </c>
      <c r="B183" s="585" t="s">
        <v>1269</v>
      </c>
      <c r="C183" s="590" t="s">
        <v>237</v>
      </c>
      <c r="D183" s="594" t="s">
        <v>84</v>
      </c>
      <c r="E183" s="588" t="s">
        <v>13</v>
      </c>
      <c r="F183" s="592">
        <v>348</v>
      </c>
      <c r="G183" s="596"/>
    </row>
    <row r="184" spans="1:7" ht="20.25">
      <c r="A184" s="585" t="s">
        <v>1772</v>
      </c>
      <c r="B184" s="585" t="s">
        <v>1270</v>
      </c>
      <c r="C184" s="590" t="s">
        <v>245</v>
      </c>
      <c r="D184" s="594" t="s">
        <v>1496</v>
      </c>
      <c r="E184" s="592" t="s">
        <v>15</v>
      </c>
      <c r="F184" s="592">
        <v>49</v>
      </c>
      <c r="G184" s="592"/>
    </row>
    <row r="185" spans="1:7" ht="20.25">
      <c r="A185" s="585" t="s">
        <v>1773</v>
      </c>
      <c r="B185" s="585" t="s">
        <v>1271</v>
      </c>
      <c r="C185" s="590" t="s">
        <v>248</v>
      </c>
      <c r="D185" s="594" t="s">
        <v>24</v>
      </c>
      <c r="E185" s="592" t="s">
        <v>15</v>
      </c>
      <c r="F185" s="592">
        <v>103</v>
      </c>
      <c r="G185" s="592"/>
    </row>
    <row r="186" spans="1:7" ht="20.25">
      <c r="A186" s="585" t="s">
        <v>1774</v>
      </c>
      <c r="B186" s="585" t="s">
        <v>1272</v>
      </c>
      <c r="C186" s="590" t="s">
        <v>249</v>
      </c>
      <c r="D186" s="594" t="s">
        <v>24</v>
      </c>
      <c r="E186" s="592" t="s">
        <v>15</v>
      </c>
      <c r="F186" s="592">
        <v>105</v>
      </c>
      <c r="G186" s="592"/>
    </row>
    <row r="187" spans="1:7" ht="20.25">
      <c r="A187" s="585"/>
      <c r="B187" s="585"/>
      <c r="C187" s="590"/>
      <c r="D187" s="593" t="s">
        <v>250</v>
      </c>
      <c r="E187" s="592"/>
      <c r="F187" s="592"/>
      <c r="G187" s="592"/>
    </row>
    <row r="188" spans="1:7" ht="20.25">
      <c r="A188" s="585" t="s">
        <v>1775</v>
      </c>
      <c r="B188" s="585" t="s">
        <v>1273</v>
      </c>
      <c r="C188" s="590" t="s">
        <v>253</v>
      </c>
      <c r="D188" s="594" t="s">
        <v>1497</v>
      </c>
      <c r="E188" s="592" t="s">
        <v>15</v>
      </c>
      <c r="F188" s="592">
        <v>617</v>
      </c>
      <c r="G188" s="592"/>
    </row>
    <row r="189" spans="1:7" ht="20.25">
      <c r="A189" s="585" t="s">
        <v>1776</v>
      </c>
      <c r="B189" s="585" t="s">
        <v>1274</v>
      </c>
      <c r="C189" s="590" t="s">
        <v>255</v>
      </c>
      <c r="D189" s="594" t="s">
        <v>733</v>
      </c>
      <c r="E189" s="592" t="s">
        <v>14</v>
      </c>
      <c r="F189" s="592">
        <v>623</v>
      </c>
      <c r="G189" s="592"/>
    </row>
    <row r="190" spans="1:7" ht="20.25">
      <c r="A190" s="585" t="s">
        <v>1777</v>
      </c>
      <c r="B190" s="585" t="s">
        <v>1275</v>
      </c>
      <c r="C190" s="590" t="s">
        <v>256</v>
      </c>
      <c r="D190" s="594" t="s">
        <v>65</v>
      </c>
      <c r="E190" s="592" t="s">
        <v>14</v>
      </c>
      <c r="F190" s="592">
        <v>624</v>
      </c>
      <c r="G190" s="592"/>
    </row>
    <row r="191" spans="1:7" ht="20.25">
      <c r="A191" s="585" t="s">
        <v>1805</v>
      </c>
      <c r="B191" s="585" t="s">
        <v>1276</v>
      </c>
      <c r="C191" s="590" t="s">
        <v>258</v>
      </c>
      <c r="D191" s="594" t="s">
        <v>713</v>
      </c>
      <c r="E191" s="592" t="s">
        <v>14</v>
      </c>
      <c r="F191" s="592">
        <v>629</v>
      </c>
      <c r="G191" s="592"/>
    </row>
    <row r="192" spans="1:7" ht="20.25">
      <c r="A192" s="585" t="s">
        <v>1778</v>
      </c>
      <c r="B192" s="585" t="s">
        <v>1277</v>
      </c>
      <c r="C192" s="590" t="s">
        <v>260</v>
      </c>
      <c r="D192" s="594" t="s">
        <v>259</v>
      </c>
      <c r="E192" s="592" t="s">
        <v>14</v>
      </c>
      <c r="F192" s="592">
        <v>630</v>
      </c>
      <c r="G192" s="592"/>
    </row>
    <row r="193" spans="1:7" ht="20.25">
      <c r="A193" s="585" t="s">
        <v>1779</v>
      </c>
      <c r="B193" s="585" t="s">
        <v>1278</v>
      </c>
      <c r="C193" s="590" t="s">
        <v>262</v>
      </c>
      <c r="D193" s="594" t="s">
        <v>718</v>
      </c>
      <c r="E193" s="592" t="s">
        <v>14</v>
      </c>
      <c r="F193" s="592">
        <v>637</v>
      </c>
      <c r="G193" s="592"/>
    </row>
    <row r="194" spans="1:7" ht="20.25">
      <c r="A194" s="585" t="s">
        <v>1780</v>
      </c>
      <c r="B194" s="585" t="s">
        <v>1279</v>
      </c>
      <c r="C194" s="590" t="s">
        <v>264</v>
      </c>
      <c r="D194" s="594" t="s">
        <v>263</v>
      </c>
      <c r="E194" s="592" t="s">
        <v>14</v>
      </c>
      <c r="F194" s="592">
        <v>638</v>
      </c>
      <c r="G194" s="592"/>
    </row>
    <row r="195" spans="1:7" ht="20.25">
      <c r="A195" s="585" t="s">
        <v>1781</v>
      </c>
      <c r="B195" s="585" t="s">
        <v>1280</v>
      </c>
      <c r="C195" s="590" t="s">
        <v>1064</v>
      </c>
      <c r="D195" s="594" t="s">
        <v>263</v>
      </c>
      <c r="E195" s="592" t="s">
        <v>14</v>
      </c>
      <c r="F195" s="592">
        <v>639</v>
      </c>
      <c r="G195" s="592"/>
    </row>
    <row r="196" spans="1:7" ht="20.25">
      <c r="A196" s="585" t="s">
        <v>1782</v>
      </c>
      <c r="B196" s="585" t="s">
        <v>1281</v>
      </c>
      <c r="C196" s="590" t="s">
        <v>1065</v>
      </c>
      <c r="D196" s="594" t="s">
        <v>263</v>
      </c>
      <c r="E196" s="592" t="s">
        <v>14</v>
      </c>
      <c r="F196" s="592">
        <v>640</v>
      </c>
      <c r="G196" s="592"/>
    </row>
    <row r="197" spans="1:7" ht="20.25">
      <c r="A197" s="585" t="s">
        <v>1368</v>
      </c>
      <c r="B197" s="585" t="s">
        <v>1282</v>
      </c>
      <c r="C197" s="590" t="s">
        <v>1128</v>
      </c>
      <c r="D197" s="594" t="s">
        <v>263</v>
      </c>
      <c r="E197" s="592" t="s">
        <v>14</v>
      </c>
      <c r="F197" s="592">
        <v>641</v>
      </c>
      <c r="G197" s="592"/>
    </row>
    <row r="198" spans="1:7" ht="20.25">
      <c r="A198" s="585" t="s">
        <v>1369</v>
      </c>
      <c r="B198" s="585"/>
      <c r="C198" s="590" t="s">
        <v>1886</v>
      </c>
      <c r="D198" s="594" t="s">
        <v>263</v>
      </c>
      <c r="E198" s="592" t="s">
        <v>14</v>
      </c>
      <c r="F198" s="592">
        <v>653</v>
      </c>
      <c r="G198" s="592"/>
    </row>
    <row r="199" spans="1:7" ht="20.25">
      <c r="A199" s="585"/>
      <c r="B199" s="585"/>
      <c r="C199" s="590"/>
      <c r="D199" s="591" t="s">
        <v>974</v>
      </c>
      <c r="E199" s="592"/>
      <c r="F199" s="592"/>
      <c r="G199" s="592"/>
    </row>
    <row r="200" spans="1:7" ht="20.25">
      <c r="A200" s="585"/>
      <c r="B200" s="585"/>
      <c r="C200" s="590"/>
      <c r="D200" s="593" t="s">
        <v>49</v>
      </c>
      <c r="E200" s="592"/>
      <c r="F200" s="592"/>
      <c r="G200" s="592"/>
    </row>
    <row r="201" spans="1:7" ht="20.25">
      <c r="A201" s="585" t="s">
        <v>1370</v>
      </c>
      <c r="B201" s="585" t="s">
        <v>1747</v>
      </c>
      <c r="C201" s="590" t="s">
        <v>274</v>
      </c>
      <c r="D201" s="594" t="s">
        <v>1489</v>
      </c>
      <c r="E201" s="592" t="s">
        <v>13</v>
      </c>
      <c r="F201" s="592">
        <v>41</v>
      </c>
      <c r="G201" s="592"/>
    </row>
    <row r="202" spans="1:7" ht="20.25">
      <c r="A202" s="585" t="s">
        <v>1371</v>
      </c>
      <c r="B202" s="585" t="s">
        <v>1748</v>
      </c>
      <c r="C202" s="595" t="s">
        <v>1241</v>
      </c>
      <c r="D202" s="590" t="s">
        <v>531</v>
      </c>
      <c r="E202" s="588" t="s">
        <v>13</v>
      </c>
      <c r="F202" s="588">
        <v>2005</v>
      </c>
      <c r="G202" s="592"/>
    </row>
    <row r="203" spans="1:7" ht="20.25">
      <c r="A203" s="585"/>
      <c r="B203" s="585"/>
      <c r="C203" s="590"/>
      <c r="D203" s="593" t="s">
        <v>230</v>
      </c>
      <c r="E203" s="592"/>
      <c r="F203" s="592"/>
      <c r="G203" s="592"/>
    </row>
    <row r="204" spans="1:7" ht="20.25">
      <c r="A204" s="585" t="s">
        <v>1372</v>
      </c>
      <c r="B204" s="585" t="s">
        <v>1749</v>
      </c>
      <c r="C204" s="594" t="s">
        <v>1726</v>
      </c>
      <c r="D204" s="594" t="s">
        <v>113</v>
      </c>
      <c r="E204" s="592" t="s">
        <v>15</v>
      </c>
      <c r="F204" s="592">
        <v>199</v>
      </c>
      <c r="G204" s="592"/>
    </row>
    <row r="205" spans="1:7" ht="20.25">
      <c r="A205" s="585" t="s">
        <v>1373</v>
      </c>
      <c r="B205" s="585" t="s">
        <v>1264</v>
      </c>
      <c r="C205" s="590" t="s">
        <v>282</v>
      </c>
      <c r="D205" s="594" t="s">
        <v>113</v>
      </c>
      <c r="E205" s="592" t="s">
        <v>15</v>
      </c>
      <c r="F205" s="592">
        <v>491</v>
      </c>
      <c r="G205" s="592"/>
    </row>
    <row r="206" spans="1:7" ht="20.25">
      <c r="A206" s="585"/>
      <c r="B206" s="585"/>
      <c r="C206" s="590"/>
      <c r="D206" s="593" t="s">
        <v>234</v>
      </c>
      <c r="E206" s="592"/>
      <c r="F206" s="592"/>
      <c r="G206" s="592"/>
    </row>
    <row r="207" spans="1:7" ht="20.25">
      <c r="A207" s="585" t="s">
        <v>1374</v>
      </c>
      <c r="B207" s="585" t="s">
        <v>1265</v>
      </c>
      <c r="C207" s="590" t="s">
        <v>278</v>
      </c>
      <c r="D207" s="594" t="s">
        <v>84</v>
      </c>
      <c r="E207" s="592" t="s">
        <v>13</v>
      </c>
      <c r="F207" s="592">
        <v>80</v>
      </c>
      <c r="G207" s="597"/>
    </row>
    <row r="208" spans="1:7" ht="20.25">
      <c r="A208" s="585" t="s">
        <v>1375</v>
      </c>
      <c r="B208" s="585" t="s">
        <v>1266</v>
      </c>
      <c r="C208" s="590" t="s">
        <v>284</v>
      </c>
      <c r="D208" s="594" t="s">
        <v>24</v>
      </c>
      <c r="E208" s="592" t="s">
        <v>15</v>
      </c>
      <c r="F208" s="592">
        <v>83</v>
      </c>
      <c r="G208" s="592"/>
    </row>
    <row r="209" spans="1:7" ht="20.25">
      <c r="A209" s="585" t="s">
        <v>1377</v>
      </c>
      <c r="B209" s="585" t="s">
        <v>1267</v>
      </c>
      <c r="C209" s="590" t="s">
        <v>285</v>
      </c>
      <c r="D209" s="594" t="s">
        <v>24</v>
      </c>
      <c r="E209" s="592" t="s">
        <v>15</v>
      </c>
      <c r="F209" s="592">
        <v>93</v>
      </c>
      <c r="G209" s="592"/>
    </row>
    <row r="210" spans="1:7" ht="20.25">
      <c r="A210" s="585"/>
      <c r="B210" s="585"/>
      <c r="C210" s="590"/>
      <c r="D210" s="593" t="s">
        <v>250</v>
      </c>
      <c r="E210" s="592"/>
      <c r="F210" s="592"/>
      <c r="G210" s="592"/>
    </row>
    <row r="211" spans="1:7" ht="20.25">
      <c r="A211" s="585" t="s">
        <v>1378</v>
      </c>
      <c r="B211" s="585" t="s">
        <v>1268</v>
      </c>
      <c r="C211" s="590" t="s">
        <v>287</v>
      </c>
      <c r="D211" s="594" t="s">
        <v>733</v>
      </c>
      <c r="E211" s="592" t="s">
        <v>14</v>
      </c>
      <c r="F211" s="592">
        <v>499</v>
      </c>
      <c r="G211" s="592"/>
    </row>
    <row r="212" spans="1:7" ht="20.25">
      <c r="A212" s="585" t="s">
        <v>1783</v>
      </c>
      <c r="B212" s="585" t="s">
        <v>1269</v>
      </c>
      <c r="C212" s="590" t="s">
        <v>288</v>
      </c>
      <c r="D212" s="594" t="s">
        <v>65</v>
      </c>
      <c r="E212" s="592" t="s">
        <v>14</v>
      </c>
      <c r="F212" s="592">
        <v>500</v>
      </c>
      <c r="G212" s="592"/>
    </row>
    <row r="213" spans="1:7" ht="20.25">
      <c r="A213" s="585" t="s">
        <v>1784</v>
      </c>
      <c r="B213" s="585" t="s">
        <v>1270</v>
      </c>
      <c r="C213" s="590" t="s">
        <v>289</v>
      </c>
      <c r="D213" s="594" t="s">
        <v>65</v>
      </c>
      <c r="E213" s="592" t="s">
        <v>14</v>
      </c>
      <c r="F213" s="592">
        <v>518</v>
      </c>
      <c r="G213" s="592"/>
    </row>
    <row r="214" spans="1:7" ht="20.25">
      <c r="A214" s="585" t="s">
        <v>1785</v>
      </c>
      <c r="B214" s="585" t="s">
        <v>1271</v>
      </c>
      <c r="C214" s="590" t="s">
        <v>290</v>
      </c>
      <c r="D214" s="594" t="s">
        <v>65</v>
      </c>
      <c r="E214" s="592" t="s">
        <v>14</v>
      </c>
      <c r="F214" s="612">
        <v>501</v>
      </c>
      <c r="G214" s="592"/>
    </row>
    <row r="215" spans="1:7" ht="20.25">
      <c r="A215" s="585" t="s">
        <v>1786</v>
      </c>
      <c r="B215" s="585" t="s">
        <v>1272</v>
      </c>
      <c r="C215" s="590" t="s">
        <v>291</v>
      </c>
      <c r="D215" s="594" t="s">
        <v>718</v>
      </c>
      <c r="E215" s="592" t="s">
        <v>14</v>
      </c>
      <c r="F215" s="592">
        <v>513</v>
      </c>
      <c r="G215" s="592"/>
    </row>
    <row r="216" spans="1:7" ht="20.25">
      <c r="A216" s="585" t="s">
        <v>1806</v>
      </c>
      <c r="B216" s="585" t="s">
        <v>1273</v>
      </c>
      <c r="C216" s="590" t="s">
        <v>292</v>
      </c>
      <c r="D216" s="594" t="s">
        <v>263</v>
      </c>
      <c r="E216" s="592" t="s">
        <v>14</v>
      </c>
      <c r="F216" s="592">
        <v>514</v>
      </c>
      <c r="G216" s="592"/>
    </row>
    <row r="217" spans="1:7" ht="20.25">
      <c r="A217" s="585" t="s">
        <v>1787</v>
      </c>
      <c r="B217" s="585" t="s">
        <v>1274</v>
      </c>
      <c r="C217" s="590" t="s">
        <v>1071</v>
      </c>
      <c r="D217" s="594" t="s">
        <v>263</v>
      </c>
      <c r="E217" s="592" t="s">
        <v>14</v>
      </c>
      <c r="F217" s="592">
        <v>515</v>
      </c>
      <c r="G217" s="592"/>
    </row>
    <row r="218" spans="1:7" ht="20.25">
      <c r="A218" s="585" t="s">
        <v>1788</v>
      </c>
      <c r="B218" s="585" t="s">
        <v>1275</v>
      </c>
      <c r="C218" s="590" t="s">
        <v>1072</v>
      </c>
      <c r="D218" s="594" t="s">
        <v>263</v>
      </c>
      <c r="E218" s="592" t="s">
        <v>14</v>
      </c>
      <c r="F218" s="592">
        <v>516</v>
      </c>
      <c r="G218" s="592"/>
    </row>
    <row r="219" spans="1:7" ht="20.25">
      <c r="A219" s="585" t="s">
        <v>1789</v>
      </c>
      <c r="B219" s="585"/>
      <c r="C219" s="590" t="s">
        <v>1890</v>
      </c>
      <c r="D219" s="594" t="s">
        <v>263</v>
      </c>
      <c r="E219" s="592" t="s">
        <v>14</v>
      </c>
      <c r="F219" s="592">
        <v>517</v>
      </c>
      <c r="G219" s="592"/>
    </row>
    <row r="220" spans="1:7" ht="20.25">
      <c r="A220" s="585" t="s">
        <v>1790</v>
      </c>
      <c r="B220" s="585" t="s">
        <v>1276</v>
      </c>
      <c r="C220" s="590" t="s">
        <v>1073</v>
      </c>
      <c r="D220" s="594" t="s">
        <v>263</v>
      </c>
      <c r="E220" s="592" t="s">
        <v>14</v>
      </c>
      <c r="F220" s="592">
        <v>529</v>
      </c>
      <c r="G220" s="592"/>
    </row>
    <row r="221" spans="1:7" ht="20.25">
      <c r="A221" s="585" t="s">
        <v>1791</v>
      </c>
      <c r="B221" s="585" t="s">
        <v>1277</v>
      </c>
      <c r="C221" s="590" t="s">
        <v>1074</v>
      </c>
      <c r="D221" s="594" t="s">
        <v>263</v>
      </c>
      <c r="E221" s="592" t="s">
        <v>14</v>
      </c>
      <c r="F221" s="592">
        <v>530</v>
      </c>
      <c r="G221" s="592"/>
    </row>
    <row r="222" spans="1:7" ht="20.25">
      <c r="A222" s="585" t="s">
        <v>1792</v>
      </c>
      <c r="B222" s="585"/>
      <c r="C222" s="590" t="s">
        <v>1889</v>
      </c>
      <c r="D222" s="594" t="s">
        <v>263</v>
      </c>
      <c r="E222" s="592" t="s">
        <v>14</v>
      </c>
      <c r="F222" s="592">
        <v>531</v>
      </c>
      <c r="G222" s="592"/>
    </row>
    <row r="223" spans="1:7" ht="20.25">
      <c r="A223" s="585"/>
      <c r="B223" s="585"/>
      <c r="C223" s="590"/>
      <c r="D223" s="591" t="s">
        <v>981</v>
      </c>
      <c r="E223" s="592"/>
      <c r="F223" s="592"/>
      <c r="G223" s="592"/>
    </row>
    <row r="224" spans="1:7" ht="20.25">
      <c r="A224" s="585"/>
      <c r="B224" s="585"/>
      <c r="C224" s="590"/>
      <c r="D224" s="593" t="s">
        <v>49</v>
      </c>
      <c r="E224" s="592"/>
      <c r="F224" s="592"/>
      <c r="G224" s="592"/>
    </row>
    <row r="225" spans="1:7" ht="20.25">
      <c r="A225" s="585" t="s">
        <v>1793</v>
      </c>
      <c r="B225" s="585"/>
      <c r="C225" s="590" t="s">
        <v>1879</v>
      </c>
      <c r="D225" s="594" t="s">
        <v>84</v>
      </c>
      <c r="E225" s="592" t="s">
        <v>13</v>
      </c>
      <c r="F225" s="592">
        <v>619</v>
      </c>
      <c r="G225" s="592"/>
    </row>
    <row r="226" spans="1:7" ht="20.25">
      <c r="A226" s="585" t="s">
        <v>1794</v>
      </c>
      <c r="B226" s="585"/>
      <c r="C226" s="590" t="s">
        <v>1880</v>
      </c>
      <c r="D226" s="594" t="s">
        <v>84</v>
      </c>
      <c r="E226" s="592" t="s">
        <v>13</v>
      </c>
      <c r="F226" s="592">
        <v>620</v>
      </c>
      <c r="G226" s="592"/>
    </row>
    <row r="227" spans="1:7" ht="20.25">
      <c r="A227" s="585" t="s">
        <v>1795</v>
      </c>
      <c r="B227" s="585" t="s">
        <v>1747</v>
      </c>
      <c r="C227" s="590" t="s">
        <v>328</v>
      </c>
      <c r="D227" s="594" t="s">
        <v>1493</v>
      </c>
      <c r="E227" s="592" t="s">
        <v>13</v>
      </c>
      <c r="F227" s="592">
        <v>1133</v>
      </c>
      <c r="G227" s="592"/>
    </row>
    <row r="228" spans="1:7" ht="20.25">
      <c r="A228" s="585"/>
      <c r="B228" s="585"/>
      <c r="C228" s="590"/>
      <c r="D228" s="593" t="s">
        <v>230</v>
      </c>
      <c r="E228" s="592"/>
      <c r="F228" s="592"/>
      <c r="G228" s="592"/>
    </row>
    <row r="229" spans="1:7" ht="20.25">
      <c r="A229" s="585" t="s">
        <v>1796</v>
      </c>
      <c r="B229" s="585" t="s">
        <v>1748</v>
      </c>
      <c r="C229" s="590" t="s">
        <v>311</v>
      </c>
      <c r="D229" s="594" t="s">
        <v>1494</v>
      </c>
      <c r="E229" s="592" t="s">
        <v>15</v>
      </c>
      <c r="F229" s="592">
        <v>367</v>
      </c>
      <c r="G229" s="592"/>
    </row>
    <row r="230" spans="1:7" ht="20.25">
      <c r="A230" s="585"/>
      <c r="B230" s="585"/>
      <c r="C230" s="590"/>
      <c r="D230" s="593" t="s">
        <v>234</v>
      </c>
      <c r="E230" s="592"/>
      <c r="F230" s="592"/>
      <c r="G230" s="592"/>
    </row>
    <row r="231" spans="1:7" ht="20.25">
      <c r="A231" s="585" t="s">
        <v>1797</v>
      </c>
      <c r="B231" s="585" t="s">
        <v>1749</v>
      </c>
      <c r="C231" s="590" t="s">
        <v>317</v>
      </c>
      <c r="D231" s="594" t="s">
        <v>24</v>
      </c>
      <c r="E231" s="592" t="s">
        <v>15</v>
      </c>
      <c r="F231" s="592">
        <v>73</v>
      </c>
      <c r="G231" s="592"/>
    </row>
    <row r="232" spans="1:7" ht="20.25">
      <c r="A232" s="585"/>
      <c r="B232" s="585"/>
      <c r="C232" s="590"/>
      <c r="D232" s="593" t="s">
        <v>250</v>
      </c>
      <c r="E232" s="592"/>
      <c r="F232" s="592"/>
      <c r="G232" s="592"/>
    </row>
    <row r="233" spans="1:7" ht="20.25">
      <c r="A233" s="592">
        <v>161</v>
      </c>
      <c r="B233" s="622"/>
      <c r="C233" s="590" t="s">
        <v>1906</v>
      </c>
      <c r="D233" s="594" t="s">
        <v>152</v>
      </c>
      <c r="E233" s="592" t="s">
        <v>15</v>
      </c>
      <c r="F233" s="592">
        <v>369</v>
      </c>
      <c r="G233" s="592"/>
    </row>
    <row r="234" spans="1:7" ht="20.25">
      <c r="A234" s="585" t="s">
        <v>1380</v>
      </c>
      <c r="B234" s="585" t="s">
        <v>1265</v>
      </c>
      <c r="C234" s="590" t="s">
        <v>323</v>
      </c>
      <c r="D234" s="594" t="s">
        <v>65</v>
      </c>
      <c r="E234" s="592" t="s">
        <v>14</v>
      </c>
      <c r="F234" s="592">
        <v>394</v>
      </c>
      <c r="G234" s="592"/>
    </row>
    <row r="235" spans="1:7" ht="20.25">
      <c r="A235" s="592">
        <v>163</v>
      </c>
      <c r="B235" s="585"/>
      <c r="C235" s="590" t="s">
        <v>1881</v>
      </c>
      <c r="D235" s="594" t="s">
        <v>65</v>
      </c>
      <c r="E235" s="592" t="s">
        <v>14</v>
      </c>
      <c r="F235" s="592">
        <v>375</v>
      </c>
      <c r="G235" s="592"/>
    </row>
    <row r="236" spans="1:7" ht="20.25">
      <c r="A236" s="585" t="s">
        <v>1383</v>
      </c>
      <c r="B236" s="585"/>
      <c r="C236" s="590" t="s">
        <v>1882</v>
      </c>
      <c r="D236" s="594" t="s">
        <v>65</v>
      </c>
      <c r="E236" s="592" t="s">
        <v>14</v>
      </c>
      <c r="F236" s="592">
        <v>376</v>
      </c>
      <c r="G236" s="592"/>
    </row>
    <row r="237" spans="1:7" ht="20.25">
      <c r="A237" s="592">
        <v>165</v>
      </c>
      <c r="B237" s="585"/>
      <c r="C237" s="590" t="s">
        <v>1883</v>
      </c>
      <c r="D237" s="594" t="s">
        <v>259</v>
      </c>
      <c r="E237" s="592" t="s">
        <v>14</v>
      </c>
      <c r="F237" s="592">
        <v>381</v>
      </c>
      <c r="G237" s="592"/>
    </row>
    <row r="238" spans="1:7" ht="20.25">
      <c r="A238" s="585" t="s">
        <v>1386</v>
      </c>
      <c r="B238" s="585"/>
      <c r="C238" s="590" t="s">
        <v>299</v>
      </c>
      <c r="D238" s="594" t="s">
        <v>259</v>
      </c>
      <c r="E238" s="592" t="s">
        <v>14</v>
      </c>
      <c r="F238" s="592">
        <v>382</v>
      </c>
      <c r="G238" s="592"/>
    </row>
    <row r="239" spans="1:7" ht="20.25">
      <c r="A239" s="592">
        <v>167</v>
      </c>
      <c r="B239" s="585" t="s">
        <v>1266</v>
      </c>
      <c r="C239" s="590" t="s">
        <v>326</v>
      </c>
      <c r="D239" s="594" t="s">
        <v>718</v>
      </c>
      <c r="E239" s="592" t="s">
        <v>14</v>
      </c>
      <c r="F239" s="592">
        <v>389</v>
      </c>
      <c r="G239" s="592"/>
    </row>
    <row r="240" spans="1:7" ht="20.25">
      <c r="A240" s="585" t="s">
        <v>1388</v>
      </c>
      <c r="B240" s="585" t="s">
        <v>1267</v>
      </c>
      <c r="C240" s="590" t="s">
        <v>327</v>
      </c>
      <c r="D240" s="594" t="s">
        <v>263</v>
      </c>
      <c r="E240" s="592" t="s">
        <v>14</v>
      </c>
      <c r="F240" s="592">
        <v>390</v>
      </c>
      <c r="G240" s="592"/>
    </row>
    <row r="241" spans="1:7" ht="20.25">
      <c r="A241" s="592">
        <v>169</v>
      </c>
      <c r="B241" s="585" t="s">
        <v>1268</v>
      </c>
      <c r="C241" s="590" t="s">
        <v>1077</v>
      </c>
      <c r="D241" s="594" t="s">
        <v>263</v>
      </c>
      <c r="E241" s="592" t="s">
        <v>14</v>
      </c>
      <c r="F241" s="592">
        <v>391</v>
      </c>
      <c r="G241" s="592"/>
    </row>
    <row r="242" spans="1:7" ht="20.25">
      <c r="A242" s="585" t="s">
        <v>1390</v>
      </c>
      <c r="B242" s="585"/>
      <c r="C242" s="590" t="s">
        <v>1893</v>
      </c>
      <c r="D242" s="594" t="s">
        <v>263</v>
      </c>
      <c r="E242" s="592" t="s">
        <v>14</v>
      </c>
      <c r="F242" s="592">
        <v>392</v>
      </c>
      <c r="G242" s="592"/>
    </row>
    <row r="243" spans="1:7" ht="20.25">
      <c r="A243" s="585"/>
      <c r="B243" s="585"/>
      <c r="C243" s="590"/>
      <c r="D243" s="591" t="s">
        <v>976</v>
      </c>
      <c r="E243" s="592"/>
      <c r="F243" s="592"/>
      <c r="G243" s="592"/>
    </row>
    <row r="244" spans="1:7" ht="20.25">
      <c r="A244" s="585"/>
      <c r="B244" s="585"/>
      <c r="C244" s="590"/>
      <c r="D244" s="593" t="s">
        <v>49</v>
      </c>
      <c r="E244" s="592"/>
      <c r="F244" s="592"/>
      <c r="G244" s="592"/>
    </row>
    <row r="245" spans="1:7" ht="20.25">
      <c r="A245" s="585" t="s">
        <v>1391</v>
      </c>
      <c r="B245" s="585" t="s">
        <v>1747</v>
      </c>
      <c r="C245" s="590" t="s">
        <v>339</v>
      </c>
      <c r="D245" s="594" t="s">
        <v>1489</v>
      </c>
      <c r="E245" s="592" t="s">
        <v>13</v>
      </c>
      <c r="F245" s="592">
        <v>92</v>
      </c>
      <c r="G245" s="592"/>
    </row>
    <row r="246" spans="1:7" ht="20.25">
      <c r="A246" s="585" t="s">
        <v>1392</v>
      </c>
      <c r="B246" s="585" t="s">
        <v>1748</v>
      </c>
      <c r="C246" s="595" t="s">
        <v>1242</v>
      </c>
      <c r="D246" s="590" t="s">
        <v>531</v>
      </c>
      <c r="E246" s="592" t="s">
        <v>13</v>
      </c>
      <c r="F246" s="588">
        <v>2006</v>
      </c>
      <c r="G246" s="592"/>
    </row>
    <row r="247" spans="1:7" ht="20.25">
      <c r="A247" s="585" t="s">
        <v>1394</v>
      </c>
      <c r="B247" s="585" t="s">
        <v>1749</v>
      </c>
      <c r="C247" s="595" t="s">
        <v>1243</v>
      </c>
      <c r="D247" s="590" t="s">
        <v>531</v>
      </c>
      <c r="E247" s="592" t="s">
        <v>13</v>
      </c>
      <c r="F247" s="588">
        <v>2007</v>
      </c>
      <c r="G247" s="592"/>
    </row>
    <row r="248" spans="1:7" ht="20.25">
      <c r="A248" s="585" t="s">
        <v>1395</v>
      </c>
      <c r="B248" s="585" t="s">
        <v>1264</v>
      </c>
      <c r="C248" s="595" t="s">
        <v>1244</v>
      </c>
      <c r="D248" s="590" t="s">
        <v>531</v>
      </c>
      <c r="E248" s="592" t="s">
        <v>13</v>
      </c>
      <c r="F248" s="588">
        <v>2008</v>
      </c>
      <c r="G248" s="592"/>
    </row>
    <row r="249" spans="1:7" ht="20.25">
      <c r="A249" s="585" t="s">
        <v>1397</v>
      </c>
      <c r="B249" s="585" t="s">
        <v>1265</v>
      </c>
      <c r="C249" s="595" t="s">
        <v>1858</v>
      </c>
      <c r="D249" s="590" t="s">
        <v>531</v>
      </c>
      <c r="E249" s="592" t="s">
        <v>13</v>
      </c>
      <c r="F249" s="588">
        <v>2009</v>
      </c>
      <c r="G249" s="592"/>
    </row>
    <row r="250" spans="1:7" ht="20.25">
      <c r="A250" s="585" t="s">
        <v>1398</v>
      </c>
      <c r="B250" s="585" t="s">
        <v>1266</v>
      </c>
      <c r="C250" s="595" t="s">
        <v>1859</v>
      </c>
      <c r="D250" s="590" t="s">
        <v>531</v>
      </c>
      <c r="E250" s="592" t="s">
        <v>13</v>
      </c>
      <c r="F250" s="588">
        <v>2010</v>
      </c>
      <c r="G250" s="592"/>
    </row>
    <row r="251" spans="1:7" ht="20.25">
      <c r="A251" s="585" t="s">
        <v>1399</v>
      </c>
      <c r="B251" s="585" t="s">
        <v>1267</v>
      </c>
      <c r="C251" s="590" t="s">
        <v>341</v>
      </c>
      <c r="D251" s="594" t="s">
        <v>84</v>
      </c>
      <c r="E251" s="592" t="s">
        <v>13</v>
      </c>
      <c r="F251" s="592">
        <v>118</v>
      </c>
      <c r="G251" s="597"/>
    </row>
    <row r="252" spans="1:7" ht="20.25">
      <c r="A252" s="585" t="s">
        <v>1400</v>
      </c>
      <c r="B252" s="585" t="s">
        <v>1268</v>
      </c>
      <c r="C252" s="590" t="s">
        <v>350</v>
      </c>
      <c r="D252" s="594" t="s">
        <v>241</v>
      </c>
      <c r="E252" s="592" t="s">
        <v>13</v>
      </c>
      <c r="F252" s="592">
        <v>157</v>
      </c>
      <c r="G252" s="592"/>
    </row>
    <row r="253" spans="1:7" ht="20.25">
      <c r="A253" s="585" t="s">
        <v>1401</v>
      </c>
      <c r="B253" s="585" t="s">
        <v>1269</v>
      </c>
      <c r="C253" s="590" t="s">
        <v>351</v>
      </c>
      <c r="D253" s="594" t="s">
        <v>241</v>
      </c>
      <c r="E253" s="592" t="s">
        <v>13</v>
      </c>
      <c r="F253" s="592">
        <v>165</v>
      </c>
      <c r="G253" s="592"/>
    </row>
    <row r="254" spans="1:7" ht="20.25">
      <c r="A254" s="585" t="s">
        <v>1402</v>
      </c>
      <c r="B254" s="585" t="s">
        <v>1270</v>
      </c>
      <c r="C254" s="590" t="s">
        <v>352</v>
      </c>
      <c r="D254" s="594" t="s">
        <v>241</v>
      </c>
      <c r="E254" s="592" t="s">
        <v>13</v>
      </c>
      <c r="F254" s="592">
        <v>173</v>
      </c>
      <c r="G254" s="592"/>
    </row>
    <row r="255" spans="1:7" ht="20.25">
      <c r="A255" s="585"/>
      <c r="B255" s="585"/>
      <c r="C255" s="590"/>
      <c r="D255" s="593" t="s">
        <v>250</v>
      </c>
      <c r="E255" s="592"/>
      <c r="F255" s="592"/>
      <c r="G255" s="592"/>
    </row>
    <row r="256" spans="1:7" ht="20.25">
      <c r="A256" s="585" t="s">
        <v>1403</v>
      </c>
      <c r="B256" s="585" t="s">
        <v>1271</v>
      </c>
      <c r="C256" s="590" t="s">
        <v>356</v>
      </c>
      <c r="D256" s="594" t="s">
        <v>1497</v>
      </c>
      <c r="E256" s="592" t="s">
        <v>15</v>
      </c>
      <c r="F256" s="592">
        <v>431</v>
      </c>
      <c r="G256" s="592"/>
    </row>
    <row r="257" spans="1:7" ht="20.25">
      <c r="A257" s="585" t="s">
        <v>1404</v>
      </c>
      <c r="B257" s="585" t="s">
        <v>1272</v>
      </c>
      <c r="C257" s="590" t="s">
        <v>357</v>
      </c>
      <c r="D257" s="594" t="s">
        <v>733</v>
      </c>
      <c r="E257" s="592" t="s">
        <v>14</v>
      </c>
      <c r="F257" s="592">
        <v>437</v>
      </c>
      <c r="G257" s="592"/>
    </row>
    <row r="258" spans="1:7" ht="20.25">
      <c r="A258" s="585" t="s">
        <v>1405</v>
      </c>
      <c r="B258" s="585" t="s">
        <v>1273</v>
      </c>
      <c r="C258" s="590" t="s">
        <v>358</v>
      </c>
      <c r="D258" s="594" t="s">
        <v>65</v>
      </c>
      <c r="E258" s="592" t="s">
        <v>14</v>
      </c>
      <c r="F258" s="592">
        <v>438</v>
      </c>
      <c r="G258" s="592"/>
    </row>
    <row r="259" spans="1:7" ht="20.25">
      <c r="A259" s="585" t="s">
        <v>1406</v>
      </c>
      <c r="B259" s="585" t="s">
        <v>1274</v>
      </c>
      <c r="C259" s="590" t="s">
        <v>215</v>
      </c>
      <c r="D259" s="594" t="s">
        <v>713</v>
      </c>
      <c r="E259" s="592" t="s">
        <v>14</v>
      </c>
      <c r="F259" s="592">
        <v>443</v>
      </c>
      <c r="G259" s="592"/>
    </row>
    <row r="260" spans="1:7" ht="20.25">
      <c r="A260" s="585" t="s">
        <v>1407</v>
      </c>
      <c r="B260" s="585" t="s">
        <v>1275</v>
      </c>
      <c r="C260" s="590" t="s">
        <v>359</v>
      </c>
      <c r="D260" s="594" t="s">
        <v>718</v>
      </c>
      <c r="E260" s="592" t="s">
        <v>14</v>
      </c>
      <c r="F260" s="592">
        <v>451</v>
      </c>
      <c r="G260" s="592"/>
    </row>
    <row r="261" spans="1:7" ht="20.25">
      <c r="A261" s="585" t="s">
        <v>1408</v>
      </c>
      <c r="B261" s="585" t="s">
        <v>1276</v>
      </c>
      <c r="C261" s="590" t="s">
        <v>216</v>
      </c>
      <c r="D261" s="594" t="s">
        <v>263</v>
      </c>
      <c r="E261" s="592" t="s">
        <v>14</v>
      </c>
      <c r="F261" s="592">
        <v>452</v>
      </c>
      <c r="G261" s="592"/>
    </row>
    <row r="262" spans="1:7" ht="20.25">
      <c r="A262" s="585" t="s">
        <v>1409</v>
      </c>
      <c r="B262" s="585" t="s">
        <v>1277</v>
      </c>
      <c r="C262" s="590" t="s">
        <v>1078</v>
      </c>
      <c r="D262" s="594" t="s">
        <v>263</v>
      </c>
      <c r="E262" s="592" t="s">
        <v>14</v>
      </c>
      <c r="F262" s="592">
        <v>453</v>
      </c>
      <c r="G262" s="592"/>
    </row>
    <row r="263" spans="1:7" ht="20.25">
      <c r="A263" s="585" t="s">
        <v>1410</v>
      </c>
      <c r="B263" s="585" t="s">
        <v>1278</v>
      </c>
      <c r="C263" s="590" t="s">
        <v>1079</v>
      </c>
      <c r="D263" s="594" t="s">
        <v>263</v>
      </c>
      <c r="E263" s="592" t="s">
        <v>14</v>
      </c>
      <c r="F263" s="592">
        <v>454</v>
      </c>
      <c r="G263" s="592"/>
    </row>
    <row r="264" spans="1:7" ht="20.25">
      <c r="A264" s="585" t="s">
        <v>1411</v>
      </c>
      <c r="B264" s="585" t="s">
        <v>1279</v>
      </c>
      <c r="C264" s="590" t="s">
        <v>1080</v>
      </c>
      <c r="D264" s="594" t="s">
        <v>263</v>
      </c>
      <c r="E264" s="592" t="s">
        <v>14</v>
      </c>
      <c r="F264" s="592">
        <v>455</v>
      </c>
      <c r="G264" s="592"/>
    </row>
    <row r="265" spans="1:7" ht="20.25">
      <c r="A265" s="585" t="s">
        <v>1412</v>
      </c>
      <c r="B265" s="585" t="s">
        <v>1280</v>
      </c>
      <c r="C265" s="590" t="s">
        <v>1081</v>
      </c>
      <c r="D265" s="594" t="s">
        <v>263</v>
      </c>
      <c r="E265" s="592" t="s">
        <v>14</v>
      </c>
      <c r="F265" s="592">
        <v>467</v>
      </c>
      <c r="G265" s="592"/>
    </row>
    <row r="266" spans="1:7" ht="20.25">
      <c r="A266" s="585" t="s">
        <v>1413</v>
      </c>
      <c r="B266" s="585" t="s">
        <v>1281</v>
      </c>
      <c r="C266" s="590" t="s">
        <v>1082</v>
      </c>
      <c r="D266" s="594" t="s">
        <v>263</v>
      </c>
      <c r="E266" s="592" t="s">
        <v>14</v>
      </c>
      <c r="F266" s="592">
        <v>468</v>
      </c>
      <c r="G266" s="592"/>
    </row>
    <row r="267" spans="1:7" ht="20.25">
      <c r="A267" s="585" t="s">
        <v>1414</v>
      </c>
      <c r="B267" s="585" t="s">
        <v>1282</v>
      </c>
      <c r="C267" s="590" t="s">
        <v>1130</v>
      </c>
      <c r="D267" s="594" t="s">
        <v>263</v>
      </c>
      <c r="E267" s="592" t="s">
        <v>14</v>
      </c>
      <c r="F267" s="592">
        <v>469</v>
      </c>
      <c r="G267" s="592"/>
    </row>
    <row r="268" spans="1:7" ht="20.25">
      <c r="A268" s="585" t="s">
        <v>1415</v>
      </c>
      <c r="B268" s="585"/>
      <c r="C268" s="590" t="s">
        <v>1896</v>
      </c>
      <c r="D268" s="594" t="s">
        <v>263</v>
      </c>
      <c r="E268" s="592" t="s">
        <v>14</v>
      </c>
      <c r="F268" s="592">
        <v>470</v>
      </c>
      <c r="G268" s="592"/>
    </row>
    <row r="269" spans="1:7" ht="20.25">
      <c r="A269" s="585"/>
      <c r="B269" s="585"/>
      <c r="C269" s="590"/>
      <c r="D269" s="594"/>
      <c r="E269" s="592"/>
      <c r="F269" s="592"/>
      <c r="G269" s="592"/>
    </row>
    <row r="270" spans="1:7" ht="20.25">
      <c r="A270" s="585"/>
      <c r="B270" s="585"/>
      <c r="C270" s="590"/>
      <c r="D270" s="591" t="s">
        <v>988</v>
      </c>
      <c r="E270" s="592"/>
      <c r="F270" s="592"/>
      <c r="G270" s="592"/>
    </row>
    <row r="271" spans="1:7" ht="20.25">
      <c r="A271" s="585"/>
      <c r="B271" s="585"/>
      <c r="C271" s="590"/>
      <c r="D271" s="593" t="s">
        <v>230</v>
      </c>
      <c r="E271" s="592"/>
      <c r="F271" s="592"/>
      <c r="G271" s="592"/>
    </row>
    <row r="272" spans="1:7" ht="20.25">
      <c r="A272" s="585" t="s">
        <v>1416</v>
      </c>
      <c r="B272" s="585" t="s">
        <v>1747</v>
      </c>
      <c r="C272" s="590" t="s">
        <v>377</v>
      </c>
      <c r="D272" s="594" t="s">
        <v>1494</v>
      </c>
      <c r="E272" s="592" t="s">
        <v>15</v>
      </c>
      <c r="F272" s="592">
        <v>305</v>
      </c>
      <c r="G272" s="592"/>
    </row>
    <row r="273" spans="1:7" ht="20.25">
      <c r="A273" s="585" t="s">
        <v>1417</v>
      </c>
      <c r="B273" s="585" t="s">
        <v>1748</v>
      </c>
      <c r="C273" s="595" t="s">
        <v>1247</v>
      </c>
      <c r="D273" s="590" t="s">
        <v>531</v>
      </c>
      <c r="E273" s="592" t="s">
        <v>13</v>
      </c>
      <c r="F273" s="588">
        <v>2012</v>
      </c>
      <c r="G273" s="592"/>
    </row>
    <row r="274" spans="1:7" ht="20.25">
      <c r="A274" s="585" t="s">
        <v>1418</v>
      </c>
      <c r="B274" s="585" t="s">
        <v>1749</v>
      </c>
      <c r="C274" s="595" t="s">
        <v>1248</v>
      </c>
      <c r="D274" s="590" t="s">
        <v>531</v>
      </c>
      <c r="E274" s="592" t="s">
        <v>13</v>
      </c>
      <c r="F274" s="588">
        <v>2013</v>
      </c>
      <c r="G274" s="592"/>
    </row>
    <row r="275" spans="1:7" ht="20.25">
      <c r="A275" s="585" t="s">
        <v>1419</v>
      </c>
      <c r="B275" s="585" t="s">
        <v>1264</v>
      </c>
      <c r="C275" s="595" t="s">
        <v>1249</v>
      </c>
      <c r="D275" s="590" t="s">
        <v>531</v>
      </c>
      <c r="E275" s="592" t="s">
        <v>13</v>
      </c>
      <c r="F275" s="588">
        <v>2014</v>
      </c>
      <c r="G275" s="592"/>
    </row>
    <row r="276" spans="1:7" ht="20.25">
      <c r="A276" s="585" t="s">
        <v>1420</v>
      </c>
      <c r="B276" s="585" t="s">
        <v>1265</v>
      </c>
      <c r="C276" s="595" t="s">
        <v>1250</v>
      </c>
      <c r="D276" s="590" t="s">
        <v>531</v>
      </c>
      <c r="E276" s="592" t="s">
        <v>13</v>
      </c>
      <c r="F276" s="588">
        <v>2016</v>
      </c>
      <c r="G276" s="592"/>
    </row>
    <row r="277" spans="1:7" ht="20.25">
      <c r="A277" s="585" t="s">
        <v>1421</v>
      </c>
      <c r="B277" s="585" t="s">
        <v>1266</v>
      </c>
      <c r="C277" s="595" t="s">
        <v>1251</v>
      </c>
      <c r="D277" s="590" t="s">
        <v>531</v>
      </c>
      <c r="E277" s="592" t="s">
        <v>13</v>
      </c>
      <c r="F277" s="588">
        <v>2017</v>
      </c>
      <c r="G277" s="592"/>
    </row>
    <row r="278" spans="1:7" ht="20.25">
      <c r="A278" s="585" t="s">
        <v>1422</v>
      </c>
      <c r="B278" s="585" t="s">
        <v>1267</v>
      </c>
      <c r="C278" s="595" t="s">
        <v>1252</v>
      </c>
      <c r="D278" s="590" t="s">
        <v>531</v>
      </c>
      <c r="E278" s="592" t="s">
        <v>13</v>
      </c>
      <c r="F278" s="588">
        <v>2018</v>
      </c>
      <c r="G278" s="592"/>
    </row>
    <row r="279" spans="1:7" ht="20.25">
      <c r="A279" s="585"/>
      <c r="B279" s="585"/>
      <c r="C279" s="590"/>
      <c r="D279" s="593" t="s">
        <v>234</v>
      </c>
      <c r="E279" s="592"/>
      <c r="F279" s="592"/>
      <c r="G279" s="592"/>
    </row>
    <row r="280" spans="1:7" ht="20.25">
      <c r="A280" s="585" t="s">
        <v>1423</v>
      </c>
      <c r="B280" s="585" t="s">
        <v>1268</v>
      </c>
      <c r="C280" s="590" t="s">
        <v>381</v>
      </c>
      <c r="D280" s="594" t="s">
        <v>241</v>
      </c>
      <c r="E280" s="592" t="s">
        <v>13</v>
      </c>
      <c r="F280" s="592">
        <v>179</v>
      </c>
      <c r="G280" s="592"/>
    </row>
    <row r="281" spans="1:7" ht="20.25">
      <c r="A281" s="585" t="s">
        <v>1424</v>
      </c>
      <c r="B281" s="585" t="s">
        <v>1269</v>
      </c>
      <c r="C281" s="590" t="s">
        <v>382</v>
      </c>
      <c r="D281" s="594" t="s">
        <v>241</v>
      </c>
      <c r="E281" s="592" t="s">
        <v>13</v>
      </c>
      <c r="F281" s="592">
        <v>183</v>
      </c>
      <c r="G281" s="592"/>
    </row>
    <row r="282" spans="1:7" ht="20.25">
      <c r="A282" s="585" t="s">
        <v>1425</v>
      </c>
      <c r="B282" s="585" t="s">
        <v>1270</v>
      </c>
      <c r="C282" s="590" t="s">
        <v>383</v>
      </c>
      <c r="D282" s="594" t="s">
        <v>1496</v>
      </c>
      <c r="E282" s="592" t="s">
        <v>15</v>
      </c>
      <c r="F282" s="592">
        <v>34</v>
      </c>
      <c r="G282" s="592"/>
    </row>
    <row r="283" spans="1:7" ht="20.25">
      <c r="A283" s="585" t="s">
        <v>1426</v>
      </c>
      <c r="B283" s="585" t="s">
        <v>1271</v>
      </c>
      <c r="C283" s="590" t="s">
        <v>384</v>
      </c>
      <c r="D283" s="594" t="s">
        <v>24</v>
      </c>
      <c r="E283" s="592" t="s">
        <v>15</v>
      </c>
      <c r="F283" s="592">
        <v>61</v>
      </c>
      <c r="G283" s="592"/>
    </row>
    <row r="284" spans="1:7" ht="20.25">
      <c r="A284" s="585"/>
      <c r="B284" s="585"/>
      <c r="C284" s="590"/>
      <c r="D284" s="593" t="s">
        <v>250</v>
      </c>
      <c r="E284" s="592"/>
      <c r="F284" s="592"/>
      <c r="G284" s="592"/>
    </row>
    <row r="285" spans="1:7" ht="20.25">
      <c r="A285" s="585" t="s">
        <v>1427</v>
      </c>
      <c r="B285" s="585" t="s">
        <v>1272</v>
      </c>
      <c r="C285" s="590" t="s">
        <v>386</v>
      </c>
      <c r="D285" s="594" t="s">
        <v>1497</v>
      </c>
      <c r="E285" s="592" t="s">
        <v>15</v>
      </c>
      <c r="F285" s="592">
        <v>307</v>
      </c>
      <c r="G285" s="592"/>
    </row>
    <row r="286" spans="1:7" ht="20.25">
      <c r="A286" s="585" t="s">
        <v>1428</v>
      </c>
      <c r="B286" s="585" t="s">
        <v>1273</v>
      </c>
      <c r="C286" s="590" t="s">
        <v>387</v>
      </c>
      <c r="D286" s="594" t="s">
        <v>733</v>
      </c>
      <c r="E286" s="592" t="s">
        <v>14</v>
      </c>
      <c r="F286" s="592">
        <v>313</v>
      </c>
      <c r="G286" s="592"/>
    </row>
    <row r="287" spans="1:7" ht="20.25">
      <c r="A287" s="585" t="s">
        <v>1429</v>
      </c>
      <c r="B287" s="585" t="s">
        <v>1274</v>
      </c>
      <c r="C287" s="590" t="s">
        <v>388</v>
      </c>
      <c r="D287" s="594" t="s">
        <v>65</v>
      </c>
      <c r="E287" s="592" t="s">
        <v>14</v>
      </c>
      <c r="F287" s="592">
        <v>314</v>
      </c>
      <c r="G287" s="592"/>
    </row>
    <row r="288" spans="1:7" ht="20.25">
      <c r="A288" s="585" t="s">
        <v>1430</v>
      </c>
      <c r="B288" s="585" t="s">
        <v>1275</v>
      </c>
      <c r="C288" s="590" t="s">
        <v>1092</v>
      </c>
      <c r="D288" s="594" t="s">
        <v>713</v>
      </c>
      <c r="E288" s="592" t="s">
        <v>14</v>
      </c>
      <c r="F288" s="592">
        <v>319</v>
      </c>
      <c r="G288" s="592"/>
    </row>
    <row r="289" spans="1:7" ht="20.25">
      <c r="A289" s="585" t="s">
        <v>1431</v>
      </c>
      <c r="B289" s="585" t="s">
        <v>1276</v>
      </c>
      <c r="C289" s="590" t="s">
        <v>390</v>
      </c>
      <c r="D289" s="594" t="s">
        <v>718</v>
      </c>
      <c r="E289" s="592" t="s">
        <v>14</v>
      </c>
      <c r="F289" s="592">
        <v>327</v>
      </c>
      <c r="G289" s="592"/>
    </row>
    <row r="290" spans="1:7" ht="20.25">
      <c r="A290" s="585" t="s">
        <v>1432</v>
      </c>
      <c r="B290" s="585" t="s">
        <v>1277</v>
      </c>
      <c r="C290" s="590" t="s">
        <v>391</v>
      </c>
      <c r="D290" s="594" t="s">
        <v>263</v>
      </c>
      <c r="E290" s="592" t="s">
        <v>14</v>
      </c>
      <c r="F290" s="592">
        <v>328</v>
      </c>
      <c r="G290" s="592"/>
    </row>
    <row r="291" spans="1:7" ht="20.25">
      <c r="A291" s="585" t="s">
        <v>1433</v>
      </c>
      <c r="B291" s="585" t="s">
        <v>1278</v>
      </c>
      <c r="C291" s="590" t="s">
        <v>1093</v>
      </c>
      <c r="D291" s="594" t="s">
        <v>263</v>
      </c>
      <c r="E291" s="592" t="s">
        <v>14</v>
      </c>
      <c r="F291" s="592">
        <v>329</v>
      </c>
      <c r="G291" s="592"/>
    </row>
    <row r="292" spans="1:7" ht="20.25">
      <c r="A292" s="585" t="s">
        <v>1434</v>
      </c>
      <c r="B292" s="585" t="s">
        <v>1279</v>
      </c>
      <c r="C292" s="590" t="s">
        <v>1094</v>
      </c>
      <c r="D292" s="594" t="s">
        <v>263</v>
      </c>
      <c r="E292" s="592" t="s">
        <v>14</v>
      </c>
      <c r="F292" s="592">
        <v>330</v>
      </c>
      <c r="G292" s="592"/>
    </row>
    <row r="293" spans="1:7" ht="20.25">
      <c r="A293" s="585" t="s">
        <v>1436</v>
      </c>
      <c r="B293" s="585" t="s">
        <v>1280</v>
      </c>
      <c r="C293" s="590" t="s">
        <v>1095</v>
      </c>
      <c r="D293" s="594" t="s">
        <v>263</v>
      </c>
      <c r="E293" s="592" t="s">
        <v>14</v>
      </c>
      <c r="F293" s="592">
        <v>331</v>
      </c>
      <c r="G293" s="592"/>
    </row>
    <row r="294" spans="1:7" ht="20.25">
      <c r="A294" s="585" t="s">
        <v>1437</v>
      </c>
      <c r="B294" s="585" t="s">
        <v>1281</v>
      </c>
      <c r="C294" s="590" t="s">
        <v>1096</v>
      </c>
      <c r="D294" s="594" t="s">
        <v>263</v>
      </c>
      <c r="E294" s="592" t="s">
        <v>14</v>
      </c>
      <c r="F294" s="592">
        <v>343</v>
      </c>
      <c r="G294" s="592"/>
    </row>
    <row r="295" spans="1:7" ht="20.25">
      <c r="A295" s="585" t="s">
        <v>1438</v>
      </c>
      <c r="B295" s="585" t="s">
        <v>1282</v>
      </c>
      <c r="C295" s="590" t="s">
        <v>1097</v>
      </c>
      <c r="D295" s="594" t="s">
        <v>263</v>
      </c>
      <c r="E295" s="592" t="s">
        <v>14</v>
      </c>
      <c r="F295" s="592">
        <v>344</v>
      </c>
      <c r="G295" s="592"/>
    </row>
    <row r="296" spans="1:7" ht="20.25">
      <c r="A296" s="585" t="s">
        <v>1439</v>
      </c>
      <c r="B296" s="585" t="s">
        <v>1283</v>
      </c>
      <c r="C296" s="590" t="s">
        <v>1098</v>
      </c>
      <c r="D296" s="594" t="s">
        <v>263</v>
      </c>
      <c r="E296" s="592" t="s">
        <v>14</v>
      </c>
      <c r="F296" s="592">
        <v>345</v>
      </c>
      <c r="G296" s="592"/>
    </row>
    <row r="297" spans="1:7" ht="20.25">
      <c r="A297" s="585" t="s">
        <v>1440</v>
      </c>
      <c r="B297" s="585"/>
      <c r="C297" s="590" t="s">
        <v>1899</v>
      </c>
      <c r="D297" s="594" t="s">
        <v>263</v>
      </c>
      <c r="E297" s="592" t="s">
        <v>14</v>
      </c>
      <c r="F297" s="592">
        <v>346</v>
      </c>
      <c r="G297" s="592"/>
    </row>
    <row r="298" spans="1:7" ht="20.25">
      <c r="A298" s="585"/>
      <c r="B298" s="585"/>
      <c r="C298" s="590"/>
      <c r="D298" s="591" t="s">
        <v>991</v>
      </c>
      <c r="E298" s="592"/>
      <c r="F298" s="592"/>
      <c r="G298" s="592"/>
    </row>
    <row r="299" spans="1:7" ht="20.25">
      <c r="A299" s="585"/>
      <c r="B299" s="585"/>
      <c r="C299" s="590"/>
      <c r="D299" s="593" t="s">
        <v>49</v>
      </c>
      <c r="E299" s="592"/>
      <c r="F299" s="592"/>
      <c r="G299" s="592"/>
    </row>
    <row r="300" spans="1:7" ht="20.25">
      <c r="A300" s="585" t="s">
        <v>1798</v>
      </c>
      <c r="B300" s="585" t="s">
        <v>1747</v>
      </c>
      <c r="C300" s="590" t="s">
        <v>415</v>
      </c>
      <c r="D300" s="594" t="s">
        <v>84</v>
      </c>
      <c r="E300" s="592" t="s">
        <v>13</v>
      </c>
      <c r="F300" s="592">
        <v>124</v>
      </c>
      <c r="G300" s="592"/>
    </row>
    <row r="301" spans="1:7" ht="20.25">
      <c r="A301" s="585" t="s">
        <v>1799</v>
      </c>
      <c r="B301" s="585" t="s">
        <v>1748</v>
      </c>
      <c r="C301" s="590" t="s">
        <v>416</v>
      </c>
      <c r="D301" s="594" t="s">
        <v>84</v>
      </c>
      <c r="E301" s="592" t="s">
        <v>13</v>
      </c>
      <c r="F301" s="592">
        <v>138</v>
      </c>
      <c r="G301" s="592"/>
    </row>
    <row r="302" spans="1:7" ht="20.25">
      <c r="A302" s="585" t="s">
        <v>1800</v>
      </c>
      <c r="B302" s="585" t="s">
        <v>1749</v>
      </c>
      <c r="C302" s="590" t="s">
        <v>403</v>
      </c>
      <c r="D302" s="594" t="s">
        <v>1489</v>
      </c>
      <c r="E302" s="592" t="s">
        <v>13</v>
      </c>
      <c r="F302" s="592">
        <v>172</v>
      </c>
      <c r="G302" s="592"/>
    </row>
    <row r="303" spans="1:7" ht="20.25">
      <c r="A303" s="585"/>
      <c r="B303" s="585"/>
      <c r="C303" s="590"/>
      <c r="D303" s="593" t="s">
        <v>230</v>
      </c>
      <c r="E303" s="592"/>
      <c r="F303" s="592"/>
      <c r="G303" s="592"/>
    </row>
    <row r="304" spans="1:7" ht="20.25">
      <c r="A304" s="585" t="s">
        <v>1801</v>
      </c>
      <c r="B304" s="585" t="s">
        <v>1264</v>
      </c>
      <c r="C304" s="590" t="s">
        <v>1581</v>
      </c>
      <c r="D304" s="594" t="s">
        <v>113</v>
      </c>
      <c r="E304" s="592" t="s">
        <v>15</v>
      </c>
      <c r="F304" s="592">
        <v>553</v>
      </c>
      <c r="G304" s="592"/>
    </row>
    <row r="305" spans="1:7" ht="20.25">
      <c r="A305" s="585"/>
      <c r="B305" s="585"/>
      <c r="C305" s="590"/>
      <c r="D305" s="593" t="s">
        <v>234</v>
      </c>
      <c r="E305" s="592"/>
      <c r="F305" s="592"/>
      <c r="G305" s="592"/>
    </row>
    <row r="306" spans="1:7" ht="20.25">
      <c r="A306" s="585" t="s">
        <v>1802</v>
      </c>
      <c r="B306" s="585" t="s">
        <v>1265</v>
      </c>
      <c r="C306" s="590" t="s">
        <v>405</v>
      </c>
      <c r="D306" s="594" t="s">
        <v>84</v>
      </c>
      <c r="E306" s="592" t="s">
        <v>13</v>
      </c>
      <c r="F306" s="592">
        <v>174</v>
      </c>
      <c r="G306" s="597"/>
    </row>
    <row r="307" spans="1:7" ht="20.25">
      <c r="A307" s="585" t="s">
        <v>1803</v>
      </c>
      <c r="B307" s="585" t="s">
        <v>1266</v>
      </c>
      <c r="C307" s="590" t="s">
        <v>426</v>
      </c>
      <c r="D307" s="594" t="s">
        <v>24</v>
      </c>
      <c r="E307" s="592" t="s">
        <v>15</v>
      </c>
      <c r="F307" s="592">
        <v>75</v>
      </c>
      <c r="G307" s="592"/>
    </row>
    <row r="308" spans="1:7" ht="20.25">
      <c r="A308" s="585" t="s">
        <v>1442</v>
      </c>
      <c r="B308" s="585" t="s">
        <v>1267</v>
      </c>
      <c r="C308" s="590" t="s">
        <v>427</v>
      </c>
      <c r="D308" s="594" t="s">
        <v>24</v>
      </c>
      <c r="E308" s="592" t="s">
        <v>15</v>
      </c>
      <c r="F308" s="592">
        <v>91</v>
      </c>
      <c r="G308" s="592"/>
    </row>
    <row r="309" spans="1:7" ht="20.25">
      <c r="A309" s="585"/>
      <c r="B309" s="585"/>
      <c r="C309" s="590"/>
      <c r="D309" s="593" t="s">
        <v>250</v>
      </c>
      <c r="E309" s="592"/>
      <c r="F309" s="592"/>
      <c r="G309" s="592"/>
    </row>
    <row r="310" spans="1:7" ht="20.25">
      <c r="A310" s="585" t="s">
        <v>1444</v>
      </c>
      <c r="B310" s="585" t="s">
        <v>1268</v>
      </c>
      <c r="C310" s="590" t="s">
        <v>430</v>
      </c>
      <c r="D310" s="594" t="s">
        <v>1497</v>
      </c>
      <c r="E310" s="592" t="s">
        <v>15</v>
      </c>
      <c r="F310" s="592">
        <v>555</v>
      </c>
      <c r="G310" s="592"/>
    </row>
    <row r="311" spans="1:7" ht="20.25">
      <c r="A311" s="585" t="s">
        <v>1446</v>
      </c>
      <c r="B311" s="585" t="s">
        <v>1269</v>
      </c>
      <c r="C311" s="590" t="s">
        <v>431</v>
      </c>
      <c r="D311" s="594" t="s">
        <v>733</v>
      </c>
      <c r="E311" s="592" t="s">
        <v>14</v>
      </c>
      <c r="F311" s="592">
        <v>561</v>
      </c>
      <c r="G311" s="592"/>
    </row>
    <row r="312" spans="1:7" ht="20.25">
      <c r="A312" s="585" t="s">
        <v>1447</v>
      </c>
      <c r="B312" s="585" t="s">
        <v>1270</v>
      </c>
      <c r="C312" s="590" t="s">
        <v>432</v>
      </c>
      <c r="D312" s="594" t="s">
        <v>65</v>
      </c>
      <c r="E312" s="592" t="s">
        <v>14</v>
      </c>
      <c r="F312" s="592">
        <v>562</v>
      </c>
      <c r="G312" s="592"/>
    </row>
    <row r="313" spans="1:7" ht="20.25">
      <c r="A313" s="585" t="s">
        <v>1804</v>
      </c>
      <c r="B313" s="585" t="s">
        <v>1271</v>
      </c>
      <c r="C313" s="590" t="s">
        <v>433</v>
      </c>
      <c r="D313" s="594" t="s">
        <v>713</v>
      </c>
      <c r="E313" s="592" t="s">
        <v>14</v>
      </c>
      <c r="F313" s="592">
        <v>567</v>
      </c>
      <c r="G313" s="592"/>
    </row>
    <row r="314" spans="1:7" ht="20.25">
      <c r="A314" s="585" t="s">
        <v>1450</v>
      </c>
      <c r="B314" s="585" t="s">
        <v>1272</v>
      </c>
      <c r="C314" s="590" t="s">
        <v>434</v>
      </c>
      <c r="D314" s="594" t="s">
        <v>259</v>
      </c>
      <c r="E314" s="592" t="s">
        <v>14</v>
      </c>
      <c r="F314" s="592">
        <v>568</v>
      </c>
      <c r="G314" s="592"/>
    </row>
    <row r="315" spans="1:7" ht="20.25">
      <c r="A315" s="585" t="s">
        <v>1451</v>
      </c>
      <c r="B315" s="585" t="s">
        <v>1273</v>
      </c>
      <c r="C315" s="590" t="s">
        <v>435</v>
      </c>
      <c r="D315" s="594" t="s">
        <v>259</v>
      </c>
      <c r="E315" s="592" t="s">
        <v>14</v>
      </c>
      <c r="F315" s="592">
        <v>569</v>
      </c>
      <c r="G315" s="592"/>
    </row>
    <row r="316" spans="1:7" ht="20.25">
      <c r="A316" s="585" t="s">
        <v>1452</v>
      </c>
      <c r="B316" s="585" t="s">
        <v>1274</v>
      </c>
      <c r="C316" s="590" t="s">
        <v>436</v>
      </c>
      <c r="D316" s="594" t="s">
        <v>718</v>
      </c>
      <c r="E316" s="592" t="s">
        <v>14</v>
      </c>
      <c r="F316" s="592">
        <v>575</v>
      </c>
      <c r="G316" s="592"/>
    </row>
    <row r="317" spans="1:7" ht="20.25">
      <c r="A317" s="585" t="s">
        <v>1453</v>
      </c>
      <c r="B317" s="585" t="s">
        <v>1275</v>
      </c>
      <c r="C317" s="590" t="s">
        <v>437</v>
      </c>
      <c r="D317" s="594" t="s">
        <v>263</v>
      </c>
      <c r="E317" s="592" t="s">
        <v>14</v>
      </c>
      <c r="F317" s="592">
        <v>576</v>
      </c>
      <c r="G317" s="592"/>
    </row>
    <row r="318" spans="1:7" ht="20.25">
      <c r="A318" s="585" t="s">
        <v>1454</v>
      </c>
      <c r="B318" s="585" t="s">
        <v>1276</v>
      </c>
      <c r="C318" s="590" t="s">
        <v>1105</v>
      </c>
      <c r="D318" s="594" t="s">
        <v>263</v>
      </c>
      <c r="E318" s="592" t="s">
        <v>14</v>
      </c>
      <c r="F318" s="592">
        <v>577</v>
      </c>
      <c r="G318" s="592"/>
    </row>
    <row r="319" spans="1:7" ht="20.25">
      <c r="A319" s="585" t="s">
        <v>1455</v>
      </c>
      <c r="B319" s="585" t="s">
        <v>1277</v>
      </c>
      <c r="C319" s="590" t="s">
        <v>1106</v>
      </c>
      <c r="D319" s="594" t="s">
        <v>263</v>
      </c>
      <c r="E319" s="592" t="s">
        <v>14</v>
      </c>
      <c r="F319" s="592">
        <v>578</v>
      </c>
      <c r="G319" s="592"/>
    </row>
    <row r="320" spans="1:7" ht="20.25">
      <c r="A320" s="585" t="s">
        <v>1448</v>
      </c>
      <c r="B320" s="585" t="s">
        <v>1278</v>
      </c>
      <c r="C320" s="590" t="s">
        <v>1107</v>
      </c>
      <c r="D320" s="594" t="s">
        <v>263</v>
      </c>
      <c r="E320" s="592" t="s">
        <v>14</v>
      </c>
      <c r="F320" s="592">
        <v>579</v>
      </c>
      <c r="G320" s="592"/>
    </row>
    <row r="321" spans="1:7" ht="20.25">
      <c r="A321" s="585" t="s">
        <v>1456</v>
      </c>
      <c r="B321" s="585"/>
      <c r="C321" s="590" t="s">
        <v>1901</v>
      </c>
      <c r="D321" s="594" t="s">
        <v>263</v>
      </c>
      <c r="E321" s="592" t="s">
        <v>14</v>
      </c>
      <c r="F321" s="592">
        <v>591</v>
      </c>
      <c r="G321" s="592"/>
    </row>
    <row r="322" spans="1:7" ht="20.25">
      <c r="A322" s="626"/>
      <c r="B322" s="609"/>
      <c r="C322" s="590"/>
      <c r="D322" s="591" t="s">
        <v>1739</v>
      </c>
      <c r="E322" s="592"/>
      <c r="F322" s="592"/>
      <c r="G322" s="592"/>
    </row>
    <row r="323" spans="1:7" ht="20.25">
      <c r="A323" s="626"/>
      <c r="B323" s="609"/>
      <c r="C323" s="590"/>
      <c r="D323" s="593" t="s">
        <v>49</v>
      </c>
      <c r="E323" s="592"/>
      <c r="F323" s="592"/>
      <c r="G323" s="592"/>
    </row>
    <row r="324" spans="1:7" ht="20.25">
      <c r="A324" s="613" t="s">
        <v>1458</v>
      </c>
      <c r="B324" s="585" t="s">
        <v>1747</v>
      </c>
      <c r="C324" s="590" t="s">
        <v>226</v>
      </c>
      <c r="D324" s="594" t="s">
        <v>84</v>
      </c>
      <c r="E324" s="588" t="s">
        <v>13</v>
      </c>
      <c r="F324" s="592">
        <v>120</v>
      </c>
      <c r="G324" s="588"/>
    </row>
    <row r="325" spans="1:7" ht="20.25">
      <c r="A325" s="613" t="s">
        <v>1459</v>
      </c>
      <c r="B325" s="585" t="s">
        <v>1748</v>
      </c>
      <c r="C325" s="590" t="s">
        <v>238</v>
      </c>
      <c r="D325" s="594" t="s">
        <v>84</v>
      </c>
      <c r="E325" s="588" t="s">
        <v>13</v>
      </c>
      <c r="F325" s="592">
        <v>279</v>
      </c>
      <c r="G325" s="588"/>
    </row>
    <row r="326" spans="1:7" ht="20.25">
      <c r="A326" s="613" t="s">
        <v>1460</v>
      </c>
      <c r="B326" s="585" t="s">
        <v>1749</v>
      </c>
      <c r="C326" s="590" t="s">
        <v>239</v>
      </c>
      <c r="D326" s="594" t="s">
        <v>84</v>
      </c>
      <c r="E326" s="588" t="s">
        <v>13</v>
      </c>
      <c r="F326" s="592">
        <v>301</v>
      </c>
      <c r="G326" s="588"/>
    </row>
    <row r="327" spans="1:7" ht="20.25">
      <c r="A327" s="626"/>
      <c r="B327" s="609"/>
      <c r="C327" s="590"/>
      <c r="D327" s="593" t="s">
        <v>230</v>
      </c>
      <c r="E327" s="592"/>
      <c r="F327" s="592"/>
      <c r="G327" s="592"/>
    </row>
    <row r="328" spans="1:7" ht="20.25">
      <c r="A328" s="613" t="s">
        <v>1461</v>
      </c>
      <c r="B328" s="585" t="s">
        <v>1264</v>
      </c>
      <c r="C328" s="590" t="s">
        <v>232</v>
      </c>
      <c r="D328" s="594" t="s">
        <v>113</v>
      </c>
      <c r="E328" s="592" t="s">
        <v>15</v>
      </c>
      <c r="F328" s="592">
        <v>987</v>
      </c>
      <c r="G328" s="592"/>
    </row>
    <row r="329" spans="1:7" ht="20.25">
      <c r="A329" s="585" t="s">
        <v>1462</v>
      </c>
      <c r="B329" s="585" t="s">
        <v>1265</v>
      </c>
      <c r="C329" s="590" t="s">
        <v>233</v>
      </c>
      <c r="D329" s="594" t="s">
        <v>113</v>
      </c>
      <c r="E329" s="592" t="s">
        <v>15</v>
      </c>
      <c r="F329" s="592">
        <v>988</v>
      </c>
      <c r="G329" s="592"/>
    </row>
    <row r="330" spans="1:7" ht="20.25">
      <c r="A330" s="609"/>
      <c r="B330" s="609"/>
      <c r="C330" s="590"/>
      <c r="D330" s="593" t="s">
        <v>234</v>
      </c>
      <c r="E330" s="592"/>
      <c r="F330" s="592"/>
      <c r="G330" s="592"/>
    </row>
    <row r="331" spans="1:7" ht="20.25">
      <c r="A331" s="585" t="s">
        <v>1463</v>
      </c>
      <c r="B331" s="585" t="s">
        <v>1266</v>
      </c>
      <c r="C331" s="590" t="s">
        <v>246</v>
      </c>
      <c r="D331" s="594" t="s">
        <v>24</v>
      </c>
      <c r="E331" s="592" t="s">
        <v>15</v>
      </c>
      <c r="F331" s="592">
        <v>70</v>
      </c>
      <c r="G331" s="592"/>
    </row>
    <row r="332" spans="1:7" ht="20.25">
      <c r="A332" s="585" t="s">
        <v>1464</v>
      </c>
      <c r="B332" s="585" t="s">
        <v>1267</v>
      </c>
      <c r="C332" s="590" t="s">
        <v>247</v>
      </c>
      <c r="D332" s="594" t="s">
        <v>24</v>
      </c>
      <c r="E332" s="592" t="s">
        <v>15</v>
      </c>
      <c r="F332" s="592">
        <v>89</v>
      </c>
      <c r="G332" s="592"/>
    </row>
    <row r="333" spans="1:7" ht="20.25">
      <c r="A333" s="585"/>
      <c r="B333" s="585"/>
      <c r="C333" s="590"/>
      <c r="D333" s="593" t="s">
        <v>250</v>
      </c>
      <c r="E333" s="592"/>
      <c r="F333" s="592"/>
      <c r="G333" s="592"/>
    </row>
    <row r="334" spans="1:7" ht="20.25">
      <c r="A334" s="585" t="s">
        <v>1465</v>
      </c>
      <c r="B334" s="585" t="s">
        <v>1268</v>
      </c>
      <c r="C334" s="590" t="s">
        <v>266</v>
      </c>
      <c r="D334" s="594" t="s">
        <v>733</v>
      </c>
      <c r="E334" s="592" t="s">
        <v>14</v>
      </c>
      <c r="F334" s="592">
        <v>995</v>
      </c>
      <c r="G334" s="592"/>
    </row>
    <row r="335" spans="1:7" ht="20.25">
      <c r="A335" s="585" t="s">
        <v>1466</v>
      </c>
      <c r="B335" s="585" t="s">
        <v>1269</v>
      </c>
      <c r="C335" s="590" t="s">
        <v>1134</v>
      </c>
      <c r="D335" s="594" t="s">
        <v>65</v>
      </c>
      <c r="E335" s="592" t="s">
        <v>14</v>
      </c>
      <c r="F335" s="592">
        <v>996</v>
      </c>
      <c r="G335" s="592"/>
    </row>
    <row r="336" spans="1:7" ht="20.25">
      <c r="A336" s="585" t="s">
        <v>1467</v>
      </c>
      <c r="B336" s="585" t="s">
        <v>1270</v>
      </c>
      <c r="C336" s="590" t="s">
        <v>1070</v>
      </c>
      <c r="D336" s="594" t="s">
        <v>65</v>
      </c>
      <c r="E336" s="592" t="s">
        <v>14</v>
      </c>
      <c r="F336" s="592">
        <v>997</v>
      </c>
      <c r="G336" s="592"/>
    </row>
    <row r="337" spans="1:7" ht="20.25">
      <c r="A337" s="585" t="s">
        <v>1468</v>
      </c>
      <c r="B337" s="585" t="s">
        <v>1272</v>
      </c>
      <c r="C337" s="590" t="s">
        <v>269</v>
      </c>
      <c r="D337" s="594" t="s">
        <v>259</v>
      </c>
      <c r="E337" s="592" t="s">
        <v>14</v>
      </c>
      <c r="F337" s="592">
        <v>1002</v>
      </c>
      <c r="G337" s="592"/>
    </row>
    <row r="338" spans="1:7" ht="20.25">
      <c r="A338" s="585" t="s">
        <v>1469</v>
      </c>
      <c r="B338" s="585" t="s">
        <v>1273</v>
      </c>
      <c r="C338" s="590" t="s">
        <v>270</v>
      </c>
      <c r="D338" s="594" t="s">
        <v>718</v>
      </c>
      <c r="E338" s="592" t="s">
        <v>14</v>
      </c>
      <c r="F338" s="592">
        <v>1009</v>
      </c>
      <c r="G338" s="592"/>
    </row>
    <row r="339" spans="1:7" ht="20.25">
      <c r="A339" s="585" t="s">
        <v>1470</v>
      </c>
      <c r="B339" s="585" t="s">
        <v>1274</v>
      </c>
      <c r="C339" s="590" t="s">
        <v>271</v>
      </c>
      <c r="D339" s="594" t="s">
        <v>263</v>
      </c>
      <c r="E339" s="592" t="s">
        <v>14</v>
      </c>
      <c r="F339" s="592">
        <v>1010</v>
      </c>
      <c r="G339" s="592"/>
    </row>
    <row r="340" spans="1:7" ht="20.25">
      <c r="A340" s="585" t="s">
        <v>1471</v>
      </c>
      <c r="B340" s="585" t="s">
        <v>1275</v>
      </c>
      <c r="C340" s="590" t="s">
        <v>1067</v>
      </c>
      <c r="D340" s="594" t="s">
        <v>263</v>
      </c>
      <c r="E340" s="592" t="s">
        <v>14</v>
      </c>
      <c r="F340" s="592">
        <v>1011</v>
      </c>
      <c r="G340" s="592"/>
    </row>
    <row r="341" spans="1:7" ht="20.25">
      <c r="A341" s="585" t="s">
        <v>1472</v>
      </c>
      <c r="B341" s="585" t="s">
        <v>1276</v>
      </c>
      <c r="C341" s="590" t="s">
        <v>1068</v>
      </c>
      <c r="D341" s="594" t="s">
        <v>263</v>
      </c>
      <c r="E341" s="592" t="s">
        <v>14</v>
      </c>
      <c r="F341" s="592">
        <v>1012</v>
      </c>
      <c r="G341" s="592"/>
    </row>
    <row r="342" spans="1:7" ht="20.25">
      <c r="A342" s="585" t="s">
        <v>1473</v>
      </c>
      <c r="B342" s="585" t="s">
        <v>1277</v>
      </c>
      <c r="C342" s="590" t="s">
        <v>1069</v>
      </c>
      <c r="D342" s="594" t="s">
        <v>263</v>
      </c>
      <c r="E342" s="592" t="s">
        <v>14</v>
      </c>
      <c r="F342" s="592">
        <v>1013</v>
      </c>
      <c r="G342" s="592"/>
    </row>
    <row r="343" spans="1:7" ht="20.25">
      <c r="A343" s="585" t="s">
        <v>1474</v>
      </c>
      <c r="B343" s="585"/>
      <c r="C343" s="590" t="s">
        <v>1887</v>
      </c>
      <c r="D343" s="594" t="s">
        <v>263</v>
      </c>
      <c r="E343" s="592" t="s">
        <v>14</v>
      </c>
      <c r="F343" s="592">
        <v>1025</v>
      </c>
      <c r="G343" s="592"/>
    </row>
    <row r="344" spans="1:7" ht="20.25">
      <c r="A344" s="585" t="s">
        <v>1475</v>
      </c>
      <c r="B344" s="585"/>
      <c r="C344" s="590" t="s">
        <v>1888</v>
      </c>
      <c r="D344" s="594" t="s">
        <v>263</v>
      </c>
      <c r="E344" s="592" t="s">
        <v>14</v>
      </c>
      <c r="F344" s="592">
        <v>1026</v>
      </c>
      <c r="G344" s="592"/>
    </row>
    <row r="345" spans="1:7" ht="20.25">
      <c r="A345" s="585"/>
      <c r="B345" s="585"/>
      <c r="C345" s="590"/>
      <c r="D345" s="594"/>
      <c r="E345" s="592"/>
      <c r="F345" s="592"/>
      <c r="G345" s="592"/>
    </row>
    <row r="346" spans="1:7" ht="20.25">
      <c r="A346" s="585"/>
      <c r="B346" s="585"/>
      <c r="C346" s="590"/>
      <c r="D346" s="591" t="s">
        <v>1857</v>
      </c>
      <c r="E346" s="592"/>
      <c r="F346" s="592"/>
      <c r="G346" s="592"/>
    </row>
    <row r="347" spans="1:7" ht="20.25">
      <c r="A347" s="585"/>
      <c r="B347" s="585"/>
      <c r="C347" s="590"/>
      <c r="D347" s="593" t="s">
        <v>49</v>
      </c>
      <c r="E347" s="592"/>
      <c r="F347" s="592"/>
      <c r="G347" s="592"/>
    </row>
    <row r="348" spans="1:7" ht="20.25">
      <c r="A348" s="585" t="s">
        <v>1476</v>
      </c>
      <c r="B348" s="585" t="s">
        <v>1747</v>
      </c>
      <c r="C348" s="590" t="s">
        <v>276</v>
      </c>
      <c r="D348" s="594" t="s">
        <v>84</v>
      </c>
      <c r="E348" s="592" t="s">
        <v>13</v>
      </c>
      <c r="F348" s="592">
        <v>78</v>
      </c>
      <c r="G348" s="592"/>
    </row>
    <row r="349" spans="1:7" ht="20.25">
      <c r="A349" s="585" t="s">
        <v>1477</v>
      </c>
      <c r="B349" s="585" t="s">
        <v>1748</v>
      </c>
      <c r="C349" s="590" t="s">
        <v>303</v>
      </c>
      <c r="D349" s="594" t="s">
        <v>84</v>
      </c>
      <c r="E349" s="592" t="s">
        <v>13</v>
      </c>
      <c r="F349" s="592">
        <v>140</v>
      </c>
      <c r="G349" s="592"/>
    </row>
    <row r="350" spans="1:7" ht="20.25">
      <c r="A350" s="585" t="s">
        <v>1478</v>
      </c>
      <c r="B350" s="585" t="s">
        <v>1749</v>
      </c>
      <c r="C350" s="590" t="s">
        <v>279</v>
      </c>
      <c r="D350" s="594" t="s">
        <v>84</v>
      </c>
      <c r="E350" s="592" t="s">
        <v>13</v>
      </c>
      <c r="F350" s="592">
        <v>867</v>
      </c>
      <c r="G350" s="592"/>
    </row>
    <row r="351" spans="1:7" ht="20.25">
      <c r="A351" s="585"/>
      <c r="B351" s="585"/>
      <c r="C351" s="590"/>
      <c r="D351" s="593" t="s">
        <v>230</v>
      </c>
      <c r="E351" s="592"/>
      <c r="F351" s="592"/>
      <c r="G351" s="592"/>
    </row>
    <row r="352" spans="1:7" ht="20.25">
      <c r="A352" s="585" t="s">
        <v>1479</v>
      </c>
      <c r="B352" s="585"/>
      <c r="C352" s="590" t="s">
        <v>1933</v>
      </c>
      <c r="D352" s="594" t="s">
        <v>113</v>
      </c>
      <c r="E352" s="592" t="s">
        <v>15</v>
      </c>
      <c r="F352" s="592">
        <v>863</v>
      </c>
      <c r="G352" s="592"/>
    </row>
    <row r="353" spans="1:7" ht="20.25">
      <c r="A353" s="585"/>
      <c r="B353" s="585"/>
      <c r="C353" s="590"/>
      <c r="D353" s="593" t="s">
        <v>250</v>
      </c>
      <c r="E353" s="592"/>
      <c r="F353" s="592"/>
      <c r="G353" s="592"/>
    </row>
    <row r="354" spans="1:7" ht="20.25">
      <c r="A354" s="585" t="s">
        <v>1480</v>
      </c>
      <c r="B354" s="585" t="s">
        <v>1264</v>
      </c>
      <c r="C354" s="590" t="s">
        <v>295</v>
      </c>
      <c r="D354" s="594" t="s">
        <v>1497</v>
      </c>
      <c r="E354" s="592" t="s">
        <v>15</v>
      </c>
      <c r="F354" s="592">
        <v>865</v>
      </c>
      <c r="G354" s="592"/>
    </row>
    <row r="355" spans="1:7" ht="20.25">
      <c r="A355" s="585" t="s">
        <v>1481</v>
      </c>
      <c r="B355" s="585" t="s">
        <v>1265</v>
      </c>
      <c r="C355" s="590" t="s">
        <v>296</v>
      </c>
      <c r="D355" s="594" t="s">
        <v>733</v>
      </c>
      <c r="E355" s="592" t="s">
        <v>14</v>
      </c>
      <c r="F355" s="592">
        <v>871</v>
      </c>
      <c r="G355" s="592"/>
    </row>
    <row r="356" spans="1:7" ht="20.25">
      <c r="A356" s="585" t="s">
        <v>1482</v>
      </c>
      <c r="B356" s="585" t="s">
        <v>1266</v>
      </c>
      <c r="C356" s="590" t="s">
        <v>297</v>
      </c>
      <c r="D356" s="594" t="s">
        <v>65</v>
      </c>
      <c r="E356" s="592" t="s">
        <v>14</v>
      </c>
      <c r="F356" s="592">
        <v>872</v>
      </c>
      <c r="G356" s="592"/>
    </row>
    <row r="357" spans="1:7" ht="20.25">
      <c r="A357" s="585" t="s">
        <v>1483</v>
      </c>
      <c r="B357" s="585" t="s">
        <v>1267</v>
      </c>
      <c r="C357" s="590" t="s">
        <v>298</v>
      </c>
      <c r="D357" s="594" t="s">
        <v>65</v>
      </c>
      <c r="E357" s="592" t="s">
        <v>14</v>
      </c>
      <c r="F357" s="592">
        <v>890</v>
      </c>
      <c r="G357" s="592"/>
    </row>
    <row r="358" spans="1:7" ht="20.25">
      <c r="A358" s="585" t="s">
        <v>1484</v>
      </c>
      <c r="B358" s="585" t="s">
        <v>1269</v>
      </c>
      <c r="C358" s="590" t="s">
        <v>300</v>
      </c>
      <c r="D358" s="594" t="s">
        <v>259</v>
      </c>
      <c r="E358" s="592" t="s">
        <v>14</v>
      </c>
      <c r="F358" s="592">
        <v>878</v>
      </c>
      <c r="G358" s="592"/>
    </row>
    <row r="359" spans="1:7" ht="20.25">
      <c r="A359" s="585" t="s">
        <v>1485</v>
      </c>
      <c r="B359" s="585" t="s">
        <v>1270</v>
      </c>
      <c r="C359" s="590" t="s">
        <v>301</v>
      </c>
      <c r="D359" s="594" t="s">
        <v>718</v>
      </c>
      <c r="E359" s="592" t="s">
        <v>14</v>
      </c>
      <c r="F359" s="592">
        <v>885</v>
      </c>
      <c r="G359" s="592"/>
    </row>
    <row r="360" spans="1:7" ht="20.25">
      <c r="A360" s="585" t="s">
        <v>1486</v>
      </c>
      <c r="B360" s="585" t="s">
        <v>1271</v>
      </c>
      <c r="C360" s="590" t="s">
        <v>302</v>
      </c>
      <c r="D360" s="594" t="s">
        <v>263</v>
      </c>
      <c r="E360" s="592" t="s">
        <v>14</v>
      </c>
      <c r="F360" s="592">
        <v>886</v>
      </c>
      <c r="G360" s="592"/>
    </row>
    <row r="361" spans="1:7" ht="20.25">
      <c r="A361" s="585" t="s">
        <v>1487</v>
      </c>
      <c r="B361" s="585" t="s">
        <v>1272</v>
      </c>
      <c r="C361" s="590" t="s">
        <v>1075</v>
      </c>
      <c r="D361" s="594" t="s">
        <v>263</v>
      </c>
      <c r="E361" s="592" t="s">
        <v>14</v>
      </c>
      <c r="F361" s="592">
        <v>887</v>
      </c>
      <c r="G361" s="592"/>
    </row>
    <row r="362" spans="1:7" ht="20.25">
      <c r="A362" s="585" t="s">
        <v>1488</v>
      </c>
      <c r="B362" s="585" t="s">
        <v>1273</v>
      </c>
      <c r="C362" s="590" t="s">
        <v>1076</v>
      </c>
      <c r="D362" s="594" t="s">
        <v>263</v>
      </c>
      <c r="E362" s="592" t="s">
        <v>14</v>
      </c>
      <c r="F362" s="592">
        <v>888</v>
      </c>
      <c r="G362" s="592"/>
    </row>
    <row r="363" spans="1:7" ht="20.25">
      <c r="A363" s="585" t="s">
        <v>1807</v>
      </c>
      <c r="B363" s="585"/>
      <c r="C363" s="590" t="s">
        <v>1891</v>
      </c>
      <c r="D363" s="594" t="s">
        <v>263</v>
      </c>
      <c r="E363" s="592" t="s">
        <v>14</v>
      </c>
      <c r="F363" s="592">
        <v>889</v>
      </c>
      <c r="G363" s="592"/>
    </row>
    <row r="364" spans="1:7" ht="20.25">
      <c r="A364" s="585" t="s">
        <v>1808</v>
      </c>
      <c r="B364" s="585"/>
      <c r="C364" s="590" t="s">
        <v>1892</v>
      </c>
      <c r="D364" s="594" t="s">
        <v>263</v>
      </c>
      <c r="E364" s="592" t="s">
        <v>14</v>
      </c>
      <c r="F364" s="592">
        <v>901</v>
      </c>
      <c r="G364" s="592"/>
    </row>
    <row r="365" spans="1:7" ht="20.25">
      <c r="A365" s="585"/>
      <c r="B365" s="585"/>
      <c r="C365" s="590"/>
      <c r="D365" s="591" t="s">
        <v>1866</v>
      </c>
      <c r="E365" s="592"/>
      <c r="F365" s="592"/>
      <c r="G365" s="592"/>
    </row>
    <row r="366" spans="1:7" ht="20.25">
      <c r="A366" s="585"/>
      <c r="B366" s="585"/>
      <c r="C366" s="590"/>
      <c r="D366" s="593" t="s">
        <v>49</v>
      </c>
      <c r="E366" s="592"/>
      <c r="F366" s="592"/>
      <c r="G366" s="592"/>
    </row>
    <row r="367" spans="1:7" ht="20.25">
      <c r="A367" s="585" t="s">
        <v>1809</v>
      </c>
      <c r="B367" s="585" t="s">
        <v>1747</v>
      </c>
      <c r="C367" s="590" t="s">
        <v>305</v>
      </c>
      <c r="D367" s="594" t="s">
        <v>1489</v>
      </c>
      <c r="E367" s="592" t="s">
        <v>13</v>
      </c>
      <c r="F367" s="592">
        <v>62</v>
      </c>
      <c r="G367" s="592"/>
    </row>
    <row r="368" spans="1:7" ht="20.25">
      <c r="A368" s="585" t="s">
        <v>1810</v>
      </c>
      <c r="B368" s="585" t="s">
        <v>1748</v>
      </c>
      <c r="C368" s="590" t="s">
        <v>307</v>
      </c>
      <c r="D368" s="594" t="s">
        <v>84</v>
      </c>
      <c r="E368" s="592" t="s">
        <v>13</v>
      </c>
      <c r="F368" s="592">
        <v>168</v>
      </c>
      <c r="G368" s="592"/>
    </row>
    <row r="369" spans="1:7" ht="20.25">
      <c r="A369" s="585" t="s">
        <v>1811</v>
      </c>
      <c r="B369" s="585" t="s">
        <v>1749</v>
      </c>
      <c r="C369" s="590" t="s">
        <v>337</v>
      </c>
      <c r="D369" s="594" t="s">
        <v>84</v>
      </c>
      <c r="E369" s="592" t="s">
        <v>13</v>
      </c>
      <c r="F369" s="592">
        <v>743</v>
      </c>
      <c r="G369" s="592"/>
    </row>
    <row r="370" spans="1:7" ht="20.25">
      <c r="A370" s="585" t="s">
        <v>1812</v>
      </c>
      <c r="B370" s="585" t="s">
        <v>1264</v>
      </c>
      <c r="C370" s="590" t="s">
        <v>310</v>
      </c>
      <c r="D370" s="594" t="s">
        <v>25</v>
      </c>
      <c r="E370" s="592" t="s">
        <v>13</v>
      </c>
      <c r="F370" s="592">
        <v>54</v>
      </c>
      <c r="G370" s="592"/>
    </row>
    <row r="371" spans="1:7" ht="20.25">
      <c r="A371" s="585" t="s">
        <v>1813</v>
      </c>
      <c r="B371" s="585" t="s">
        <v>1265</v>
      </c>
      <c r="C371" s="590" t="s">
        <v>336</v>
      </c>
      <c r="D371" s="594" t="s">
        <v>101</v>
      </c>
      <c r="E371" s="592" t="s">
        <v>13</v>
      </c>
      <c r="F371" s="592">
        <v>746</v>
      </c>
      <c r="G371" s="592"/>
    </row>
    <row r="372" spans="1:7" ht="20.25">
      <c r="A372" s="585"/>
      <c r="B372" s="585"/>
      <c r="C372" s="590"/>
      <c r="D372" s="593" t="s">
        <v>230</v>
      </c>
      <c r="E372" s="592"/>
      <c r="F372" s="592"/>
      <c r="G372" s="592"/>
    </row>
    <row r="373" spans="1:7" ht="20.25">
      <c r="A373" s="585" t="s">
        <v>1814</v>
      </c>
      <c r="B373" s="585" t="s">
        <v>1266</v>
      </c>
      <c r="C373" s="590" t="s">
        <v>312</v>
      </c>
      <c r="D373" s="594" t="s">
        <v>113</v>
      </c>
      <c r="E373" s="592" t="s">
        <v>15</v>
      </c>
      <c r="F373" s="592">
        <v>492</v>
      </c>
      <c r="G373" s="592"/>
    </row>
    <row r="374" spans="1:7" ht="20.25">
      <c r="A374" s="585"/>
      <c r="B374" s="585"/>
      <c r="C374" s="590"/>
      <c r="D374" s="593" t="s">
        <v>234</v>
      </c>
      <c r="E374" s="592"/>
      <c r="F374" s="592"/>
      <c r="G374" s="592"/>
    </row>
    <row r="375" spans="1:7" ht="20.25">
      <c r="A375" s="585" t="s">
        <v>1815</v>
      </c>
      <c r="B375" s="585" t="s">
        <v>1267</v>
      </c>
      <c r="C375" s="590" t="s">
        <v>315</v>
      </c>
      <c r="D375" s="594" t="s">
        <v>241</v>
      </c>
      <c r="E375" s="592" t="s">
        <v>13</v>
      </c>
      <c r="F375" s="592">
        <v>181</v>
      </c>
      <c r="G375" s="592"/>
    </row>
    <row r="376" spans="1:7" ht="20.25">
      <c r="A376" s="585" t="s">
        <v>1816</v>
      </c>
      <c r="B376" s="585" t="s">
        <v>1268</v>
      </c>
      <c r="C376" s="590" t="s">
        <v>316</v>
      </c>
      <c r="D376" s="594" t="s">
        <v>24</v>
      </c>
      <c r="E376" s="592" t="s">
        <v>15</v>
      </c>
      <c r="F376" s="592">
        <v>58</v>
      </c>
      <c r="G376" s="592"/>
    </row>
    <row r="377" spans="1:7" ht="20.25">
      <c r="A377" s="585"/>
      <c r="B377" s="585"/>
      <c r="C377" s="590"/>
      <c r="D377" s="593" t="s">
        <v>250</v>
      </c>
      <c r="E377" s="592"/>
      <c r="F377" s="592"/>
      <c r="G377" s="592"/>
    </row>
    <row r="378" spans="1:7" ht="20.25">
      <c r="A378" s="585" t="s">
        <v>1817</v>
      </c>
      <c r="B378" s="585"/>
      <c r="C378" s="590" t="s">
        <v>1907</v>
      </c>
      <c r="D378" s="594" t="s">
        <v>152</v>
      </c>
      <c r="E378" s="592" t="s">
        <v>15</v>
      </c>
      <c r="F378" s="592">
        <v>741</v>
      </c>
      <c r="G378" s="592"/>
    </row>
    <row r="379" spans="1:7" ht="20.25">
      <c r="A379" s="585" t="s">
        <v>1818</v>
      </c>
      <c r="B379" s="585" t="s">
        <v>1270</v>
      </c>
      <c r="C379" s="590" t="s">
        <v>333</v>
      </c>
      <c r="D379" s="594" t="s">
        <v>713</v>
      </c>
      <c r="E379" s="592" t="s">
        <v>14</v>
      </c>
      <c r="F379" s="592">
        <v>753</v>
      </c>
      <c r="G379" s="592"/>
    </row>
    <row r="380" spans="1:7" ht="20.25">
      <c r="A380" s="585" t="s">
        <v>1819</v>
      </c>
      <c r="B380" s="585" t="s">
        <v>1271</v>
      </c>
      <c r="C380" s="590" t="s">
        <v>334</v>
      </c>
      <c r="D380" s="594" t="s">
        <v>718</v>
      </c>
      <c r="E380" s="592" t="s">
        <v>14</v>
      </c>
      <c r="F380" s="592">
        <v>761</v>
      </c>
      <c r="G380" s="592"/>
    </row>
    <row r="381" spans="1:7" ht="20.25">
      <c r="A381" s="585" t="s">
        <v>1820</v>
      </c>
      <c r="B381" s="585" t="s">
        <v>1272</v>
      </c>
      <c r="C381" s="590" t="s">
        <v>335</v>
      </c>
      <c r="D381" s="594" t="s">
        <v>263</v>
      </c>
      <c r="E381" s="592" t="s">
        <v>14</v>
      </c>
      <c r="F381" s="592">
        <v>762</v>
      </c>
      <c r="G381" s="592"/>
    </row>
    <row r="382" spans="1:7" ht="20.25">
      <c r="A382" s="585" t="s">
        <v>1821</v>
      </c>
      <c r="B382" s="585" t="s">
        <v>1273</v>
      </c>
      <c r="C382" s="590" t="s">
        <v>1500</v>
      </c>
      <c r="D382" s="594" t="s">
        <v>263</v>
      </c>
      <c r="E382" s="592" t="s">
        <v>14</v>
      </c>
      <c r="F382" s="592">
        <v>763</v>
      </c>
      <c r="G382" s="592"/>
    </row>
    <row r="383" spans="1:7" ht="20.25">
      <c r="A383" s="585" t="s">
        <v>1822</v>
      </c>
      <c r="B383" s="585" t="s">
        <v>1274</v>
      </c>
      <c r="C383" s="590" t="s">
        <v>1085</v>
      </c>
      <c r="D383" s="594" t="s">
        <v>263</v>
      </c>
      <c r="E383" s="592" t="s">
        <v>14</v>
      </c>
      <c r="F383" s="592">
        <v>764</v>
      </c>
      <c r="G383" s="592"/>
    </row>
    <row r="384" spans="1:7" ht="20.25">
      <c r="A384" s="585" t="s">
        <v>1823</v>
      </c>
      <c r="B384" s="585"/>
      <c r="C384" s="590" t="s">
        <v>1894</v>
      </c>
      <c r="D384" s="594" t="s">
        <v>263</v>
      </c>
      <c r="E384" s="592" t="s">
        <v>14</v>
      </c>
      <c r="F384" s="592">
        <v>765</v>
      </c>
      <c r="G384" s="592"/>
    </row>
    <row r="385" spans="1:7" ht="20.25">
      <c r="A385" s="585" t="s">
        <v>1824</v>
      </c>
      <c r="B385" s="585"/>
      <c r="C385" s="590" t="s">
        <v>1895</v>
      </c>
      <c r="D385" s="594" t="s">
        <v>263</v>
      </c>
      <c r="E385" s="592" t="s">
        <v>14</v>
      </c>
      <c r="F385" s="592">
        <v>777</v>
      </c>
      <c r="G385" s="592"/>
    </row>
    <row r="386" spans="1:7" ht="20.25">
      <c r="A386" s="585"/>
      <c r="B386" s="585"/>
      <c r="C386" s="590"/>
      <c r="D386" s="591" t="s">
        <v>1867</v>
      </c>
      <c r="E386" s="592"/>
      <c r="F386" s="592"/>
      <c r="G386" s="592"/>
    </row>
    <row r="387" spans="1:7" ht="20.25">
      <c r="A387" s="585"/>
      <c r="B387" s="585"/>
      <c r="C387" s="590"/>
      <c r="D387" s="593" t="s">
        <v>49</v>
      </c>
      <c r="E387" s="592"/>
      <c r="F387" s="592"/>
      <c r="G387" s="592"/>
    </row>
    <row r="388" spans="1:7" ht="20.25">
      <c r="A388" s="585" t="s">
        <v>1825</v>
      </c>
      <c r="B388" s="585" t="s">
        <v>1747</v>
      </c>
      <c r="C388" s="590" t="s">
        <v>347</v>
      </c>
      <c r="D388" s="594" t="s">
        <v>1489</v>
      </c>
      <c r="E388" s="592" t="s">
        <v>13</v>
      </c>
      <c r="F388" s="592">
        <v>44</v>
      </c>
      <c r="G388" s="592"/>
    </row>
    <row r="389" spans="1:7" ht="20.25">
      <c r="A389" s="585" t="s">
        <v>1826</v>
      </c>
      <c r="B389" s="585" t="s">
        <v>1748</v>
      </c>
      <c r="C389" s="590" t="s">
        <v>342</v>
      </c>
      <c r="D389" s="594" t="s">
        <v>84</v>
      </c>
      <c r="E389" s="592" t="s">
        <v>13</v>
      </c>
      <c r="F389" s="592">
        <v>126</v>
      </c>
      <c r="G389" s="592"/>
    </row>
    <row r="390" spans="1:7" ht="20.25">
      <c r="A390" s="585" t="s">
        <v>1827</v>
      </c>
      <c r="B390" s="585" t="s">
        <v>1749</v>
      </c>
      <c r="C390" s="590" t="s">
        <v>890</v>
      </c>
      <c r="D390" s="594" t="s">
        <v>84</v>
      </c>
      <c r="E390" s="592" t="s">
        <v>13</v>
      </c>
      <c r="F390" s="592">
        <v>136</v>
      </c>
      <c r="G390" s="592"/>
    </row>
    <row r="391" spans="1:7" ht="20.25">
      <c r="A391" s="585" t="s">
        <v>1828</v>
      </c>
      <c r="B391" s="585" t="s">
        <v>1264</v>
      </c>
      <c r="C391" s="590" t="s">
        <v>344</v>
      </c>
      <c r="D391" s="594" t="s">
        <v>84</v>
      </c>
      <c r="E391" s="592" t="s">
        <v>13</v>
      </c>
      <c r="F391" s="592">
        <v>194</v>
      </c>
      <c r="G391" s="592"/>
    </row>
    <row r="392" spans="1:7" ht="20.25">
      <c r="A392" s="585" t="s">
        <v>1829</v>
      </c>
      <c r="B392" s="585" t="s">
        <v>1265</v>
      </c>
      <c r="C392" s="595" t="s">
        <v>1253</v>
      </c>
      <c r="D392" s="590" t="s">
        <v>531</v>
      </c>
      <c r="E392" s="592" t="s">
        <v>13</v>
      </c>
      <c r="F392" s="588">
        <v>2019</v>
      </c>
      <c r="G392" s="592"/>
    </row>
    <row r="393" spans="1:7" ht="20.25">
      <c r="A393" s="585"/>
      <c r="B393" s="585"/>
      <c r="C393" s="590"/>
      <c r="D393" s="593" t="s">
        <v>230</v>
      </c>
      <c r="E393" s="592"/>
      <c r="F393" s="592"/>
      <c r="G393" s="592"/>
    </row>
    <row r="394" spans="1:7" ht="20.25">
      <c r="A394" s="585" t="s">
        <v>1830</v>
      </c>
      <c r="B394" s="585" t="s">
        <v>1266</v>
      </c>
      <c r="C394" s="594" t="s">
        <v>1727</v>
      </c>
      <c r="D394" s="594" t="s">
        <v>113</v>
      </c>
      <c r="E394" s="592" t="s">
        <v>15</v>
      </c>
      <c r="F394" s="592">
        <v>801</v>
      </c>
      <c r="G394" s="592"/>
    </row>
    <row r="395" spans="1:7" ht="20.25">
      <c r="A395" s="585" t="s">
        <v>1831</v>
      </c>
      <c r="B395" s="585" t="s">
        <v>1267</v>
      </c>
      <c r="C395" s="590" t="s">
        <v>346</v>
      </c>
      <c r="D395" s="594" t="s">
        <v>113</v>
      </c>
      <c r="E395" s="592" t="s">
        <v>15</v>
      </c>
      <c r="F395" s="592">
        <v>802</v>
      </c>
      <c r="G395" s="592"/>
    </row>
    <row r="396" spans="1:7" ht="20.25">
      <c r="A396" s="585"/>
      <c r="B396" s="585"/>
      <c r="C396" s="590"/>
      <c r="D396" s="593" t="s">
        <v>234</v>
      </c>
      <c r="E396" s="592"/>
      <c r="F396" s="592"/>
      <c r="G396" s="592"/>
    </row>
    <row r="397" spans="1:7" ht="20.25">
      <c r="A397" s="585" t="s">
        <v>1832</v>
      </c>
      <c r="B397" s="585" t="s">
        <v>1268</v>
      </c>
      <c r="C397" s="590" t="s">
        <v>348</v>
      </c>
      <c r="D397" s="594" t="s">
        <v>84</v>
      </c>
      <c r="E397" s="592" t="s">
        <v>13</v>
      </c>
      <c r="F397" s="592">
        <v>53</v>
      </c>
      <c r="G397" s="592"/>
    </row>
    <row r="398" spans="1:7" ht="20.25">
      <c r="A398" s="585"/>
      <c r="B398" s="585"/>
      <c r="C398" s="590"/>
      <c r="D398" s="593" t="s">
        <v>250</v>
      </c>
      <c r="E398" s="592"/>
      <c r="F398" s="592"/>
      <c r="G398" s="592"/>
    </row>
    <row r="399" spans="1:7" ht="20.25">
      <c r="A399" s="585" t="s">
        <v>1833</v>
      </c>
      <c r="B399" s="585" t="s">
        <v>1269</v>
      </c>
      <c r="C399" s="590" t="s">
        <v>361</v>
      </c>
      <c r="D399" s="594" t="s">
        <v>733</v>
      </c>
      <c r="E399" s="592" t="s">
        <v>14</v>
      </c>
      <c r="F399" s="592">
        <v>809</v>
      </c>
      <c r="G399" s="592"/>
    </row>
    <row r="400" spans="1:7" ht="20.25">
      <c r="A400" s="585" t="s">
        <v>1834</v>
      </c>
      <c r="B400" s="585" t="s">
        <v>1271</v>
      </c>
      <c r="C400" s="590" t="s">
        <v>363</v>
      </c>
      <c r="D400" s="594" t="s">
        <v>65</v>
      </c>
      <c r="E400" s="592" t="s">
        <v>14</v>
      </c>
      <c r="F400" s="592">
        <v>811</v>
      </c>
      <c r="G400" s="592"/>
    </row>
    <row r="401" spans="1:7" ht="20.25">
      <c r="A401" s="585" t="s">
        <v>1835</v>
      </c>
      <c r="B401" s="585" t="s">
        <v>1272</v>
      </c>
      <c r="C401" s="590" t="s">
        <v>364</v>
      </c>
      <c r="D401" s="594" t="s">
        <v>65</v>
      </c>
      <c r="E401" s="592" t="s">
        <v>14</v>
      </c>
      <c r="F401" s="592">
        <v>812</v>
      </c>
      <c r="G401" s="592"/>
    </row>
    <row r="402" spans="1:7" ht="20.25">
      <c r="A402" s="585" t="s">
        <v>1836</v>
      </c>
      <c r="B402" s="585" t="s">
        <v>1273</v>
      </c>
      <c r="C402" s="590" t="s">
        <v>365</v>
      </c>
      <c r="D402" s="594" t="s">
        <v>65</v>
      </c>
      <c r="E402" s="592" t="s">
        <v>14</v>
      </c>
      <c r="F402" s="592">
        <v>829</v>
      </c>
      <c r="G402" s="592"/>
    </row>
    <row r="403" spans="1:7" ht="20.25">
      <c r="A403" s="585" t="s">
        <v>1837</v>
      </c>
      <c r="B403" s="585" t="s">
        <v>1274</v>
      </c>
      <c r="C403" s="590" t="s">
        <v>366</v>
      </c>
      <c r="D403" s="594" t="s">
        <v>713</v>
      </c>
      <c r="E403" s="592" t="s">
        <v>14</v>
      </c>
      <c r="F403" s="592">
        <v>815</v>
      </c>
      <c r="G403" s="592"/>
    </row>
    <row r="404" spans="1:7" ht="20.25">
      <c r="A404" s="585" t="s">
        <v>1838</v>
      </c>
      <c r="B404" s="585" t="s">
        <v>1275</v>
      </c>
      <c r="C404" s="590" t="s">
        <v>367</v>
      </c>
      <c r="D404" s="594" t="s">
        <v>259</v>
      </c>
      <c r="E404" s="592" t="s">
        <v>14</v>
      </c>
      <c r="F404" s="592">
        <v>816</v>
      </c>
      <c r="G404" s="592"/>
    </row>
    <row r="405" spans="1:7" ht="20.25">
      <c r="A405" s="585" t="s">
        <v>1839</v>
      </c>
      <c r="B405" s="585" t="s">
        <v>1276</v>
      </c>
      <c r="C405" s="590" t="s">
        <v>368</v>
      </c>
      <c r="D405" s="594" t="s">
        <v>718</v>
      </c>
      <c r="E405" s="592" t="s">
        <v>14</v>
      </c>
      <c r="F405" s="592">
        <v>823</v>
      </c>
      <c r="G405" s="592"/>
    </row>
    <row r="406" spans="1:7" ht="20.25">
      <c r="A406" s="585" t="s">
        <v>1840</v>
      </c>
      <c r="B406" s="585" t="s">
        <v>1277</v>
      </c>
      <c r="C406" s="590" t="s">
        <v>369</v>
      </c>
      <c r="D406" s="594" t="s">
        <v>263</v>
      </c>
      <c r="E406" s="592" t="s">
        <v>14</v>
      </c>
      <c r="F406" s="592">
        <v>824</v>
      </c>
      <c r="G406" s="592"/>
    </row>
    <row r="407" spans="1:7" ht="20.25">
      <c r="A407" s="585" t="s">
        <v>1841</v>
      </c>
      <c r="B407" s="585" t="s">
        <v>1278</v>
      </c>
      <c r="C407" s="590" t="s">
        <v>1086</v>
      </c>
      <c r="D407" s="594" t="s">
        <v>263</v>
      </c>
      <c r="E407" s="592" t="s">
        <v>14</v>
      </c>
      <c r="F407" s="592">
        <v>825</v>
      </c>
      <c r="G407" s="592"/>
    </row>
    <row r="408" spans="1:7" ht="20.25">
      <c r="A408" s="585" t="s">
        <v>1842</v>
      </c>
      <c r="B408" s="585" t="s">
        <v>1279</v>
      </c>
      <c r="C408" s="590" t="s">
        <v>1087</v>
      </c>
      <c r="D408" s="594" t="s">
        <v>263</v>
      </c>
      <c r="E408" s="592" t="s">
        <v>14</v>
      </c>
      <c r="F408" s="592">
        <v>826</v>
      </c>
      <c r="G408" s="592"/>
    </row>
    <row r="409" spans="1:7" ht="20.25">
      <c r="A409" s="585" t="s">
        <v>1843</v>
      </c>
      <c r="B409" s="585" t="s">
        <v>1280</v>
      </c>
      <c r="C409" s="590" t="s">
        <v>1088</v>
      </c>
      <c r="D409" s="594" t="s">
        <v>263</v>
      </c>
      <c r="E409" s="592" t="s">
        <v>14</v>
      </c>
      <c r="F409" s="592">
        <v>827</v>
      </c>
      <c r="G409" s="592"/>
    </row>
    <row r="410" spans="1:7" ht="20.25">
      <c r="A410" s="585" t="s">
        <v>1844</v>
      </c>
      <c r="B410" s="585" t="s">
        <v>1281</v>
      </c>
      <c r="C410" s="590" t="s">
        <v>1089</v>
      </c>
      <c r="D410" s="594" t="s">
        <v>263</v>
      </c>
      <c r="E410" s="592" t="s">
        <v>14</v>
      </c>
      <c r="F410" s="592">
        <v>839</v>
      </c>
      <c r="G410" s="592"/>
    </row>
    <row r="411" spans="1:7" ht="20.25">
      <c r="A411" s="585" t="s">
        <v>1845</v>
      </c>
      <c r="B411" s="585" t="s">
        <v>1282</v>
      </c>
      <c r="C411" s="590" t="s">
        <v>1090</v>
      </c>
      <c r="D411" s="594" t="s">
        <v>263</v>
      </c>
      <c r="E411" s="592" t="s">
        <v>14</v>
      </c>
      <c r="F411" s="592">
        <v>840</v>
      </c>
      <c r="G411" s="592"/>
    </row>
    <row r="412" spans="1:7" ht="20.25">
      <c r="A412" s="585" t="s">
        <v>1846</v>
      </c>
      <c r="B412" s="585" t="s">
        <v>1283</v>
      </c>
      <c r="C412" s="590" t="s">
        <v>1091</v>
      </c>
      <c r="D412" s="594" t="s">
        <v>263</v>
      </c>
      <c r="E412" s="592" t="s">
        <v>14</v>
      </c>
      <c r="F412" s="592">
        <v>841</v>
      </c>
      <c r="G412" s="592"/>
    </row>
    <row r="413" spans="1:7" ht="20.25">
      <c r="A413" s="585" t="s">
        <v>1847</v>
      </c>
      <c r="B413" s="585"/>
      <c r="C413" s="590" t="s">
        <v>1897</v>
      </c>
      <c r="D413" s="594" t="s">
        <v>263</v>
      </c>
      <c r="E413" s="592" t="s">
        <v>14</v>
      </c>
      <c r="F413" s="592">
        <v>842</v>
      </c>
      <c r="G413" s="592"/>
    </row>
    <row r="414" spans="1:7" ht="20.25">
      <c r="A414" s="585" t="s">
        <v>1848</v>
      </c>
      <c r="B414" s="585"/>
      <c r="C414" s="590" t="s">
        <v>1898</v>
      </c>
      <c r="D414" s="594" t="s">
        <v>263</v>
      </c>
      <c r="E414" s="592" t="s">
        <v>14</v>
      </c>
      <c r="F414" s="592">
        <v>843</v>
      </c>
      <c r="G414" s="592"/>
    </row>
    <row r="415" spans="1:7" ht="20.25">
      <c r="A415" s="585"/>
      <c r="B415" s="585"/>
      <c r="C415" s="590"/>
      <c r="D415" s="591" t="s">
        <v>1868</v>
      </c>
      <c r="E415" s="592"/>
      <c r="F415" s="592"/>
      <c r="G415" s="592"/>
    </row>
    <row r="416" spans="1:7" ht="20.25">
      <c r="A416" s="585"/>
      <c r="B416" s="585"/>
      <c r="C416" s="590"/>
      <c r="D416" s="593" t="s">
        <v>49</v>
      </c>
      <c r="E416" s="592"/>
      <c r="F416" s="592"/>
      <c r="G416" s="592"/>
    </row>
    <row r="417" spans="1:7" ht="20.25">
      <c r="A417" s="585" t="s">
        <v>1849</v>
      </c>
      <c r="B417" s="585" t="s">
        <v>1747</v>
      </c>
      <c r="C417" s="590" t="s">
        <v>375</v>
      </c>
      <c r="D417" s="594" t="s">
        <v>229</v>
      </c>
      <c r="E417" s="592" t="s">
        <v>13</v>
      </c>
      <c r="F417" s="592">
        <v>66</v>
      </c>
      <c r="G417" s="592"/>
    </row>
    <row r="418" spans="1:7" ht="20.25">
      <c r="A418" s="585" t="s">
        <v>1850</v>
      </c>
      <c r="B418" s="585"/>
      <c r="C418" s="590" t="s">
        <v>1884</v>
      </c>
      <c r="D418" s="594" t="s">
        <v>84</v>
      </c>
      <c r="E418" s="592" t="s">
        <v>13</v>
      </c>
      <c r="F418" s="592">
        <v>132</v>
      </c>
      <c r="G418" s="592"/>
    </row>
    <row r="419" spans="1:7" ht="20.25">
      <c r="A419" s="585" t="s">
        <v>1851</v>
      </c>
      <c r="B419" s="585" t="s">
        <v>1748</v>
      </c>
      <c r="C419" s="590" t="s">
        <v>401</v>
      </c>
      <c r="D419" s="594" t="s">
        <v>25</v>
      </c>
      <c r="E419" s="592" t="s">
        <v>13</v>
      </c>
      <c r="F419" s="592">
        <v>745</v>
      </c>
      <c r="G419" s="592"/>
    </row>
    <row r="420" spans="1:7" ht="20.25">
      <c r="A420" s="585" t="s">
        <v>1852</v>
      </c>
      <c r="B420" s="585" t="s">
        <v>1749</v>
      </c>
      <c r="C420" s="590" t="s">
        <v>400</v>
      </c>
      <c r="D420" s="594" t="s">
        <v>101</v>
      </c>
      <c r="E420" s="592" t="s">
        <v>13</v>
      </c>
      <c r="F420" s="592">
        <v>560</v>
      </c>
      <c r="G420" s="592"/>
    </row>
    <row r="421" spans="1:7" ht="20.25">
      <c r="A421" s="585" t="s">
        <v>1853</v>
      </c>
      <c r="B421" s="585" t="s">
        <v>1264</v>
      </c>
      <c r="C421" s="595" t="s">
        <v>1255</v>
      </c>
      <c r="D421" s="590" t="s">
        <v>531</v>
      </c>
      <c r="E421" s="592" t="s">
        <v>13</v>
      </c>
      <c r="F421" s="588">
        <v>2020</v>
      </c>
      <c r="G421" s="592"/>
    </row>
    <row r="422" spans="1:7" ht="20.25">
      <c r="A422" s="585"/>
      <c r="B422" s="585"/>
      <c r="C422" s="590"/>
      <c r="D422" s="593" t="s">
        <v>230</v>
      </c>
      <c r="E422" s="592"/>
      <c r="F422" s="592"/>
      <c r="G422" s="592"/>
    </row>
    <row r="423" spans="1:7" ht="20.25">
      <c r="A423" s="585" t="s">
        <v>1854</v>
      </c>
      <c r="B423" s="585" t="s">
        <v>1265</v>
      </c>
      <c r="C423" s="590" t="s">
        <v>379</v>
      </c>
      <c r="D423" s="594" t="s">
        <v>113</v>
      </c>
      <c r="E423" s="592" t="s">
        <v>15</v>
      </c>
      <c r="F423" s="592">
        <v>677</v>
      </c>
      <c r="G423" s="592"/>
    </row>
    <row r="424" spans="1:7" ht="20.25">
      <c r="A424" s="585"/>
      <c r="B424" s="585"/>
      <c r="C424" s="590"/>
      <c r="D424" s="593" t="s">
        <v>250</v>
      </c>
      <c r="E424" s="592"/>
      <c r="F424" s="592"/>
      <c r="G424" s="592"/>
    </row>
    <row r="425" spans="1:7" ht="20.25">
      <c r="A425" s="585" t="s">
        <v>1855</v>
      </c>
      <c r="B425" s="585" t="s">
        <v>1266</v>
      </c>
      <c r="C425" s="590" t="s">
        <v>393</v>
      </c>
      <c r="D425" s="594" t="s">
        <v>733</v>
      </c>
      <c r="E425" s="592" t="s">
        <v>14</v>
      </c>
      <c r="F425" s="592">
        <v>685</v>
      </c>
      <c r="G425" s="592"/>
    </row>
    <row r="426" spans="1:7" ht="20.25">
      <c r="A426" s="585" t="s">
        <v>1856</v>
      </c>
      <c r="B426" s="585" t="s">
        <v>1267</v>
      </c>
      <c r="C426" s="590" t="s">
        <v>395</v>
      </c>
      <c r="D426" s="594" t="s">
        <v>65</v>
      </c>
      <c r="E426" s="592" t="s">
        <v>14</v>
      </c>
      <c r="F426" s="592">
        <v>705</v>
      </c>
      <c r="G426" s="592"/>
    </row>
    <row r="427" spans="1:7" ht="20.25">
      <c r="A427" s="585" t="s">
        <v>1908</v>
      </c>
      <c r="B427" s="585" t="s">
        <v>1268</v>
      </c>
      <c r="C427" s="590" t="s">
        <v>396</v>
      </c>
      <c r="D427" s="594" t="s">
        <v>713</v>
      </c>
      <c r="E427" s="592" t="s">
        <v>14</v>
      </c>
      <c r="F427" s="592">
        <v>691</v>
      </c>
      <c r="G427" s="592"/>
    </row>
    <row r="428" spans="1:7" ht="20.25">
      <c r="A428" s="585" t="s">
        <v>1909</v>
      </c>
      <c r="B428" s="585" t="s">
        <v>1269</v>
      </c>
      <c r="C428" s="590" t="s">
        <v>397</v>
      </c>
      <c r="D428" s="594" t="s">
        <v>259</v>
      </c>
      <c r="E428" s="592" t="s">
        <v>14</v>
      </c>
      <c r="F428" s="592">
        <v>692</v>
      </c>
      <c r="G428" s="592"/>
    </row>
    <row r="429" spans="1:7" ht="20.25">
      <c r="A429" s="585" t="s">
        <v>1910</v>
      </c>
      <c r="B429" s="585" t="s">
        <v>1270</v>
      </c>
      <c r="C429" s="590" t="s">
        <v>398</v>
      </c>
      <c r="D429" s="594" t="s">
        <v>718</v>
      </c>
      <c r="E429" s="592" t="s">
        <v>14</v>
      </c>
      <c r="F429" s="592">
        <v>699</v>
      </c>
      <c r="G429" s="592"/>
    </row>
    <row r="430" spans="1:7" ht="20.25">
      <c r="A430" s="585" t="s">
        <v>1911</v>
      </c>
      <c r="B430" s="585" t="s">
        <v>1271</v>
      </c>
      <c r="C430" s="590" t="s">
        <v>399</v>
      </c>
      <c r="D430" s="594" t="s">
        <v>263</v>
      </c>
      <c r="E430" s="592" t="s">
        <v>14</v>
      </c>
      <c r="F430" s="592">
        <v>700</v>
      </c>
      <c r="G430" s="592"/>
    </row>
    <row r="431" spans="1:7" ht="20.25">
      <c r="A431" s="585" t="s">
        <v>1912</v>
      </c>
      <c r="B431" s="585" t="s">
        <v>1272</v>
      </c>
      <c r="C431" s="590" t="s">
        <v>1099</v>
      </c>
      <c r="D431" s="594" t="s">
        <v>263</v>
      </c>
      <c r="E431" s="592" t="s">
        <v>14</v>
      </c>
      <c r="F431" s="592">
        <v>701</v>
      </c>
      <c r="G431" s="592"/>
    </row>
    <row r="432" spans="1:7" ht="20.25">
      <c r="A432" s="585" t="s">
        <v>1913</v>
      </c>
      <c r="B432" s="585" t="s">
        <v>1273</v>
      </c>
      <c r="C432" s="590" t="s">
        <v>1100</v>
      </c>
      <c r="D432" s="594" t="s">
        <v>263</v>
      </c>
      <c r="E432" s="592" t="s">
        <v>14</v>
      </c>
      <c r="F432" s="592">
        <v>702</v>
      </c>
      <c r="G432" s="592"/>
    </row>
    <row r="433" spans="1:7" ht="20.25">
      <c r="A433" s="585" t="s">
        <v>1914</v>
      </c>
      <c r="B433" s="585" t="s">
        <v>1274</v>
      </c>
      <c r="C433" s="590" t="s">
        <v>1101</v>
      </c>
      <c r="D433" s="594" t="s">
        <v>263</v>
      </c>
      <c r="E433" s="592" t="s">
        <v>14</v>
      </c>
      <c r="F433" s="592">
        <v>703</v>
      </c>
      <c r="G433" s="592"/>
    </row>
    <row r="434" spans="1:7" ht="20.25">
      <c r="A434" s="585" t="s">
        <v>1915</v>
      </c>
      <c r="B434" s="585"/>
      <c r="C434" s="590" t="s">
        <v>1885</v>
      </c>
      <c r="D434" s="594" t="s">
        <v>65</v>
      </c>
      <c r="E434" s="592" t="s">
        <v>14</v>
      </c>
      <c r="F434" s="592">
        <v>704</v>
      </c>
      <c r="G434" s="592"/>
    </row>
    <row r="435" spans="1:7" ht="20.25">
      <c r="A435" s="585" t="s">
        <v>1916</v>
      </c>
      <c r="B435" s="585" t="s">
        <v>1275</v>
      </c>
      <c r="C435" s="590" t="s">
        <v>1102</v>
      </c>
      <c r="D435" s="594" t="s">
        <v>263</v>
      </c>
      <c r="E435" s="592" t="s">
        <v>14</v>
      </c>
      <c r="F435" s="592">
        <v>715</v>
      </c>
      <c r="G435" s="592"/>
    </row>
    <row r="436" spans="1:7" ht="20.25">
      <c r="A436" s="585" t="s">
        <v>1917</v>
      </c>
      <c r="B436" s="585" t="s">
        <v>1276</v>
      </c>
      <c r="C436" s="590" t="s">
        <v>1103</v>
      </c>
      <c r="D436" s="594" t="s">
        <v>263</v>
      </c>
      <c r="E436" s="592" t="s">
        <v>14</v>
      </c>
      <c r="F436" s="592">
        <v>716</v>
      </c>
      <c r="G436" s="592"/>
    </row>
    <row r="437" spans="1:7" ht="20.25">
      <c r="A437" s="585" t="s">
        <v>1918</v>
      </c>
      <c r="B437" s="585" t="s">
        <v>1277</v>
      </c>
      <c r="C437" s="590" t="s">
        <v>1104</v>
      </c>
      <c r="D437" s="594" t="s">
        <v>263</v>
      </c>
      <c r="E437" s="592" t="s">
        <v>14</v>
      </c>
      <c r="F437" s="592">
        <v>717</v>
      </c>
      <c r="G437" s="592"/>
    </row>
    <row r="438" spans="1:7" ht="20.25">
      <c r="A438" s="585" t="s">
        <v>1919</v>
      </c>
      <c r="B438" s="585"/>
      <c r="C438" s="590" t="s">
        <v>1900</v>
      </c>
      <c r="D438" s="594" t="s">
        <v>263</v>
      </c>
      <c r="E438" s="592" t="s">
        <v>14</v>
      </c>
      <c r="F438" s="592">
        <v>718</v>
      </c>
      <c r="G438" s="592"/>
    </row>
    <row r="439" spans="1:7" ht="20.25">
      <c r="A439" s="585"/>
      <c r="B439" s="585"/>
      <c r="C439" s="590"/>
      <c r="D439" s="591" t="s">
        <v>1869</v>
      </c>
      <c r="E439" s="592"/>
      <c r="F439" s="592"/>
      <c r="G439" s="592"/>
    </row>
    <row r="440" spans="1:7" ht="20.25">
      <c r="A440" s="585"/>
      <c r="B440" s="585"/>
      <c r="C440" s="590"/>
      <c r="D440" s="593" t="s">
        <v>49</v>
      </c>
      <c r="E440" s="592"/>
      <c r="F440" s="592"/>
      <c r="G440" s="592"/>
    </row>
    <row r="441" spans="1:7" ht="20.25">
      <c r="A441" s="585" t="s">
        <v>1920</v>
      </c>
      <c r="B441" s="585" t="s">
        <v>1747</v>
      </c>
      <c r="C441" s="590" t="s">
        <v>414</v>
      </c>
      <c r="D441" s="594" t="s">
        <v>1489</v>
      </c>
      <c r="E441" s="592" t="s">
        <v>13</v>
      </c>
      <c r="F441" s="592">
        <v>108</v>
      </c>
      <c r="G441" s="592"/>
    </row>
    <row r="442" spans="1:7" ht="20.25">
      <c r="A442" s="585" t="s">
        <v>1921</v>
      </c>
      <c r="B442" s="585" t="s">
        <v>1748</v>
      </c>
      <c r="C442" s="590" t="s">
        <v>406</v>
      </c>
      <c r="D442" s="594" t="s">
        <v>84</v>
      </c>
      <c r="E442" s="592" t="s">
        <v>13</v>
      </c>
      <c r="F442" s="592">
        <v>176</v>
      </c>
      <c r="G442" s="592"/>
    </row>
    <row r="443" spans="1:7" ht="20.25">
      <c r="A443" s="585"/>
      <c r="B443" s="585"/>
      <c r="C443" s="590"/>
      <c r="D443" s="593" t="s">
        <v>230</v>
      </c>
      <c r="E443" s="592"/>
      <c r="F443" s="592"/>
      <c r="G443" s="592"/>
    </row>
    <row r="444" spans="1:7" ht="20.25">
      <c r="A444" s="585" t="s">
        <v>1922</v>
      </c>
      <c r="B444" s="585" t="s">
        <v>1749</v>
      </c>
      <c r="C444" s="594" t="s">
        <v>1728</v>
      </c>
      <c r="D444" s="594" t="s">
        <v>113</v>
      </c>
      <c r="E444" s="592" t="s">
        <v>15</v>
      </c>
      <c r="F444" s="592">
        <v>925</v>
      </c>
      <c r="G444" s="592"/>
    </row>
    <row r="445" spans="1:7" ht="20.25">
      <c r="A445" s="585"/>
      <c r="B445" s="585"/>
      <c r="C445" s="590"/>
      <c r="D445" s="593" t="s">
        <v>234</v>
      </c>
      <c r="E445" s="592"/>
      <c r="F445" s="592"/>
      <c r="G445" s="592"/>
    </row>
    <row r="446" spans="1:7" ht="20.25">
      <c r="A446" s="585" t="s">
        <v>1923</v>
      </c>
      <c r="B446" s="585" t="s">
        <v>1264</v>
      </c>
      <c r="C446" s="590" t="s">
        <v>419</v>
      </c>
      <c r="D446" s="594" t="s">
        <v>420</v>
      </c>
      <c r="E446" s="592" t="s">
        <v>13</v>
      </c>
      <c r="F446" s="592">
        <v>159</v>
      </c>
      <c r="G446" s="592"/>
    </row>
    <row r="447" spans="1:7" ht="20.25">
      <c r="A447" s="585" t="s">
        <v>1924</v>
      </c>
      <c r="B447" s="585" t="s">
        <v>1265</v>
      </c>
      <c r="C447" s="590" t="s">
        <v>421</v>
      </c>
      <c r="D447" s="594" t="s">
        <v>420</v>
      </c>
      <c r="E447" s="592" t="s">
        <v>13</v>
      </c>
      <c r="F447" s="592">
        <v>163</v>
      </c>
      <c r="G447" s="592"/>
    </row>
    <row r="448" spans="1:7" ht="20.25">
      <c r="A448" s="585" t="s">
        <v>1925</v>
      </c>
      <c r="B448" s="585" t="s">
        <v>1266</v>
      </c>
      <c r="C448" s="590" t="s">
        <v>422</v>
      </c>
      <c r="D448" s="594" t="s">
        <v>420</v>
      </c>
      <c r="E448" s="592" t="s">
        <v>13</v>
      </c>
      <c r="F448" s="592">
        <v>171</v>
      </c>
      <c r="G448" s="592"/>
    </row>
    <row r="449" spans="1:7" ht="20.25">
      <c r="A449" s="585" t="s">
        <v>1926</v>
      </c>
      <c r="B449" s="585" t="s">
        <v>1267</v>
      </c>
      <c r="C449" s="590" t="s">
        <v>423</v>
      </c>
      <c r="D449" s="594" t="s">
        <v>420</v>
      </c>
      <c r="E449" s="592" t="s">
        <v>13</v>
      </c>
      <c r="F449" s="592">
        <v>191</v>
      </c>
      <c r="G449" s="592"/>
    </row>
    <row r="450" spans="1:7" ht="20.25">
      <c r="A450" s="585" t="s">
        <v>1927</v>
      </c>
      <c r="B450" s="585" t="s">
        <v>1268</v>
      </c>
      <c r="C450" s="590" t="s">
        <v>424</v>
      </c>
      <c r="D450" s="594" t="s">
        <v>420</v>
      </c>
      <c r="E450" s="592" t="s">
        <v>13</v>
      </c>
      <c r="F450" s="592">
        <v>193</v>
      </c>
      <c r="G450" s="592"/>
    </row>
    <row r="451" spans="1:7" ht="20.25">
      <c r="A451" s="585" t="s">
        <v>1928</v>
      </c>
      <c r="B451" s="585" t="s">
        <v>1269</v>
      </c>
      <c r="C451" s="590" t="s">
        <v>425</v>
      </c>
      <c r="D451" s="594" t="s">
        <v>420</v>
      </c>
      <c r="E451" s="592" t="s">
        <v>13</v>
      </c>
      <c r="F451" s="592">
        <v>195</v>
      </c>
      <c r="G451" s="592"/>
    </row>
    <row r="452" spans="1:7" ht="20.25">
      <c r="A452" s="585" t="s">
        <v>1929</v>
      </c>
      <c r="B452" s="585" t="s">
        <v>1270</v>
      </c>
      <c r="C452" s="590" t="s">
        <v>428</v>
      </c>
      <c r="D452" s="594" t="s">
        <v>24</v>
      </c>
      <c r="E452" s="592" t="s">
        <v>15</v>
      </c>
      <c r="F452" s="592">
        <v>99</v>
      </c>
      <c r="G452" s="592"/>
    </row>
    <row r="453" spans="1:7" ht="20.25">
      <c r="A453" s="585"/>
      <c r="B453" s="585"/>
      <c r="C453" s="590"/>
      <c r="D453" s="593" t="s">
        <v>250</v>
      </c>
      <c r="E453" s="592"/>
      <c r="F453" s="592"/>
      <c r="G453" s="592"/>
    </row>
    <row r="454" spans="1:7" ht="20.25">
      <c r="A454" s="585" t="s">
        <v>1930</v>
      </c>
      <c r="B454" s="585" t="s">
        <v>1271</v>
      </c>
      <c r="C454" s="590" t="s">
        <v>439</v>
      </c>
      <c r="D454" s="594" t="s">
        <v>1497</v>
      </c>
      <c r="E454" s="592" t="s">
        <v>15</v>
      </c>
      <c r="F454" s="592">
        <v>927</v>
      </c>
      <c r="G454" s="592"/>
    </row>
    <row r="455" spans="1:7" ht="20.25">
      <c r="A455" s="585" t="s">
        <v>1931</v>
      </c>
      <c r="B455" s="585" t="s">
        <v>1272</v>
      </c>
      <c r="C455" s="590" t="s">
        <v>440</v>
      </c>
      <c r="D455" s="594" t="s">
        <v>733</v>
      </c>
      <c r="E455" s="592" t="s">
        <v>14</v>
      </c>
      <c r="F455" s="592">
        <v>933</v>
      </c>
      <c r="G455" s="592"/>
    </row>
    <row r="456" spans="1:7" ht="20.25">
      <c r="A456" s="585" t="s">
        <v>1934</v>
      </c>
      <c r="B456" s="585" t="s">
        <v>1274</v>
      </c>
      <c r="C456" s="590" t="s">
        <v>444</v>
      </c>
      <c r="D456" s="594" t="s">
        <v>263</v>
      </c>
      <c r="E456" s="592" t="s">
        <v>14</v>
      </c>
      <c r="F456" s="592">
        <v>948</v>
      </c>
      <c r="G456" s="592"/>
    </row>
    <row r="457" spans="1:7" ht="20.25">
      <c r="A457" s="585" t="s">
        <v>1935</v>
      </c>
      <c r="B457" s="585" t="s">
        <v>1275</v>
      </c>
      <c r="C457" s="590" t="s">
        <v>1109</v>
      </c>
      <c r="D457" s="594" t="s">
        <v>263</v>
      </c>
      <c r="E457" s="592" t="s">
        <v>14</v>
      </c>
      <c r="F457" s="592">
        <v>949</v>
      </c>
      <c r="G457" s="592"/>
    </row>
    <row r="458" spans="1:7" ht="20.25">
      <c r="A458" s="585" t="s">
        <v>1938</v>
      </c>
      <c r="B458" s="585" t="s">
        <v>1276</v>
      </c>
      <c r="C458" s="590" t="s">
        <v>1110</v>
      </c>
      <c r="D458" s="594" t="s">
        <v>263</v>
      </c>
      <c r="E458" s="592" t="s">
        <v>14</v>
      </c>
      <c r="F458" s="592">
        <v>950</v>
      </c>
      <c r="G458" s="592"/>
    </row>
    <row r="459" spans="1:7" ht="20.25">
      <c r="A459" s="585" t="s">
        <v>1939</v>
      </c>
      <c r="B459" s="585" t="s">
        <v>1277</v>
      </c>
      <c r="C459" s="590" t="s">
        <v>1108</v>
      </c>
      <c r="D459" s="594" t="s">
        <v>263</v>
      </c>
      <c r="E459" s="592" t="s">
        <v>14</v>
      </c>
      <c r="F459" s="592">
        <v>951</v>
      </c>
      <c r="G459" s="592"/>
    </row>
    <row r="460" spans="1:7" ht="20.25">
      <c r="A460" s="585" t="s">
        <v>1940</v>
      </c>
      <c r="B460" s="622"/>
      <c r="C460" s="590" t="s">
        <v>1902</v>
      </c>
      <c r="D460" s="594" t="s">
        <v>263</v>
      </c>
      <c r="E460" s="592" t="s">
        <v>14</v>
      </c>
      <c r="F460" s="592">
        <v>963</v>
      </c>
      <c r="G460" s="592"/>
    </row>
    <row r="461" spans="1:7" ht="20.25">
      <c r="A461" s="585" t="s">
        <v>1941</v>
      </c>
      <c r="B461" s="622"/>
      <c r="C461" s="590" t="s">
        <v>1903</v>
      </c>
      <c r="D461" s="594" t="s">
        <v>263</v>
      </c>
      <c r="E461" s="592" t="s">
        <v>14</v>
      </c>
      <c r="F461" s="592">
        <v>964</v>
      </c>
      <c r="G461" s="592"/>
    </row>
  </sheetData>
  <mergeCells count="7">
    <mergeCell ref="A1:G1"/>
    <mergeCell ref="A2:G2"/>
    <mergeCell ref="A4:A5"/>
    <mergeCell ref="B4:B5"/>
    <mergeCell ref="D4:E4"/>
    <mergeCell ref="F4:F5"/>
    <mergeCell ref="G4:G5"/>
  </mergeCells>
  <pageMargins left="0.35433070866141736" right="0.19685039370078741" top="0.74803149606299213" bottom="0.74803149606299213" header="0.31496062992125984" footer="0.31496062992125984"/>
  <pageSetup paperSize="9" scale="89" orientation="portrait" r:id="rId1"/>
  <headerFooter differentFirst="1">
    <oddHeader>&amp;C&amp;"TH SarabunIT๙,ธรรมดา"&amp;16&amp;P - 13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0000"/>
  </sheetPr>
  <dimension ref="A1:Q69"/>
  <sheetViews>
    <sheetView topLeftCell="F25" zoomScale="110" zoomScaleNormal="110" workbookViewId="0">
      <selection activeCell="J30" sqref="J30"/>
    </sheetView>
  </sheetViews>
  <sheetFormatPr defaultRowHeight="21.75"/>
  <cols>
    <col min="1" max="1" width="6.375" style="130" customWidth="1"/>
    <col min="2" max="2" width="7.625" style="130" customWidth="1"/>
    <col min="3" max="3" width="21.375" style="129" customWidth="1"/>
    <col min="4" max="4" width="12" style="130" customWidth="1"/>
    <col min="5" max="5" width="25.125" style="129" customWidth="1"/>
    <col min="6" max="6" width="8.375" style="428" customWidth="1"/>
    <col min="7" max="7" width="10.25" style="130" customWidth="1"/>
    <col min="8" max="8" width="21.375" style="129" customWidth="1"/>
    <col min="9" max="9" width="4.25" style="129" customWidth="1"/>
    <col min="10" max="10" width="9" style="130"/>
    <col min="11" max="11" width="9.25" style="129" customWidth="1"/>
    <col min="12" max="12" width="22" style="129" customWidth="1"/>
    <col min="13" max="13" width="13.625" style="130" customWidth="1"/>
    <col min="14" max="14" width="22.875" style="129" customWidth="1"/>
    <col min="15" max="15" width="9" style="129"/>
    <col min="16" max="16" width="13" style="129" customWidth="1"/>
    <col min="17" max="17" width="22.375" style="129" customWidth="1"/>
    <col min="18" max="16384" width="9" style="129"/>
  </cols>
  <sheetData>
    <row r="1" spans="1:17" ht="26.25">
      <c r="A1" s="650" t="s">
        <v>471</v>
      </c>
      <c r="B1" s="650"/>
      <c r="C1" s="650"/>
      <c r="D1" s="650"/>
      <c r="E1" s="650"/>
      <c r="F1" s="650"/>
      <c r="G1" s="650"/>
      <c r="H1" s="650"/>
      <c r="I1" s="476"/>
    </row>
    <row r="2" spans="1:17">
      <c r="E2" s="426" t="s">
        <v>456</v>
      </c>
      <c r="N2" s="426" t="s">
        <v>458</v>
      </c>
    </row>
    <row r="3" spans="1:17" ht="48">
      <c r="A3" s="122" t="s">
        <v>448</v>
      </c>
      <c r="B3" s="123" t="s">
        <v>449</v>
      </c>
      <c r="C3" s="123" t="s">
        <v>450</v>
      </c>
      <c r="D3" s="123" t="s">
        <v>462</v>
      </c>
      <c r="E3" s="123" t="s">
        <v>451</v>
      </c>
      <c r="F3" s="429" t="s">
        <v>452</v>
      </c>
      <c r="G3" s="123" t="s">
        <v>453</v>
      </c>
      <c r="H3" s="123" t="s">
        <v>454</v>
      </c>
      <c r="I3" s="123"/>
      <c r="J3" s="122" t="s">
        <v>448</v>
      </c>
      <c r="K3" s="123" t="s">
        <v>449</v>
      </c>
      <c r="L3" s="123" t="s">
        <v>450</v>
      </c>
      <c r="M3" s="123" t="s">
        <v>462</v>
      </c>
      <c r="N3" s="123" t="s">
        <v>451</v>
      </c>
      <c r="O3" s="122" t="s">
        <v>452</v>
      </c>
      <c r="P3" s="123" t="s">
        <v>453</v>
      </c>
      <c r="Q3" s="123" t="s">
        <v>454</v>
      </c>
    </row>
    <row r="4" spans="1:17" ht="24">
      <c r="A4" s="128" t="s">
        <v>455</v>
      </c>
      <c r="B4" s="127"/>
      <c r="C4" s="121"/>
      <c r="D4" s="127"/>
      <c r="E4" s="121"/>
      <c r="F4" s="430"/>
      <c r="G4" s="127"/>
      <c r="H4" s="121"/>
      <c r="I4" s="556"/>
      <c r="J4" s="557"/>
      <c r="K4" s="557" t="s">
        <v>458</v>
      </c>
      <c r="L4" s="558" t="s">
        <v>84</v>
      </c>
      <c r="M4" s="557" t="s">
        <v>464</v>
      </c>
      <c r="N4" s="558" t="s">
        <v>459</v>
      </c>
      <c r="O4" s="557">
        <v>250</v>
      </c>
      <c r="P4" s="559">
        <v>21444</v>
      </c>
      <c r="Q4" s="558" t="s">
        <v>460</v>
      </c>
    </row>
    <row r="5" spans="1:17">
      <c r="A5" s="124">
        <v>1</v>
      </c>
      <c r="B5" s="124" t="s">
        <v>456</v>
      </c>
      <c r="C5" s="125" t="s">
        <v>98</v>
      </c>
      <c r="D5" s="124" t="s">
        <v>463</v>
      </c>
      <c r="E5" s="125" t="s">
        <v>447</v>
      </c>
      <c r="F5" s="428">
        <v>4</v>
      </c>
      <c r="G5" s="126">
        <v>21491</v>
      </c>
      <c r="H5" s="125" t="s">
        <v>457</v>
      </c>
      <c r="I5" s="560"/>
      <c r="J5" s="557"/>
      <c r="K5" s="557" t="s">
        <v>458</v>
      </c>
      <c r="L5" s="558" t="s">
        <v>65</v>
      </c>
      <c r="M5" s="557" t="s">
        <v>465</v>
      </c>
      <c r="N5" s="558" t="s">
        <v>461</v>
      </c>
      <c r="O5" s="557">
        <v>1099</v>
      </c>
      <c r="P5" s="559">
        <v>21459</v>
      </c>
      <c r="Q5" s="558" t="s">
        <v>466</v>
      </c>
    </row>
    <row r="6" spans="1:17">
      <c r="A6" s="130">
        <v>2</v>
      </c>
      <c r="B6" s="124" t="s">
        <v>456</v>
      </c>
      <c r="C6" s="129" t="s">
        <v>25</v>
      </c>
      <c r="D6" s="390" t="s">
        <v>1027</v>
      </c>
      <c r="E6" s="391" t="s">
        <v>1028</v>
      </c>
      <c r="F6" s="389">
        <v>1119</v>
      </c>
      <c r="G6" s="135">
        <v>21641</v>
      </c>
      <c r="H6" s="129" t="s">
        <v>1038</v>
      </c>
      <c r="I6" s="558"/>
      <c r="J6" s="557">
        <v>1</v>
      </c>
      <c r="K6" s="557" t="s">
        <v>458</v>
      </c>
      <c r="L6" s="560" t="s">
        <v>72</v>
      </c>
      <c r="M6" s="557" t="s">
        <v>467</v>
      </c>
      <c r="N6" s="558" t="s">
        <v>74</v>
      </c>
      <c r="O6" s="557">
        <v>1109</v>
      </c>
      <c r="P6" s="559">
        <v>21551</v>
      </c>
      <c r="Q6" s="558" t="s">
        <v>468</v>
      </c>
    </row>
    <row r="7" spans="1:17">
      <c r="A7" s="130">
        <v>3</v>
      </c>
      <c r="B7" s="124" t="s">
        <v>456</v>
      </c>
      <c r="C7" s="129" t="s">
        <v>88</v>
      </c>
      <c r="D7" s="130" t="s">
        <v>1033</v>
      </c>
      <c r="E7" s="129" t="s">
        <v>1026</v>
      </c>
      <c r="F7" s="389">
        <v>1122</v>
      </c>
      <c r="G7" s="135">
        <v>21642</v>
      </c>
      <c r="H7" s="129" t="s">
        <v>1038</v>
      </c>
      <c r="I7" s="558"/>
      <c r="J7" s="557">
        <v>2</v>
      </c>
      <c r="K7" s="557" t="s">
        <v>469</v>
      </c>
      <c r="L7" s="558" t="s">
        <v>25</v>
      </c>
      <c r="M7" s="557" t="s">
        <v>219</v>
      </c>
      <c r="N7" s="558" t="s">
        <v>194</v>
      </c>
      <c r="O7" s="557">
        <v>1120</v>
      </c>
      <c r="P7" s="559">
        <v>21539</v>
      </c>
      <c r="Q7" s="557" t="s">
        <v>470</v>
      </c>
    </row>
    <row r="8" spans="1:17">
      <c r="A8" s="124">
        <v>4</v>
      </c>
      <c r="B8" s="124" t="s">
        <v>456</v>
      </c>
      <c r="C8" s="129" t="s">
        <v>42</v>
      </c>
      <c r="D8" s="130" t="s">
        <v>1034</v>
      </c>
      <c r="E8" s="129" t="s">
        <v>1025</v>
      </c>
      <c r="F8" s="389">
        <v>1050</v>
      </c>
      <c r="G8" s="135">
        <v>21643</v>
      </c>
      <c r="H8" s="129" t="s">
        <v>1038</v>
      </c>
      <c r="I8" s="558"/>
      <c r="J8" s="557">
        <v>3</v>
      </c>
      <c r="K8" s="557" t="s">
        <v>458</v>
      </c>
      <c r="L8" s="561" t="s">
        <v>84</v>
      </c>
      <c r="M8" s="557" t="s">
        <v>473</v>
      </c>
      <c r="N8" s="561" t="s">
        <v>86</v>
      </c>
      <c r="O8" s="557">
        <v>56</v>
      </c>
      <c r="P8" s="559">
        <v>21547</v>
      </c>
      <c r="Q8" s="558" t="s">
        <v>478</v>
      </c>
    </row>
    <row r="9" spans="1:17">
      <c r="A9" s="130">
        <v>5</v>
      </c>
      <c r="B9" s="124" t="s">
        <v>456</v>
      </c>
      <c r="C9" s="129" t="s">
        <v>25</v>
      </c>
      <c r="D9" s="130" t="s">
        <v>1035</v>
      </c>
      <c r="E9" s="129" t="s">
        <v>1029</v>
      </c>
      <c r="F9" s="389">
        <v>1149</v>
      </c>
      <c r="G9" s="135">
        <v>21644</v>
      </c>
      <c r="H9" s="129" t="s">
        <v>1038</v>
      </c>
      <c r="I9" s="558"/>
      <c r="J9" s="557">
        <v>4</v>
      </c>
      <c r="K9" s="557" t="s">
        <v>458</v>
      </c>
      <c r="L9" s="561" t="s">
        <v>98</v>
      </c>
      <c r="M9" s="557" t="s">
        <v>473</v>
      </c>
      <c r="N9" s="561" t="s">
        <v>100</v>
      </c>
      <c r="O9" s="557">
        <v>1127</v>
      </c>
      <c r="P9" s="559">
        <v>21555</v>
      </c>
      <c r="Q9" s="558" t="s">
        <v>477</v>
      </c>
    </row>
    <row r="10" spans="1:17">
      <c r="A10" s="124">
        <v>6</v>
      </c>
      <c r="B10" s="124" t="s">
        <v>456</v>
      </c>
      <c r="C10" s="129" t="s">
        <v>25</v>
      </c>
      <c r="D10" s="130" t="s">
        <v>464</v>
      </c>
      <c r="E10" s="129" t="s">
        <v>1030</v>
      </c>
      <c r="F10" s="389">
        <v>278</v>
      </c>
      <c r="G10" s="135">
        <v>21645</v>
      </c>
      <c r="H10" s="129" t="s">
        <v>1038</v>
      </c>
      <c r="I10" s="558"/>
      <c r="J10" s="557">
        <v>5</v>
      </c>
      <c r="K10" s="557" t="s">
        <v>458</v>
      </c>
      <c r="L10" s="562" t="s">
        <v>65</v>
      </c>
      <c r="M10" s="557" t="s">
        <v>475</v>
      </c>
      <c r="N10" s="563" t="s">
        <v>322</v>
      </c>
      <c r="O10" s="557">
        <v>376</v>
      </c>
      <c r="P10" s="559">
        <v>21551</v>
      </c>
      <c r="Q10" s="558" t="s">
        <v>476</v>
      </c>
    </row>
    <row r="11" spans="1:17">
      <c r="A11" s="124">
        <v>7</v>
      </c>
      <c r="B11" s="124" t="s">
        <v>456</v>
      </c>
      <c r="C11" s="418" t="s">
        <v>72</v>
      </c>
      <c r="D11" s="422" t="s">
        <v>473</v>
      </c>
      <c r="E11" s="418" t="s">
        <v>1062</v>
      </c>
      <c r="F11" s="389">
        <v>1109</v>
      </c>
      <c r="G11" s="423">
        <v>21856</v>
      </c>
      <c r="H11" s="418" t="s">
        <v>1061</v>
      </c>
      <c r="I11" s="558"/>
      <c r="J11" s="557">
        <v>6</v>
      </c>
      <c r="K11" s="557" t="s">
        <v>458</v>
      </c>
      <c r="L11" s="562" t="s">
        <v>113</v>
      </c>
      <c r="M11" s="557" t="s">
        <v>479</v>
      </c>
      <c r="N11" s="563" t="s">
        <v>413</v>
      </c>
      <c r="O11" s="557">
        <v>926</v>
      </c>
      <c r="P11" s="559">
        <v>21582</v>
      </c>
      <c r="Q11" s="558" t="s">
        <v>480</v>
      </c>
    </row>
    <row r="12" spans="1:17">
      <c r="A12" s="124">
        <v>8</v>
      </c>
      <c r="B12" s="124" t="s">
        <v>456</v>
      </c>
      <c r="C12" s="418" t="s">
        <v>72</v>
      </c>
      <c r="D12" s="422" t="s">
        <v>473</v>
      </c>
      <c r="E12" s="418" t="s">
        <v>1063</v>
      </c>
      <c r="F12" s="428">
        <v>1112</v>
      </c>
      <c r="G12" s="423">
        <v>21686</v>
      </c>
      <c r="H12" s="418" t="s">
        <v>1061</v>
      </c>
      <c r="I12" s="558"/>
      <c r="J12" s="557">
        <v>7</v>
      </c>
      <c r="K12" s="557" t="s">
        <v>458</v>
      </c>
      <c r="L12" s="561" t="s">
        <v>72</v>
      </c>
      <c r="M12" s="557" t="s">
        <v>467</v>
      </c>
      <c r="N12" s="561" t="s">
        <v>77</v>
      </c>
      <c r="O12" s="557">
        <v>1112</v>
      </c>
      <c r="P12" s="559">
        <v>21620</v>
      </c>
      <c r="Q12" s="558" t="s">
        <v>1024</v>
      </c>
    </row>
    <row r="13" spans="1:17">
      <c r="A13" s="124">
        <v>9</v>
      </c>
      <c r="B13" s="124" t="s">
        <v>456</v>
      </c>
      <c r="C13" s="129" t="s">
        <v>263</v>
      </c>
      <c r="D13" s="130" t="s">
        <v>1112</v>
      </c>
      <c r="E13" s="427" t="s">
        <v>1064</v>
      </c>
      <c r="F13" s="389">
        <v>639</v>
      </c>
      <c r="G13" s="135">
        <v>21672</v>
      </c>
      <c r="H13" s="129" t="s">
        <v>1111</v>
      </c>
      <c r="I13" s="558"/>
      <c r="J13" s="557">
        <v>8</v>
      </c>
      <c r="K13" s="557" t="s">
        <v>458</v>
      </c>
      <c r="L13" s="558" t="s">
        <v>65</v>
      </c>
      <c r="M13" s="557" t="s">
        <v>1031</v>
      </c>
      <c r="N13" s="558" t="s">
        <v>267</v>
      </c>
      <c r="O13" s="557">
        <v>996</v>
      </c>
      <c r="P13" s="559">
        <v>21623</v>
      </c>
      <c r="Q13" s="558" t="s">
        <v>1032</v>
      </c>
    </row>
    <row r="14" spans="1:17">
      <c r="A14" s="124">
        <v>10</v>
      </c>
      <c r="B14" s="124" t="s">
        <v>456</v>
      </c>
      <c r="C14" s="129" t="s">
        <v>263</v>
      </c>
      <c r="D14" s="130" t="s">
        <v>1112</v>
      </c>
      <c r="E14" s="427" t="s">
        <v>1065</v>
      </c>
      <c r="F14" s="389">
        <v>640</v>
      </c>
      <c r="G14" s="135">
        <v>21686</v>
      </c>
      <c r="H14" s="129" t="s">
        <v>1111</v>
      </c>
      <c r="I14" s="558"/>
      <c r="J14" s="557">
        <v>9</v>
      </c>
      <c r="K14" s="564" t="s">
        <v>469</v>
      </c>
      <c r="L14" s="565" t="s">
        <v>65</v>
      </c>
      <c r="M14" s="564" t="s">
        <v>1125</v>
      </c>
      <c r="N14" s="565" t="s">
        <v>1126</v>
      </c>
      <c r="O14" s="564">
        <v>375</v>
      </c>
      <c r="P14" s="566">
        <v>21690</v>
      </c>
      <c r="Q14" s="565"/>
    </row>
    <row r="15" spans="1:17">
      <c r="A15" s="124">
        <v>11</v>
      </c>
      <c r="B15" s="124" t="s">
        <v>456</v>
      </c>
      <c r="C15" s="129" t="s">
        <v>263</v>
      </c>
      <c r="D15" s="130" t="s">
        <v>1031</v>
      </c>
      <c r="E15" s="427" t="s">
        <v>1067</v>
      </c>
      <c r="F15" s="389">
        <v>1011</v>
      </c>
      <c r="G15" s="135">
        <v>21672</v>
      </c>
      <c r="H15" s="129" t="s">
        <v>1111</v>
      </c>
      <c r="I15" s="558"/>
      <c r="J15" s="557">
        <v>10</v>
      </c>
      <c r="K15" s="557" t="s">
        <v>458</v>
      </c>
      <c r="L15" s="560" t="s">
        <v>72</v>
      </c>
      <c r="M15" s="557" t="s">
        <v>467</v>
      </c>
      <c r="N15" s="561" t="s">
        <v>79</v>
      </c>
      <c r="O15" s="557">
        <v>1115</v>
      </c>
      <c r="P15" s="559">
        <v>21702</v>
      </c>
      <c r="Q15" s="558" t="s">
        <v>1121</v>
      </c>
    </row>
    <row r="16" spans="1:17">
      <c r="A16" s="124">
        <v>12</v>
      </c>
      <c r="B16" s="124" t="s">
        <v>456</v>
      </c>
      <c r="C16" s="129" t="s">
        <v>263</v>
      </c>
      <c r="D16" s="130" t="s">
        <v>1031</v>
      </c>
      <c r="E16" s="427" t="s">
        <v>1068</v>
      </c>
      <c r="F16" s="389">
        <v>1012</v>
      </c>
      <c r="G16" s="135">
        <v>21672</v>
      </c>
      <c r="H16" s="129" t="s">
        <v>1111</v>
      </c>
      <c r="I16" s="558"/>
      <c r="J16" s="557">
        <v>11</v>
      </c>
      <c r="K16" s="557" t="s">
        <v>458</v>
      </c>
      <c r="L16" s="561" t="s">
        <v>84</v>
      </c>
      <c r="M16" s="557" t="s">
        <v>475</v>
      </c>
      <c r="N16" s="558" t="s">
        <v>1122</v>
      </c>
      <c r="O16" s="557">
        <v>619</v>
      </c>
      <c r="P16" s="567">
        <v>21662</v>
      </c>
      <c r="Q16" s="558" t="s">
        <v>1123</v>
      </c>
    </row>
    <row r="17" spans="1:17">
      <c r="A17" s="124">
        <v>13</v>
      </c>
      <c r="B17" s="124" t="s">
        <v>456</v>
      </c>
      <c r="C17" s="129" t="s">
        <v>263</v>
      </c>
      <c r="D17" s="130" t="s">
        <v>1113</v>
      </c>
      <c r="E17" s="427" t="s">
        <v>1071</v>
      </c>
      <c r="F17" s="389">
        <v>515</v>
      </c>
      <c r="G17" s="135">
        <v>21672</v>
      </c>
      <c r="H17" s="129" t="s">
        <v>1111</v>
      </c>
      <c r="I17" s="558"/>
      <c r="J17" s="557">
        <v>12</v>
      </c>
      <c r="K17" s="557" t="s">
        <v>458</v>
      </c>
      <c r="L17" s="558" t="s">
        <v>25</v>
      </c>
      <c r="M17" s="557" t="s">
        <v>1145</v>
      </c>
      <c r="N17" s="558" t="s">
        <v>1146</v>
      </c>
      <c r="O17" s="557">
        <v>1065</v>
      </c>
      <c r="P17" s="567">
        <v>21702</v>
      </c>
      <c r="Q17" s="558" t="s">
        <v>1153</v>
      </c>
    </row>
    <row r="18" spans="1:17">
      <c r="A18" s="124">
        <v>14</v>
      </c>
      <c r="B18" s="124" t="s">
        <v>456</v>
      </c>
      <c r="C18" s="129" t="s">
        <v>263</v>
      </c>
      <c r="D18" s="130" t="s">
        <v>1113</v>
      </c>
      <c r="E18" s="427" t="s">
        <v>1072</v>
      </c>
      <c r="F18" s="389">
        <v>516</v>
      </c>
      <c r="G18" s="135">
        <v>21672</v>
      </c>
      <c r="H18" s="129" t="s">
        <v>1111</v>
      </c>
      <c r="I18" s="558"/>
      <c r="J18" s="557">
        <v>13</v>
      </c>
      <c r="K18" s="557" t="s">
        <v>458</v>
      </c>
      <c r="L18" s="558" t="s">
        <v>65</v>
      </c>
      <c r="M18" s="557" t="s">
        <v>1118</v>
      </c>
      <c r="N18" s="558" t="s">
        <v>394</v>
      </c>
      <c r="O18" s="557">
        <v>704</v>
      </c>
      <c r="P18" s="567">
        <v>21702</v>
      </c>
      <c r="Q18" s="558" t="s">
        <v>1152</v>
      </c>
    </row>
    <row r="19" spans="1:17">
      <c r="A19" s="124">
        <v>15</v>
      </c>
      <c r="B19" s="124" t="s">
        <v>456</v>
      </c>
      <c r="C19" s="129" t="s">
        <v>263</v>
      </c>
      <c r="D19" s="130" t="s">
        <v>1114</v>
      </c>
      <c r="E19" s="427" t="s">
        <v>1075</v>
      </c>
      <c r="F19" s="389">
        <v>887</v>
      </c>
      <c r="G19" s="135">
        <v>21672</v>
      </c>
      <c r="H19" s="129" t="s">
        <v>1111</v>
      </c>
      <c r="I19" s="558"/>
      <c r="J19" s="557">
        <v>14</v>
      </c>
      <c r="K19" s="557" t="s">
        <v>458</v>
      </c>
      <c r="L19" s="558" t="s">
        <v>88</v>
      </c>
      <c r="M19" s="557" t="s">
        <v>1143</v>
      </c>
      <c r="N19" s="558" t="s">
        <v>1144</v>
      </c>
      <c r="O19" s="557">
        <v>1122</v>
      </c>
      <c r="P19" s="567">
        <v>21702</v>
      </c>
      <c r="Q19" s="558" t="s">
        <v>1151</v>
      </c>
    </row>
    <row r="20" spans="1:17">
      <c r="A20" s="124">
        <v>16</v>
      </c>
      <c r="B20" s="124" t="s">
        <v>456</v>
      </c>
      <c r="C20" s="129" t="s">
        <v>263</v>
      </c>
      <c r="D20" s="130" t="s">
        <v>1116</v>
      </c>
      <c r="E20" s="427" t="s">
        <v>1084</v>
      </c>
      <c r="F20" s="389">
        <v>763</v>
      </c>
      <c r="G20" s="135">
        <v>21672</v>
      </c>
      <c r="H20" s="129" t="s">
        <v>1111</v>
      </c>
      <c r="I20" s="558"/>
      <c r="J20" s="557">
        <v>15</v>
      </c>
      <c r="K20" s="557" t="s">
        <v>458</v>
      </c>
      <c r="L20" s="558" t="s">
        <v>25</v>
      </c>
      <c r="M20" s="557" t="s">
        <v>243</v>
      </c>
      <c r="N20" s="558" t="s">
        <v>1148</v>
      </c>
      <c r="O20" s="557">
        <v>155</v>
      </c>
      <c r="P20" s="567">
        <v>21732</v>
      </c>
      <c r="Q20" s="558" t="s">
        <v>1150</v>
      </c>
    </row>
    <row r="21" spans="1:17">
      <c r="A21" s="124">
        <v>17</v>
      </c>
      <c r="B21" s="124" t="s">
        <v>456</v>
      </c>
      <c r="C21" s="129" t="s">
        <v>263</v>
      </c>
      <c r="D21" s="130" t="s">
        <v>1116</v>
      </c>
      <c r="E21" s="427" t="s">
        <v>1085</v>
      </c>
      <c r="F21" s="389">
        <v>764</v>
      </c>
      <c r="G21" s="135">
        <v>21672</v>
      </c>
      <c r="H21" s="129" t="s">
        <v>1111</v>
      </c>
      <c r="I21" s="558"/>
      <c r="J21" s="557">
        <v>16</v>
      </c>
      <c r="K21" s="557" t="s">
        <v>458</v>
      </c>
      <c r="L21" s="558" t="s">
        <v>113</v>
      </c>
      <c r="M21" s="557" t="s">
        <v>464</v>
      </c>
      <c r="N21" s="558" t="s">
        <v>181</v>
      </c>
      <c r="O21" s="557">
        <v>231</v>
      </c>
      <c r="P21" s="567">
        <v>21752</v>
      </c>
      <c r="Q21" s="558" t="s">
        <v>1149</v>
      </c>
    </row>
    <row r="22" spans="1:17">
      <c r="A22" s="124">
        <v>18</v>
      </c>
      <c r="B22" s="124" t="s">
        <v>456</v>
      </c>
      <c r="C22" s="129" t="s">
        <v>263</v>
      </c>
      <c r="D22" s="130" t="s">
        <v>1115</v>
      </c>
      <c r="E22" s="427" t="s">
        <v>1078</v>
      </c>
      <c r="F22" s="389">
        <v>453</v>
      </c>
      <c r="G22" s="135">
        <v>21672</v>
      </c>
      <c r="H22" s="129" t="s">
        <v>1111</v>
      </c>
      <c r="I22" s="558"/>
      <c r="J22" s="557">
        <v>17</v>
      </c>
      <c r="K22" s="557" t="s">
        <v>458</v>
      </c>
      <c r="L22" s="558" t="s">
        <v>263</v>
      </c>
      <c r="M22" s="557" t="s">
        <v>1154</v>
      </c>
      <c r="N22" s="558" t="s">
        <v>293</v>
      </c>
      <c r="O22" s="557">
        <v>517</v>
      </c>
      <c r="P22" s="567">
        <v>21763</v>
      </c>
      <c r="Q22" s="558" t="s">
        <v>1155</v>
      </c>
    </row>
    <row r="23" spans="1:17">
      <c r="A23" s="124">
        <v>19</v>
      </c>
      <c r="B23" s="124" t="s">
        <v>456</v>
      </c>
      <c r="C23" s="129" t="s">
        <v>263</v>
      </c>
      <c r="D23" s="130" t="s">
        <v>1115</v>
      </c>
      <c r="E23" s="427" t="s">
        <v>1079</v>
      </c>
      <c r="F23" s="389">
        <v>454</v>
      </c>
      <c r="G23" s="135">
        <v>21672</v>
      </c>
      <c r="H23" s="129" t="s">
        <v>1111</v>
      </c>
      <c r="I23" s="558"/>
      <c r="J23" s="557">
        <v>18</v>
      </c>
      <c r="K23" s="557" t="s">
        <v>458</v>
      </c>
      <c r="L23" s="558" t="s">
        <v>152</v>
      </c>
      <c r="M23" s="557" t="s">
        <v>465</v>
      </c>
      <c r="N23" s="558" t="s">
        <v>1156</v>
      </c>
      <c r="O23" s="557">
        <v>1071</v>
      </c>
      <c r="P23" s="567">
        <v>21763</v>
      </c>
      <c r="Q23" s="558" t="s">
        <v>1157</v>
      </c>
    </row>
    <row r="24" spans="1:17">
      <c r="A24" s="124">
        <v>20</v>
      </c>
      <c r="B24" s="124" t="s">
        <v>456</v>
      </c>
      <c r="C24" s="129" t="s">
        <v>263</v>
      </c>
      <c r="D24" s="130" t="s">
        <v>1115</v>
      </c>
      <c r="E24" s="427" t="s">
        <v>1080</v>
      </c>
      <c r="F24" s="389">
        <v>455</v>
      </c>
      <c r="G24" s="135">
        <v>21672</v>
      </c>
      <c r="H24" s="129" t="s">
        <v>1111</v>
      </c>
      <c r="I24" s="558"/>
      <c r="J24" s="557">
        <v>19</v>
      </c>
      <c r="K24" s="557" t="s">
        <v>458</v>
      </c>
      <c r="L24" s="558" t="s">
        <v>113</v>
      </c>
      <c r="M24" s="557" t="s">
        <v>1154</v>
      </c>
      <c r="N24" s="558" t="s">
        <v>1159</v>
      </c>
      <c r="O24" s="557">
        <v>199</v>
      </c>
      <c r="P24" s="567">
        <v>21752</v>
      </c>
      <c r="Q24" s="558" t="s">
        <v>1158</v>
      </c>
    </row>
    <row r="25" spans="1:17">
      <c r="A25" s="124">
        <v>21</v>
      </c>
      <c r="B25" s="124" t="s">
        <v>456</v>
      </c>
      <c r="C25" s="129" t="s">
        <v>263</v>
      </c>
      <c r="D25" s="130" t="s">
        <v>1115</v>
      </c>
      <c r="E25" s="427" t="s">
        <v>1081</v>
      </c>
      <c r="F25" s="389">
        <v>467</v>
      </c>
      <c r="G25" s="135">
        <v>21672</v>
      </c>
      <c r="H25" s="129" t="s">
        <v>1111</v>
      </c>
      <c r="I25" s="558"/>
      <c r="J25" s="557">
        <v>20</v>
      </c>
      <c r="K25" s="557" t="s">
        <v>458</v>
      </c>
      <c r="L25" s="558" t="s">
        <v>84</v>
      </c>
      <c r="M25" s="557" t="s">
        <v>1171</v>
      </c>
      <c r="N25" s="558" t="s">
        <v>1172</v>
      </c>
      <c r="O25" s="557">
        <v>303</v>
      </c>
      <c r="P25" s="567">
        <v>21784</v>
      </c>
      <c r="Q25" s="558" t="s">
        <v>1173</v>
      </c>
    </row>
    <row r="26" spans="1:17">
      <c r="A26" s="124">
        <v>22</v>
      </c>
      <c r="B26" s="124" t="s">
        <v>456</v>
      </c>
      <c r="C26" s="129" t="s">
        <v>263</v>
      </c>
      <c r="D26" s="130" t="s">
        <v>1117</v>
      </c>
      <c r="E26" s="137" t="s">
        <v>1086</v>
      </c>
      <c r="F26" s="389">
        <v>825</v>
      </c>
      <c r="G26" s="135">
        <v>21672</v>
      </c>
      <c r="H26" s="129" t="s">
        <v>1111</v>
      </c>
      <c r="I26" s="558"/>
      <c r="J26" s="557">
        <v>21</v>
      </c>
      <c r="K26" s="557" t="s">
        <v>458</v>
      </c>
      <c r="L26" s="558" t="s">
        <v>113</v>
      </c>
      <c r="M26" s="557" t="s">
        <v>1115</v>
      </c>
      <c r="N26" s="558" t="s">
        <v>1174</v>
      </c>
      <c r="O26" s="557">
        <v>801</v>
      </c>
      <c r="P26" s="567">
        <v>21781</v>
      </c>
      <c r="Q26" s="558" t="s">
        <v>1175</v>
      </c>
    </row>
    <row r="27" spans="1:17">
      <c r="A27" s="124">
        <v>23</v>
      </c>
      <c r="B27" s="124" t="s">
        <v>456</v>
      </c>
      <c r="C27" s="129" t="s">
        <v>263</v>
      </c>
      <c r="D27" s="130" t="s">
        <v>1117</v>
      </c>
      <c r="E27" s="137" t="s">
        <v>1087</v>
      </c>
      <c r="F27" s="389">
        <v>826</v>
      </c>
      <c r="G27" s="135">
        <v>21672</v>
      </c>
      <c r="H27" s="129" t="s">
        <v>1111</v>
      </c>
      <c r="I27" s="558"/>
      <c r="J27" s="557">
        <v>22</v>
      </c>
      <c r="K27" s="557" t="s">
        <v>458</v>
      </c>
      <c r="L27" s="558" t="s">
        <v>152</v>
      </c>
      <c r="M27" s="557" t="s">
        <v>1258</v>
      </c>
      <c r="N27" s="558" t="s">
        <v>330</v>
      </c>
      <c r="O27" s="557">
        <v>741</v>
      </c>
      <c r="P27" s="567">
        <v>21809</v>
      </c>
      <c r="Q27" s="558" t="s">
        <v>1259</v>
      </c>
    </row>
    <row r="28" spans="1:17">
      <c r="A28" s="124">
        <v>24</v>
      </c>
      <c r="B28" s="124" t="s">
        <v>456</v>
      </c>
      <c r="C28" s="129" t="s">
        <v>263</v>
      </c>
      <c r="D28" s="130" t="s">
        <v>1117</v>
      </c>
      <c r="E28" s="137" t="s">
        <v>1088</v>
      </c>
      <c r="F28" s="389">
        <v>827</v>
      </c>
      <c r="G28" s="135">
        <v>21672</v>
      </c>
      <c r="H28" s="129" t="s">
        <v>1111</v>
      </c>
      <c r="I28" s="558"/>
      <c r="J28" s="557">
        <v>23</v>
      </c>
      <c r="K28" s="557" t="s">
        <v>458</v>
      </c>
      <c r="L28" s="560" t="s">
        <v>72</v>
      </c>
      <c r="M28" s="557" t="s">
        <v>1140</v>
      </c>
      <c r="N28" s="568" t="s">
        <v>1063</v>
      </c>
      <c r="O28" s="569">
        <v>1112</v>
      </c>
      <c r="P28" s="567">
        <v>21824</v>
      </c>
      <c r="Q28" s="558" t="s">
        <v>1717</v>
      </c>
    </row>
    <row r="29" spans="1:17">
      <c r="A29" s="124">
        <v>25</v>
      </c>
      <c r="B29" s="124" t="s">
        <v>456</v>
      </c>
      <c r="C29" s="129" t="s">
        <v>263</v>
      </c>
      <c r="D29" s="130" t="s">
        <v>1117</v>
      </c>
      <c r="E29" s="137" t="s">
        <v>1089</v>
      </c>
      <c r="F29" s="389">
        <v>839</v>
      </c>
      <c r="G29" s="135">
        <v>21672</v>
      </c>
      <c r="H29" s="129" t="s">
        <v>1111</v>
      </c>
      <c r="I29" s="558"/>
      <c r="J29" s="557"/>
      <c r="K29" s="558"/>
      <c r="L29" s="558"/>
      <c r="M29" s="557"/>
      <c r="N29" s="558"/>
      <c r="O29" s="558"/>
      <c r="P29" s="558"/>
      <c r="Q29" s="558"/>
    </row>
    <row r="30" spans="1:17">
      <c r="A30" s="124">
        <v>26</v>
      </c>
      <c r="B30" s="124" t="s">
        <v>456</v>
      </c>
      <c r="C30" s="129" t="s">
        <v>263</v>
      </c>
      <c r="D30" s="130" t="s">
        <v>1118</v>
      </c>
      <c r="E30" s="137" t="s">
        <v>1093</v>
      </c>
      <c r="F30" s="389">
        <v>329</v>
      </c>
      <c r="G30" s="135">
        <v>21672</v>
      </c>
      <c r="H30" s="129" t="s">
        <v>1111</v>
      </c>
      <c r="J30" s="552">
        <v>1</v>
      </c>
      <c r="K30" s="552" t="s">
        <v>458</v>
      </c>
      <c r="L30" s="553" t="s">
        <v>259</v>
      </c>
      <c r="M30" s="552" t="s">
        <v>475</v>
      </c>
      <c r="N30" s="554" t="s">
        <v>324</v>
      </c>
      <c r="O30" s="584">
        <v>381</v>
      </c>
      <c r="P30" s="555">
        <v>21855</v>
      </c>
      <c r="Q30" s="553" t="s">
        <v>1718</v>
      </c>
    </row>
    <row r="31" spans="1:17">
      <c r="A31" s="124">
        <v>27</v>
      </c>
      <c r="B31" s="124" t="s">
        <v>456</v>
      </c>
      <c r="C31" s="129" t="s">
        <v>263</v>
      </c>
      <c r="D31" s="130" t="s">
        <v>1118</v>
      </c>
      <c r="E31" s="427" t="s">
        <v>1094</v>
      </c>
      <c r="F31" s="428">
        <v>330</v>
      </c>
      <c r="G31" s="135">
        <v>21672</v>
      </c>
      <c r="H31" s="129" t="s">
        <v>1111</v>
      </c>
      <c r="J31" s="552">
        <v>2</v>
      </c>
      <c r="K31" s="553" t="s">
        <v>1730</v>
      </c>
      <c r="L31" s="553" t="s">
        <v>259</v>
      </c>
      <c r="M31" s="552" t="s">
        <v>475</v>
      </c>
      <c r="N31" s="432" t="s">
        <v>325</v>
      </c>
      <c r="O31" s="431">
        <v>382</v>
      </c>
      <c r="P31" s="555">
        <v>21572</v>
      </c>
      <c r="Q31" s="553" t="s">
        <v>1731</v>
      </c>
    </row>
    <row r="32" spans="1:17">
      <c r="A32" s="124">
        <v>28</v>
      </c>
      <c r="B32" s="124" t="s">
        <v>456</v>
      </c>
      <c r="C32" s="129" t="s">
        <v>263</v>
      </c>
      <c r="D32" s="130" t="s">
        <v>1118</v>
      </c>
      <c r="E32" s="427" t="s">
        <v>1095</v>
      </c>
      <c r="F32" s="428">
        <v>331</v>
      </c>
      <c r="G32" s="135">
        <v>21672</v>
      </c>
      <c r="H32" s="129" t="s">
        <v>1111</v>
      </c>
      <c r="J32" s="552">
        <v>3</v>
      </c>
      <c r="K32" s="552" t="s">
        <v>458</v>
      </c>
      <c r="L32" s="553" t="s">
        <v>113</v>
      </c>
      <c r="M32" s="552" t="s">
        <v>1113</v>
      </c>
      <c r="N32" s="553" t="s">
        <v>1732</v>
      </c>
      <c r="O32" s="552">
        <v>863</v>
      </c>
      <c r="P32" s="555">
        <v>21935</v>
      </c>
      <c r="Q32" s="553" t="s">
        <v>1733</v>
      </c>
    </row>
    <row r="33" spans="1:17">
      <c r="A33" s="124">
        <v>29</v>
      </c>
      <c r="B33" s="124" t="s">
        <v>456</v>
      </c>
      <c r="C33" s="129" t="s">
        <v>263</v>
      </c>
      <c r="D33" s="130" t="s">
        <v>1118</v>
      </c>
      <c r="E33" s="427" t="s">
        <v>1096</v>
      </c>
      <c r="F33" s="428">
        <v>343</v>
      </c>
      <c r="G33" s="135">
        <v>21672</v>
      </c>
      <c r="H33" s="129" t="s">
        <v>1111</v>
      </c>
      <c r="J33" s="552">
        <v>4</v>
      </c>
      <c r="K33" s="552" t="s">
        <v>458</v>
      </c>
      <c r="L33" s="553" t="s">
        <v>113</v>
      </c>
      <c r="M33" s="552" t="s">
        <v>219</v>
      </c>
      <c r="N33" s="399" t="s">
        <v>1722</v>
      </c>
      <c r="O33" s="552">
        <v>202</v>
      </c>
      <c r="P33" s="555">
        <v>21947</v>
      </c>
      <c r="Q33" s="553" t="s">
        <v>1735</v>
      </c>
    </row>
    <row r="34" spans="1:17">
      <c r="A34" s="124">
        <v>30</v>
      </c>
      <c r="B34" s="124" t="s">
        <v>456</v>
      </c>
      <c r="C34" s="129" t="s">
        <v>263</v>
      </c>
      <c r="D34" s="130" t="s">
        <v>1119</v>
      </c>
      <c r="E34" s="427" t="s">
        <v>1099</v>
      </c>
      <c r="F34" s="428">
        <v>701</v>
      </c>
      <c r="G34" s="135">
        <v>21672</v>
      </c>
      <c r="H34" s="129" t="s">
        <v>1111</v>
      </c>
      <c r="J34" s="552">
        <v>5</v>
      </c>
      <c r="K34" s="552" t="s">
        <v>458</v>
      </c>
      <c r="L34" s="553" t="s">
        <v>50</v>
      </c>
      <c r="M34" s="552" t="s">
        <v>464</v>
      </c>
      <c r="N34" s="553" t="s">
        <v>162</v>
      </c>
      <c r="O34" s="552">
        <v>275</v>
      </c>
      <c r="P34" s="555">
        <v>21916</v>
      </c>
      <c r="Q34" s="553" t="s">
        <v>1736</v>
      </c>
    </row>
    <row r="35" spans="1:17">
      <c r="A35" s="124">
        <v>31</v>
      </c>
      <c r="B35" s="124" t="s">
        <v>456</v>
      </c>
      <c r="C35" s="129" t="s">
        <v>263</v>
      </c>
      <c r="D35" s="130" t="s">
        <v>1119</v>
      </c>
      <c r="E35" s="427" t="s">
        <v>1100</v>
      </c>
      <c r="F35" s="428">
        <v>702</v>
      </c>
      <c r="G35" s="135">
        <v>21672</v>
      </c>
      <c r="H35" s="129" t="s">
        <v>1111</v>
      </c>
      <c r="J35" s="552">
        <v>6</v>
      </c>
      <c r="K35" s="552" t="s">
        <v>458</v>
      </c>
      <c r="L35" s="553" t="s">
        <v>65</v>
      </c>
      <c r="M35" s="552" t="s">
        <v>479</v>
      </c>
      <c r="N35" s="553" t="s">
        <v>1737</v>
      </c>
      <c r="O35" s="552">
        <v>934</v>
      </c>
      <c r="P35" s="555">
        <v>21947</v>
      </c>
      <c r="Q35" s="553" t="s">
        <v>1734</v>
      </c>
    </row>
    <row r="36" spans="1:17">
      <c r="A36" s="124">
        <v>32</v>
      </c>
      <c r="B36" s="124" t="s">
        <v>456</v>
      </c>
      <c r="C36" s="129" t="s">
        <v>263</v>
      </c>
      <c r="D36" s="130" t="s">
        <v>1119</v>
      </c>
      <c r="E36" s="427" t="s">
        <v>1101</v>
      </c>
      <c r="F36" s="428">
        <v>703</v>
      </c>
      <c r="G36" s="135">
        <v>21672</v>
      </c>
      <c r="H36" s="129" t="s">
        <v>1111</v>
      </c>
      <c r="J36" s="552">
        <v>7</v>
      </c>
      <c r="K36" s="552" t="s">
        <v>458</v>
      </c>
      <c r="L36" s="580" t="s">
        <v>42</v>
      </c>
      <c r="M36" s="581" t="s">
        <v>1034</v>
      </c>
      <c r="N36" s="580" t="s">
        <v>1741</v>
      </c>
      <c r="O36" s="581">
        <v>1050</v>
      </c>
      <c r="P36" s="582">
        <v>21976</v>
      </c>
      <c r="Q36" s="580" t="s">
        <v>1742</v>
      </c>
    </row>
    <row r="37" spans="1:17">
      <c r="A37" s="124">
        <v>33</v>
      </c>
      <c r="B37" s="124" t="s">
        <v>456</v>
      </c>
      <c r="C37" s="129" t="s">
        <v>263</v>
      </c>
      <c r="D37" s="130" t="s">
        <v>1119</v>
      </c>
      <c r="E37" s="427" t="s">
        <v>1102</v>
      </c>
      <c r="F37" s="428">
        <v>715</v>
      </c>
      <c r="G37" s="135">
        <v>21672</v>
      </c>
      <c r="H37" s="129" t="s">
        <v>1111</v>
      </c>
      <c r="J37" s="552">
        <v>8</v>
      </c>
      <c r="K37" s="552" t="s">
        <v>458</v>
      </c>
      <c r="L37" s="558" t="s">
        <v>84</v>
      </c>
      <c r="M37" s="130" t="s">
        <v>479</v>
      </c>
      <c r="N37" s="129" t="s">
        <v>1743</v>
      </c>
      <c r="O37" s="130">
        <v>188</v>
      </c>
      <c r="P37" s="583">
        <v>21955</v>
      </c>
      <c r="Q37" s="129" t="s">
        <v>1745</v>
      </c>
    </row>
    <row r="38" spans="1:17">
      <c r="A38" s="124">
        <v>34</v>
      </c>
      <c r="B38" s="124" t="s">
        <v>456</v>
      </c>
      <c r="C38" s="129" t="s">
        <v>263</v>
      </c>
      <c r="D38" s="130" t="s">
        <v>1120</v>
      </c>
      <c r="E38" s="427" t="s">
        <v>1105</v>
      </c>
      <c r="F38" s="428">
        <v>577</v>
      </c>
      <c r="G38" s="135">
        <v>21672</v>
      </c>
      <c r="H38" s="129" t="s">
        <v>1111</v>
      </c>
      <c r="J38" s="552">
        <v>9</v>
      </c>
      <c r="K38" s="552" t="s">
        <v>458</v>
      </c>
      <c r="L38" s="129" t="s">
        <v>113</v>
      </c>
      <c r="M38" s="130" t="s">
        <v>479</v>
      </c>
      <c r="N38" s="129" t="s">
        <v>1729</v>
      </c>
      <c r="O38" s="130">
        <v>926</v>
      </c>
      <c r="P38" s="583">
        <v>21976</v>
      </c>
      <c r="Q38" s="129" t="s">
        <v>1744</v>
      </c>
    </row>
    <row r="39" spans="1:17">
      <c r="A39" s="124">
        <v>35</v>
      </c>
      <c r="B39" s="124" t="s">
        <v>456</v>
      </c>
      <c r="C39" s="129" t="s">
        <v>263</v>
      </c>
      <c r="D39" s="130" t="s">
        <v>1120</v>
      </c>
      <c r="E39" s="427" t="s">
        <v>1106</v>
      </c>
      <c r="F39" s="428">
        <v>578</v>
      </c>
      <c r="G39" s="135">
        <v>21672</v>
      </c>
      <c r="H39" s="129" t="s">
        <v>1111</v>
      </c>
    </row>
    <row r="40" spans="1:17">
      <c r="A40" s="124">
        <v>36</v>
      </c>
      <c r="B40" s="124" t="s">
        <v>456</v>
      </c>
      <c r="C40" s="129" t="s">
        <v>263</v>
      </c>
      <c r="D40" s="130" t="s">
        <v>479</v>
      </c>
      <c r="E40" s="427" t="s">
        <v>1109</v>
      </c>
      <c r="F40" s="428">
        <v>949</v>
      </c>
      <c r="G40" s="135">
        <v>21672</v>
      </c>
      <c r="H40" s="129" t="s">
        <v>1111</v>
      </c>
    </row>
    <row r="41" spans="1:17">
      <c r="A41" s="124">
        <v>37</v>
      </c>
      <c r="B41" s="124" t="s">
        <v>456</v>
      </c>
      <c r="C41" s="129" t="s">
        <v>263</v>
      </c>
      <c r="D41" s="130" t="s">
        <v>479</v>
      </c>
      <c r="E41" s="427" t="s">
        <v>1110</v>
      </c>
      <c r="F41" s="428">
        <v>950</v>
      </c>
      <c r="G41" s="135">
        <v>21672</v>
      </c>
      <c r="H41" s="129" t="s">
        <v>1111</v>
      </c>
    </row>
    <row r="42" spans="1:17">
      <c r="A42" s="124">
        <v>38</v>
      </c>
      <c r="B42" s="124" t="s">
        <v>456</v>
      </c>
      <c r="C42" s="129" t="s">
        <v>263</v>
      </c>
      <c r="D42" s="130" t="s">
        <v>1112</v>
      </c>
      <c r="E42" s="129" t="s">
        <v>1128</v>
      </c>
      <c r="F42" s="428">
        <v>641</v>
      </c>
      <c r="G42" s="135">
        <v>21695</v>
      </c>
      <c r="H42" s="129" t="s">
        <v>1127</v>
      </c>
    </row>
    <row r="43" spans="1:17">
      <c r="A43" s="124">
        <v>39</v>
      </c>
      <c r="B43" s="124" t="s">
        <v>456</v>
      </c>
      <c r="C43" s="129" t="s">
        <v>263</v>
      </c>
      <c r="D43" s="130" t="s">
        <v>1113</v>
      </c>
      <c r="E43" s="129" t="s">
        <v>1073</v>
      </c>
      <c r="F43" s="428">
        <v>529</v>
      </c>
      <c r="G43" s="135">
        <v>21695</v>
      </c>
      <c r="H43" s="129" t="s">
        <v>1127</v>
      </c>
    </row>
    <row r="44" spans="1:17">
      <c r="A44" s="124">
        <v>40</v>
      </c>
      <c r="B44" s="124" t="s">
        <v>456</v>
      </c>
      <c r="C44" s="129" t="s">
        <v>263</v>
      </c>
      <c r="D44" s="130" t="s">
        <v>1113</v>
      </c>
      <c r="E44" s="129" t="s">
        <v>1074</v>
      </c>
      <c r="F44" s="428">
        <v>530</v>
      </c>
      <c r="G44" s="135">
        <v>21695</v>
      </c>
      <c r="H44" s="129" t="s">
        <v>1127</v>
      </c>
    </row>
    <row r="45" spans="1:17">
      <c r="A45" s="124">
        <v>41</v>
      </c>
      <c r="B45" s="124" t="s">
        <v>456</v>
      </c>
      <c r="C45" s="129" t="s">
        <v>263</v>
      </c>
      <c r="D45" s="130" t="s">
        <v>475</v>
      </c>
      <c r="E45" s="129" t="s">
        <v>1077</v>
      </c>
      <c r="F45" s="428">
        <v>391</v>
      </c>
      <c r="G45" s="135">
        <v>21700</v>
      </c>
      <c r="H45" s="129" t="s">
        <v>1127</v>
      </c>
    </row>
    <row r="46" spans="1:17">
      <c r="A46" s="124">
        <v>42</v>
      </c>
      <c r="B46" s="124" t="s">
        <v>456</v>
      </c>
      <c r="C46" s="129" t="s">
        <v>263</v>
      </c>
      <c r="D46" s="130" t="s">
        <v>1115</v>
      </c>
      <c r="E46" s="129" t="s">
        <v>1082</v>
      </c>
      <c r="F46" s="428">
        <v>468</v>
      </c>
      <c r="G46" s="135">
        <v>21695</v>
      </c>
      <c r="H46" s="129" t="s">
        <v>1127</v>
      </c>
    </row>
    <row r="47" spans="1:17">
      <c r="A47" s="124">
        <v>43</v>
      </c>
      <c r="B47" s="124" t="s">
        <v>456</v>
      </c>
      <c r="C47" s="129" t="s">
        <v>263</v>
      </c>
      <c r="D47" s="130" t="s">
        <v>1129</v>
      </c>
      <c r="E47" s="129" t="s">
        <v>1130</v>
      </c>
      <c r="F47" s="428">
        <v>469</v>
      </c>
      <c r="G47" s="135">
        <v>21695</v>
      </c>
      <c r="H47" s="129" t="s">
        <v>1127</v>
      </c>
    </row>
    <row r="48" spans="1:17">
      <c r="A48" s="124">
        <v>44</v>
      </c>
      <c r="B48" s="124" t="s">
        <v>456</v>
      </c>
      <c r="C48" s="129" t="s">
        <v>263</v>
      </c>
      <c r="D48" s="130" t="s">
        <v>1131</v>
      </c>
      <c r="E48" s="129" t="s">
        <v>1092</v>
      </c>
      <c r="F48" s="428">
        <v>319</v>
      </c>
      <c r="G48" s="135">
        <v>21700</v>
      </c>
      <c r="H48" s="129" t="s">
        <v>1127</v>
      </c>
    </row>
    <row r="49" spans="1:8">
      <c r="A49" s="124">
        <v>45</v>
      </c>
      <c r="B49" s="124" t="s">
        <v>456</v>
      </c>
      <c r="C49" s="129" t="s">
        <v>263</v>
      </c>
      <c r="D49" s="130" t="s">
        <v>1131</v>
      </c>
      <c r="E49" s="129" t="s">
        <v>1097</v>
      </c>
      <c r="F49" s="428">
        <v>344</v>
      </c>
      <c r="G49" s="135">
        <v>21695</v>
      </c>
      <c r="H49" s="129" t="s">
        <v>1127</v>
      </c>
    </row>
    <row r="50" spans="1:8">
      <c r="A50" s="124">
        <v>46</v>
      </c>
      <c r="B50" s="124" t="s">
        <v>456</v>
      </c>
      <c r="C50" s="129" t="s">
        <v>263</v>
      </c>
      <c r="D50" s="130" t="s">
        <v>1131</v>
      </c>
      <c r="E50" s="129" t="s">
        <v>1098</v>
      </c>
      <c r="F50" s="428">
        <v>345</v>
      </c>
      <c r="G50" s="135">
        <v>21700</v>
      </c>
      <c r="H50" s="129" t="s">
        <v>1127</v>
      </c>
    </row>
    <row r="51" spans="1:8">
      <c r="A51" s="124">
        <v>47</v>
      </c>
      <c r="B51" s="124" t="s">
        <v>456</v>
      </c>
      <c r="C51" s="129" t="s">
        <v>263</v>
      </c>
      <c r="D51" s="130" t="s">
        <v>1132</v>
      </c>
      <c r="E51" s="129" t="s">
        <v>1107</v>
      </c>
      <c r="F51" s="428">
        <v>579</v>
      </c>
      <c r="G51" s="135">
        <v>21695</v>
      </c>
      <c r="H51" s="129" t="s">
        <v>1127</v>
      </c>
    </row>
    <row r="52" spans="1:8">
      <c r="A52" s="124">
        <v>48</v>
      </c>
      <c r="B52" s="124" t="s">
        <v>456</v>
      </c>
      <c r="C52" s="129" t="s">
        <v>65</v>
      </c>
      <c r="D52" s="130" t="s">
        <v>1133</v>
      </c>
      <c r="E52" s="129" t="s">
        <v>1134</v>
      </c>
      <c r="F52" s="428">
        <v>996</v>
      </c>
      <c r="G52" s="135">
        <v>21700</v>
      </c>
      <c r="H52" s="129" t="s">
        <v>1127</v>
      </c>
    </row>
    <row r="53" spans="1:8">
      <c r="A53" s="124">
        <v>49</v>
      </c>
      <c r="B53" s="124" t="s">
        <v>456</v>
      </c>
      <c r="C53" s="129" t="s">
        <v>65</v>
      </c>
      <c r="D53" s="130" t="s">
        <v>1133</v>
      </c>
      <c r="E53" s="129" t="s">
        <v>1070</v>
      </c>
      <c r="F53" s="428">
        <v>997</v>
      </c>
      <c r="G53" s="135">
        <v>21695</v>
      </c>
      <c r="H53" s="129" t="s">
        <v>1127</v>
      </c>
    </row>
    <row r="54" spans="1:8">
      <c r="A54" s="124">
        <v>50</v>
      </c>
      <c r="B54" s="124" t="s">
        <v>456</v>
      </c>
      <c r="C54" s="129" t="s">
        <v>263</v>
      </c>
      <c r="D54" s="130" t="s">
        <v>1133</v>
      </c>
      <c r="E54" s="129" t="s">
        <v>1069</v>
      </c>
      <c r="F54" s="428">
        <v>1013</v>
      </c>
      <c r="G54" s="135">
        <v>21695</v>
      </c>
      <c r="H54" s="129" t="s">
        <v>1127</v>
      </c>
    </row>
    <row r="55" spans="1:8">
      <c r="A55" s="124">
        <v>51</v>
      </c>
      <c r="B55" s="124" t="s">
        <v>456</v>
      </c>
      <c r="C55" s="129" t="s">
        <v>263</v>
      </c>
      <c r="D55" s="130" t="s">
        <v>1135</v>
      </c>
      <c r="E55" s="129" t="s">
        <v>1076</v>
      </c>
      <c r="F55" s="428">
        <v>888</v>
      </c>
      <c r="G55" s="135">
        <v>21695</v>
      </c>
      <c r="H55" s="129" t="s">
        <v>1127</v>
      </c>
    </row>
    <row r="56" spans="1:8">
      <c r="A56" s="124">
        <v>52</v>
      </c>
      <c r="B56" s="124" t="s">
        <v>456</v>
      </c>
      <c r="C56" s="129" t="s">
        <v>263</v>
      </c>
      <c r="D56" s="130" t="s">
        <v>1136</v>
      </c>
      <c r="E56" s="129" t="s">
        <v>1090</v>
      </c>
      <c r="F56" s="428">
        <v>840</v>
      </c>
      <c r="G56" s="135">
        <v>21695</v>
      </c>
      <c r="H56" s="129" t="s">
        <v>1127</v>
      </c>
    </row>
    <row r="57" spans="1:8">
      <c r="A57" s="124">
        <v>53</v>
      </c>
      <c r="B57" s="124" t="s">
        <v>456</v>
      </c>
      <c r="C57" s="129" t="s">
        <v>263</v>
      </c>
      <c r="D57" s="130" t="s">
        <v>1136</v>
      </c>
      <c r="E57" s="129" t="s">
        <v>1091</v>
      </c>
      <c r="F57" s="428">
        <v>841</v>
      </c>
      <c r="G57" s="135">
        <v>21695</v>
      </c>
      <c r="H57" s="129" t="s">
        <v>1127</v>
      </c>
    </row>
    <row r="58" spans="1:8">
      <c r="A58" s="124">
        <v>54</v>
      </c>
      <c r="B58" s="124" t="s">
        <v>456</v>
      </c>
      <c r="C58" s="129" t="s">
        <v>263</v>
      </c>
      <c r="D58" s="130" t="s">
        <v>1137</v>
      </c>
      <c r="E58" s="129" t="s">
        <v>1138</v>
      </c>
      <c r="F58" s="428">
        <v>716</v>
      </c>
      <c r="G58" s="135">
        <v>21695</v>
      </c>
      <c r="H58" s="129" t="s">
        <v>1127</v>
      </c>
    </row>
    <row r="59" spans="1:8">
      <c r="A59" s="124">
        <v>55</v>
      </c>
      <c r="B59" s="124" t="s">
        <v>456</v>
      </c>
      <c r="C59" s="129" t="s">
        <v>263</v>
      </c>
      <c r="D59" s="130" t="s">
        <v>1137</v>
      </c>
      <c r="E59" s="129" t="s">
        <v>1104</v>
      </c>
      <c r="F59" s="428">
        <v>717</v>
      </c>
      <c r="G59" s="135">
        <v>21695</v>
      </c>
      <c r="H59" s="129" t="s">
        <v>1127</v>
      </c>
    </row>
    <row r="60" spans="1:8">
      <c r="A60" s="124">
        <v>56</v>
      </c>
      <c r="B60" s="124" t="s">
        <v>456</v>
      </c>
      <c r="C60" s="129" t="s">
        <v>263</v>
      </c>
      <c r="D60" s="130" t="s">
        <v>1139</v>
      </c>
      <c r="E60" s="129" t="s">
        <v>1108</v>
      </c>
      <c r="F60" s="428">
        <v>951</v>
      </c>
      <c r="G60" s="135">
        <v>21695</v>
      </c>
      <c r="H60" s="129" t="s">
        <v>1127</v>
      </c>
    </row>
    <row r="61" spans="1:8">
      <c r="A61" s="124">
        <v>57</v>
      </c>
      <c r="B61" s="130" t="s">
        <v>456</v>
      </c>
      <c r="C61" s="129" t="s">
        <v>72</v>
      </c>
      <c r="D61" s="130" t="s">
        <v>1140</v>
      </c>
      <c r="E61" s="129" t="s">
        <v>1141</v>
      </c>
      <c r="F61" s="428">
        <v>1115</v>
      </c>
      <c r="G61" s="135">
        <v>21728</v>
      </c>
      <c r="H61" s="129" t="s">
        <v>1142</v>
      </c>
    </row>
    <row r="62" spans="1:8">
      <c r="A62" s="124">
        <v>58</v>
      </c>
      <c r="B62" s="130" t="s">
        <v>456</v>
      </c>
      <c r="C62" s="129" t="s">
        <v>88</v>
      </c>
      <c r="D62" s="130" t="s">
        <v>1143</v>
      </c>
      <c r="E62" s="129" t="s">
        <v>1168</v>
      </c>
      <c r="F62" s="428">
        <v>1122</v>
      </c>
      <c r="G62" s="135">
        <v>21777</v>
      </c>
      <c r="H62" s="129" t="s">
        <v>1169</v>
      </c>
    </row>
    <row r="64" spans="1:8">
      <c r="A64" s="124">
        <v>1</v>
      </c>
      <c r="B64" s="130" t="s">
        <v>456</v>
      </c>
      <c r="C64" s="129" t="s">
        <v>1724</v>
      </c>
      <c r="D64" s="130" t="s">
        <v>219</v>
      </c>
      <c r="E64" s="129" t="s">
        <v>1722</v>
      </c>
      <c r="F64" s="428">
        <v>202</v>
      </c>
      <c r="G64" s="135">
        <v>21900</v>
      </c>
      <c r="H64" s="129" t="s">
        <v>1723</v>
      </c>
    </row>
    <row r="65" spans="1:8">
      <c r="A65" s="124">
        <v>2</v>
      </c>
      <c r="B65" s="130" t="s">
        <v>456</v>
      </c>
      <c r="C65" s="129" t="s">
        <v>1724</v>
      </c>
      <c r="D65" s="130" t="s">
        <v>464</v>
      </c>
      <c r="E65" s="129" t="s">
        <v>1725</v>
      </c>
      <c r="F65" s="428">
        <v>231</v>
      </c>
      <c r="G65" s="135">
        <v>21900</v>
      </c>
      <c r="H65" s="129" t="s">
        <v>1723</v>
      </c>
    </row>
    <row r="66" spans="1:8">
      <c r="A66" s="124">
        <v>3</v>
      </c>
      <c r="B66" s="130" t="s">
        <v>456</v>
      </c>
      <c r="C66" s="129" t="s">
        <v>1724</v>
      </c>
      <c r="D66" s="130" t="s">
        <v>1154</v>
      </c>
      <c r="E66" s="129" t="s">
        <v>1726</v>
      </c>
      <c r="F66" s="428">
        <v>199</v>
      </c>
      <c r="G66" s="135">
        <v>21900</v>
      </c>
      <c r="H66" s="129" t="s">
        <v>1723</v>
      </c>
    </row>
    <row r="67" spans="1:8">
      <c r="A67" s="124">
        <v>4</v>
      </c>
      <c r="B67" s="130" t="s">
        <v>456</v>
      </c>
      <c r="C67" s="129" t="s">
        <v>1724</v>
      </c>
      <c r="D67" s="130" t="s">
        <v>1136</v>
      </c>
      <c r="E67" s="129" t="s">
        <v>1727</v>
      </c>
      <c r="F67" s="428">
        <v>801</v>
      </c>
      <c r="G67" s="135">
        <v>21900</v>
      </c>
      <c r="H67" s="129" t="s">
        <v>1723</v>
      </c>
    </row>
    <row r="68" spans="1:8">
      <c r="A68" s="124">
        <v>5</v>
      </c>
      <c r="B68" s="130" t="s">
        <v>456</v>
      </c>
      <c r="C68" s="129" t="s">
        <v>1724</v>
      </c>
      <c r="D68" s="130" t="s">
        <v>1139</v>
      </c>
      <c r="E68" s="129" t="s">
        <v>1728</v>
      </c>
      <c r="F68" s="428">
        <v>925</v>
      </c>
      <c r="G68" s="135">
        <v>21900</v>
      </c>
      <c r="H68" s="129" t="s">
        <v>1723</v>
      </c>
    </row>
    <row r="69" spans="1:8">
      <c r="A69" s="124">
        <v>6</v>
      </c>
      <c r="B69" s="130" t="s">
        <v>456</v>
      </c>
      <c r="C69" s="129" t="s">
        <v>1724</v>
      </c>
      <c r="D69" s="130" t="s">
        <v>1139</v>
      </c>
      <c r="E69" s="129" t="s">
        <v>1729</v>
      </c>
      <c r="F69" s="428">
        <v>926</v>
      </c>
      <c r="G69" s="135">
        <v>21900</v>
      </c>
      <c r="H69" s="129" t="s">
        <v>1723</v>
      </c>
    </row>
  </sheetData>
  <mergeCells count="1">
    <mergeCell ref="A1:H1"/>
  </mergeCells>
  <printOptions horizontalCentered="1"/>
  <pageMargins left="0.23622047244094491" right="0.23622047244094491" top="0.55118110236220474" bottom="0.55118110236220474" header="0.31496062992125984" footer="0.31496062992125984"/>
  <pageSetup paperSize="9" scale="79" orientation="portrait" horizontalDpi="4294967293" r:id="rId1"/>
  <rowBreaks count="1" manualBreakCount="1">
    <brk id="36" max="16383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002060"/>
  </sheetPr>
  <dimension ref="A1:IU1295"/>
  <sheetViews>
    <sheetView topLeftCell="A1255" workbookViewId="0">
      <selection activeCell="I1263" sqref="I1263"/>
    </sheetView>
  </sheetViews>
  <sheetFormatPr defaultColWidth="0" defaultRowHeight="23.25"/>
  <cols>
    <col min="1" max="1" width="9.125" style="521" customWidth="1"/>
    <col min="2" max="2" width="11.375" style="483" customWidth="1"/>
    <col min="3" max="3" width="29.625" style="483" bestFit="1" customWidth="1"/>
    <col min="4" max="4" width="49.75" style="483" customWidth="1"/>
    <col min="5" max="5" width="15.875" style="483" customWidth="1"/>
    <col min="6" max="6" width="12" style="522" customWidth="1"/>
    <col min="7" max="7" width="18.625" style="523" hidden="1" customWidth="1"/>
    <col min="8" max="8" width="48.75" style="483" hidden="1" customWidth="1"/>
    <col min="9" max="9" width="9" style="579" customWidth="1"/>
    <col min="10" max="10" width="9" style="523" customWidth="1"/>
    <col min="11" max="11" width="23" style="483" customWidth="1"/>
    <col min="12" max="243" width="9" style="483" customWidth="1"/>
    <col min="244" max="244" width="5.875" style="483" customWidth="1"/>
    <col min="245" max="245" width="11.875" style="483" customWidth="1"/>
    <col min="246" max="246" width="43.25" style="483" customWidth="1"/>
    <col min="247" max="247" width="14.375" style="483" customWidth="1"/>
    <col min="248" max="255" width="0" style="483" hidden="1" customWidth="1"/>
    <col min="256" max="16384" width="0" style="1" hidden="1"/>
  </cols>
  <sheetData>
    <row r="1" spans="1:255" s="6" customFormat="1" ht="24" customHeight="1">
      <c r="A1" s="660" t="s">
        <v>1260</v>
      </c>
      <c r="B1" s="660"/>
      <c r="C1" s="660"/>
      <c r="D1" s="660"/>
      <c r="E1" s="660"/>
      <c r="F1" s="660"/>
      <c r="G1" s="660"/>
      <c r="H1" s="660"/>
      <c r="I1" s="660"/>
      <c r="J1" s="660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  <c r="W1" s="481"/>
      <c r="X1" s="481"/>
      <c r="Y1" s="481"/>
      <c r="Z1" s="481"/>
      <c r="AA1" s="481"/>
      <c r="AB1" s="481"/>
      <c r="AC1" s="481"/>
      <c r="AD1" s="481"/>
      <c r="AE1" s="481"/>
      <c r="AF1" s="481"/>
      <c r="AG1" s="481"/>
      <c r="AH1" s="481"/>
      <c r="AI1" s="481"/>
      <c r="AJ1" s="481"/>
      <c r="AK1" s="481"/>
      <c r="AL1" s="481"/>
      <c r="AM1" s="481"/>
      <c r="AN1" s="481"/>
      <c r="AO1" s="481"/>
      <c r="AP1" s="481"/>
      <c r="AQ1" s="481"/>
      <c r="AR1" s="481"/>
      <c r="AS1" s="481"/>
      <c r="AT1" s="481"/>
      <c r="AU1" s="481"/>
      <c r="AV1" s="481"/>
      <c r="AW1" s="481"/>
      <c r="AX1" s="481"/>
      <c r="AY1" s="481"/>
      <c r="AZ1" s="481"/>
      <c r="BA1" s="481"/>
      <c r="BB1" s="481"/>
      <c r="BC1" s="481"/>
      <c r="BD1" s="481"/>
      <c r="BE1" s="481"/>
      <c r="BF1" s="481"/>
      <c r="BG1" s="481"/>
      <c r="BH1" s="481"/>
      <c r="BI1" s="481"/>
      <c r="BJ1" s="481"/>
      <c r="BK1" s="481"/>
      <c r="BL1" s="481"/>
      <c r="BM1" s="481"/>
      <c r="BN1" s="481"/>
      <c r="BO1" s="481"/>
      <c r="BP1" s="481"/>
      <c r="BQ1" s="481"/>
      <c r="BR1" s="481"/>
      <c r="BS1" s="481"/>
      <c r="BT1" s="481"/>
      <c r="BU1" s="481"/>
      <c r="BV1" s="481"/>
      <c r="BW1" s="481"/>
      <c r="BX1" s="481"/>
      <c r="BY1" s="481"/>
      <c r="BZ1" s="481"/>
      <c r="CA1" s="481"/>
      <c r="CB1" s="481"/>
      <c r="CC1" s="481"/>
      <c r="CD1" s="481"/>
      <c r="CE1" s="481"/>
      <c r="CF1" s="481"/>
      <c r="CG1" s="481"/>
      <c r="CH1" s="481"/>
      <c r="CI1" s="481"/>
      <c r="CJ1" s="481"/>
      <c r="CK1" s="481"/>
      <c r="CL1" s="481"/>
      <c r="CM1" s="481"/>
      <c r="CN1" s="481"/>
      <c r="CO1" s="481"/>
      <c r="CP1" s="481"/>
      <c r="CQ1" s="481"/>
      <c r="CR1" s="481"/>
      <c r="CS1" s="481"/>
      <c r="CT1" s="481"/>
      <c r="CU1" s="481"/>
      <c r="CV1" s="481"/>
      <c r="CW1" s="481"/>
      <c r="CX1" s="481"/>
      <c r="CY1" s="481"/>
      <c r="CZ1" s="481"/>
      <c r="DA1" s="481"/>
      <c r="DB1" s="481"/>
      <c r="DC1" s="481"/>
      <c r="DD1" s="481"/>
      <c r="DE1" s="481"/>
      <c r="DF1" s="481"/>
      <c r="DG1" s="481"/>
      <c r="DH1" s="481"/>
      <c r="DI1" s="481"/>
      <c r="DJ1" s="481"/>
      <c r="DK1" s="481"/>
      <c r="DL1" s="481"/>
      <c r="DM1" s="481"/>
      <c r="DN1" s="481"/>
      <c r="DO1" s="481"/>
      <c r="DP1" s="481"/>
      <c r="DQ1" s="481"/>
      <c r="DR1" s="481"/>
      <c r="DS1" s="481"/>
      <c r="DT1" s="481"/>
      <c r="DU1" s="481"/>
      <c r="DV1" s="481"/>
      <c r="DW1" s="481"/>
      <c r="DX1" s="481"/>
      <c r="DY1" s="481"/>
      <c r="DZ1" s="481"/>
      <c r="EA1" s="481"/>
      <c r="EB1" s="481"/>
      <c r="EC1" s="481"/>
      <c r="ED1" s="481"/>
      <c r="EE1" s="481"/>
      <c r="EF1" s="481"/>
      <c r="EG1" s="481"/>
      <c r="EH1" s="481"/>
      <c r="EI1" s="481"/>
      <c r="EJ1" s="481"/>
      <c r="EK1" s="481"/>
      <c r="EL1" s="481"/>
      <c r="EM1" s="481"/>
      <c r="EN1" s="481"/>
      <c r="EO1" s="481"/>
      <c r="EP1" s="481"/>
      <c r="EQ1" s="481"/>
      <c r="ER1" s="481"/>
      <c r="ES1" s="481"/>
      <c r="ET1" s="481"/>
      <c r="EU1" s="481"/>
      <c r="EV1" s="481"/>
      <c r="EW1" s="481"/>
      <c r="EX1" s="481"/>
      <c r="EY1" s="481"/>
      <c r="EZ1" s="481"/>
      <c r="FA1" s="481"/>
      <c r="FB1" s="481"/>
      <c r="FC1" s="481"/>
      <c r="FD1" s="481"/>
      <c r="FE1" s="481"/>
      <c r="FF1" s="481"/>
      <c r="FG1" s="481"/>
      <c r="FH1" s="481"/>
      <c r="FI1" s="481"/>
      <c r="FJ1" s="481"/>
      <c r="FK1" s="481"/>
      <c r="FL1" s="481"/>
      <c r="FM1" s="481"/>
      <c r="FN1" s="481"/>
      <c r="FO1" s="481"/>
      <c r="FP1" s="481"/>
      <c r="FQ1" s="481"/>
      <c r="FR1" s="481"/>
      <c r="FS1" s="481"/>
      <c r="FT1" s="481"/>
      <c r="FU1" s="481"/>
      <c r="FV1" s="481"/>
      <c r="FW1" s="481"/>
      <c r="FX1" s="481"/>
      <c r="FY1" s="481"/>
      <c r="FZ1" s="481"/>
      <c r="GA1" s="481"/>
      <c r="GB1" s="481"/>
      <c r="GC1" s="481"/>
      <c r="GD1" s="481"/>
      <c r="GE1" s="481"/>
      <c r="GF1" s="481"/>
      <c r="GG1" s="481"/>
      <c r="GH1" s="481"/>
      <c r="GI1" s="481"/>
      <c r="GJ1" s="481"/>
      <c r="GK1" s="481"/>
      <c r="GL1" s="481"/>
      <c r="GM1" s="481"/>
      <c r="GN1" s="481"/>
      <c r="GO1" s="481"/>
      <c r="GP1" s="481"/>
      <c r="GQ1" s="481"/>
      <c r="GR1" s="481"/>
      <c r="GS1" s="481"/>
      <c r="GT1" s="481"/>
      <c r="GU1" s="481"/>
      <c r="GV1" s="481"/>
      <c r="GW1" s="481"/>
      <c r="GX1" s="481"/>
      <c r="GY1" s="481"/>
      <c r="GZ1" s="481"/>
      <c r="HA1" s="481"/>
      <c r="HB1" s="481"/>
      <c r="HC1" s="481"/>
      <c r="HD1" s="481"/>
      <c r="HE1" s="481"/>
      <c r="HF1" s="481"/>
      <c r="HG1" s="481"/>
      <c r="HH1" s="481"/>
      <c r="HI1" s="481"/>
      <c r="HJ1" s="481"/>
      <c r="HK1" s="481"/>
      <c r="HL1" s="481"/>
      <c r="HM1" s="481"/>
      <c r="HN1" s="481"/>
      <c r="HO1" s="481"/>
      <c r="HP1" s="481"/>
      <c r="HQ1" s="481"/>
      <c r="HR1" s="481"/>
      <c r="HS1" s="481"/>
      <c r="HT1" s="481"/>
      <c r="HU1" s="481"/>
      <c r="HV1" s="481"/>
      <c r="HW1" s="481"/>
      <c r="HX1" s="481"/>
      <c r="HY1" s="481"/>
      <c r="HZ1" s="481"/>
      <c r="IA1" s="481"/>
      <c r="IB1" s="481"/>
      <c r="IC1" s="481"/>
      <c r="ID1" s="481"/>
      <c r="IE1" s="481"/>
      <c r="IF1" s="481"/>
      <c r="IG1" s="481"/>
      <c r="IH1" s="481"/>
      <c r="II1" s="481"/>
      <c r="IJ1" s="481"/>
      <c r="IK1" s="481"/>
      <c r="IL1" s="481"/>
      <c r="IM1" s="481"/>
      <c r="IN1" s="481"/>
      <c r="IO1" s="481"/>
      <c r="IP1" s="481"/>
      <c r="IQ1" s="481"/>
      <c r="IR1" s="481"/>
      <c r="IS1" s="481"/>
      <c r="IT1" s="481"/>
      <c r="IU1" s="481"/>
    </row>
    <row r="2" spans="1:255" s="6" customFormat="1" ht="24" customHeight="1">
      <c r="A2" s="661" t="s">
        <v>1039</v>
      </c>
      <c r="B2" s="661"/>
      <c r="C2" s="661"/>
      <c r="D2" s="661"/>
      <c r="E2" s="661"/>
      <c r="F2" s="661"/>
      <c r="G2" s="661"/>
      <c r="H2" s="661"/>
      <c r="I2" s="661"/>
      <c r="J2" s="661"/>
      <c r="K2" s="528"/>
      <c r="L2" s="528"/>
      <c r="M2" s="528"/>
      <c r="N2" s="458"/>
      <c r="O2" s="159"/>
    </row>
    <row r="3" spans="1:255" ht="19.5" customHeight="1">
      <c r="A3" s="529"/>
      <c r="B3" s="529"/>
      <c r="C3" s="529"/>
      <c r="D3" s="529"/>
      <c r="E3" s="529"/>
      <c r="F3" s="529"/>
      <c r="G3" s="529"/>
      <c r="H3" s="529"/>
      <c r="I3" s="570"/>
      <c r="J3" s="530"/>
      <c r="K3" s="481"/>
      <c r="L3" s="481"/>
      <c r="M3" s="481"/>
      <c r="N3" s="481"/>
      <c r="O3" s="481"/>
      <c r="P3" s="481"/>
      <c r="Q3" s="481"/>
      <c r="R3" s="481"/>
      <c r="S3" s="481"/>
      <c r="T3" s="481"/>
      <c r="U3" s="481"/>
      <c r="V3" s="481"/>
      <c r="W3" s="481"/>
      <c r="X3" s="481"/>
      <c r="Y3" s="481"/>
      <c r="Z3" s="481"/>
      <c r="AA3" s="481"/>
      <c r="AB3" s="481"/>
      <c r="AC3" s="481"/>
      <c r="AD3" s="481"/>
      <c r="AE3" s="481"/>
      <c r="AF3" s="481"/>
      <c r="AG3" s="481"/>
      <c r="AH3" s="481"/>
      <c r="AI3" s="481"/>
      <c r="AJ3" s="481"/>
      <c r="AK3" s="481"/>
      <c r="AL3" s="481"/>
      <c r="AM3" s="481"/>
      <c r="AN3" s="481"/>
      <c r="AO3" s="481"/>
      <c r="AP3" s="481"/>
      <c r="AQ3" s="481"/>
      <c r="AR3" s="481"/>
      <c r="AS3" s="481"/>
      <c r="AT3" s="481"/>
      <c r="AU3" s="481"/>
      <c r="AV3" s="481"/>
      <c r="AW3" s="481"/>
      <c r="AX3" s="481"/>
      <c r="AY3" s="481"/>
      <c r="AZ3" s="481"/>
      <c r="BA3" s="481"/>
      <c r="BB3" s="481"/>
      <c r="BC3" s="481"/>
      <c r="BD3" s="481"/>
      <c r="BE3" s="481"/>
      <c r="BF3" s="481"/>
      <c r="BG3" s="481"/>
      <c r="BH3" s="481"/>
      <c r="BI3" s="481"/>
      <c r="BJ3" s="481"/>
      <c r="BK3" s="481"/>
      <c r="BL3" s="481"/>
      <c r="BM3" s="481"/>
      <c r="BN3" s="481"/>
      <c r="BO3" s="481"/>
      <c r="BP3" s="481"/>
      <c r="BQ3" s="481"/>
      <c r="BR3" s="481"/>
      <c r="BS3" s="481"/>
      <c r="BT3" s="481"/>
      <c r="BU3" s="481"/>
      <c r="BV3" s="481"/>
      <c r="BW3" s="481"/>
      <c r="BX3" s="481"/>
      <c r="BY3" s="481"/>
      <c r="BZ3" s="481"/>
      <c r="CA3" s="481"/>
      <c r="CB3" s="481"/>
      <c r="CC3" s="481"/>
      <c r="CD3" s="481"/>
      <c r="CE3" s="481"/>
      <c r="CF3" s="481"/>
      <c r="CG3" s="481"/>
      <c r="CH3" s="481"/>
      <c r="CI3" s="481"/>
      <c r="CJ3" s="481"/>
      <c r="CK3" s="481"/>
      <c r="CL3" s="481"/>
      <c r="CM3" s="481"/>
      <c r="CN3" s="481"/>
      <c r="CO3" s="481"/>
      <c r="CP3" s="481"/>
      <c r="CQ3" s="481"/>
      <c r="CR3" s="481"/>
      <c r="CS3" s="481"/>
      <c r="CT3" s="481"/>
      <c r="CU3" s="481"/>
      <c r="CV3" s="481"/>
      <c r="CW3" s="481"/>
      <c r="CX3" s="481"/>
      <c r="CY3" s="481"/>
      <c r="CZ3" s="481"/>
      <c r="DA3" s="481"/>
      <c r="DB3" s="481"/>
      <c r="DC3" s="481"/>
      <c r="DD3" s="481"/>
      <c r="DE3" s="481"/>
      <c r="DF3" s="481"/>
      <c r="DG3" s="481"/>
      <c r="DH3" s="481"/>
      <c r="DI3" s="481"/>
      <c r="DJ3" s="481"/>
      <c r="DK3" s="481"/>
      <c r="DL3" s="481"/>
      <c r="DM3" s="481"/>
      <c r="DN3" s="481"/>
      <c r="DO3" s="481"/>
      <c r="DP3" s="481"/>
      <c r="DQ3" s="481"/>
      <c r="DR3" s="481"/>
      <c r="DS3" s="481"/>
      <c r="DT3" s="481"/>
      <c r="DU3" s="481"/>
      <c r="DV3" s="481"/>
      <c r="DW3" s="481"/>
      <c r="DX3" s="481"/>
      <c r="DY3" s="481"/>
      <c r="DZ3" s="481"/>
      <c r="EA3" s="481"/>
      <c r="EB3" s="481"/>
      <c r="EC3" s="481"/>
      <c r="ED3" s="481"/>
      <c r="EE3" s="481"/>
      <c r="EF3" s="481"/>
      <c r="EG3" s="481"/>
      <c r="EH3" s="481"/>
      <c r="EI3" s="481"/>
      <c r="EJ3" s="481"/>
      <c r="EK3" s="481"/>
      <c r="EL3" s="481"/>
      <c r="EM3" s="481"/>
      <c r="EN3" s="481"/>
      <c r="EO3" s="481"/>
      <c r="EP3" s="481"/>
      <c r="EQ3" s="481"/>
      <c r="ER3" s="481"/>
      <c r="ES3" s="481"/>
      <c r="ET3" s="481"/>
      <c r="EU3" s="481"/>
      <c r="EV3" s="481"/>
      <c r="EW3" s="481"/>
      <c r="EX3" s="481"/>
      <c r="EY3" s="481"/>
      <c r="EZ3" s="481"/>
      <c r="FA3" s="481"/>
      <c r="FB3" s="481"/>
      <c r="FC3" s="481"/>
      <c r="FD3" s="481"/>
      <c r="FE3" s="481"/>
      <c r="FF3" s="481"/>
      <c r="FG3" s="481"/>
      <c r="FH3" s="481"/>
      <c r="FI3" s="481"/>
      <c r="FJ3" s="481"/>
      <c r="FK3" s="481"/>
      <c r="FL3" s="481"/>
      <c r="FM3" s="481"/>
      <c r="FN3" s="481"/>
      <c r="FO3" s="481"/>
      <c r="FP3" s="481"/>
      <c r="FQ3" s="481"/>
      <c r="FR3" s="481"/>
      <c r="FS3" s="481"/>
      <c r="FT3" s="481"/>
      <c r="FU3" s="481"/>
      <c r="FV3" s="481"/>
      <c r="FW3" s="481"/>
      <c r="FX3" s="481"/>
      <c r="FY3" s="481"/>
      <c r="FZ3" s="481"/>
      <c r="GA3" s="481"/>
      <c r="GB3" s="481"/>
      <c r="GC3" s="481"/>
      <c r="GD3" s="481"/>
      <c r="GE3" s="481"/>
      <c r="GF3" s="481"/>
      <c r="GG3" s="481"/>
      <c r="GH3" s="481"/>
      <c r="GI3" s="481"/>
      <c r="GJ3" s="481"/>
      <c r="GK3" s="481"/>
      <c r="GL3" s="481"/>
      <c r="GM3" s="481"/>
      <c r="GN3" s="481"/>
      <c r="GO3" s="481"/>
      <c r="GP3" s="481"/>
      <c r="GQ3" s="481"/>
      <c r="GR3" s="481"/>
      <c r="GS3" s="481"/>
      <c r="GT3" s="481"/>
      <c r="GU3" s="481"/>
      <c r="GV3" s="481"/>
      <c r="GW3" s="481"/>
      <c r="GX3" s="481"/>
      <c r="GY3" s="481"/>
      <c r="GZ3" s="481"/>
      <c r="HA3" s="481"/>
      <c r="HB3" s="481"/>
      <c r="HC3" s="481"/>
      <c r="HD3" s="481"/>
      <c r="HE3" s="481"/>
      <c r="HF3" s="481"/>
      <c r="HG3" s="481"/>
      <c r="HH3" s="481"/>
      <c r="HI3" s="481"/>
      <c r="HJ3" s="481"/>
      <c r="HK3" s="481"/>
      <c r="HL3" s="481"/>
      <c r="HM3" s="481"/>
      <c r="HN3" s="481"/>
      <c r="HO3" s="481"/>
      <c r="HP3" s="481"/>
      <c r="HQ3" s="481"/>
      <c r="HR3" s="481"/>
      <c r="HS3" s="481"/>
      <c r="HT3" s="481"/>
      <c r="HU3" s="481"/>
      <c r="HV3" s="481"/>
      <c r="HW3" s="481"/>
      <c r="HX3" s="481"/>
      <c r="HY3" s="481"/>
      <c r="HZ3" s="481"/>
      <c r="IA3" s="481"/>
      <c r="IB3" s="481"/>
      <c r="IC3" s="481"/>
      <c r="ID3" s="481"/>
      <c r="IE3" s="481"/>
      <c r="IF3" s="481"/>
      <c r="IG3" s="481"/>
      <c r="IH3" s="481"/>
      <c r="II3" s="481"/>
      <c r="IJ3" s="481"/>
      <c r="IK3" s="481"/>
      <c r="IL3" s="481"/>
      <c r="IM3" s="481"/>
      <c r="IN3" s="481"/>
      <c r="IO3" s="481"/>
      <c r="IP3" s="481"/>
      <c r="IQ3" s="481"/>
      <c r="IR3" s="481"/>
      <c r="IS3" s="481"/>
      <c r="IT3" s="481"/>
      <c r="IU3" s="481"/>
    </row>
    <row r="4" spans="1:255" ht="44.25" customHeight="1">
      <c r="A4" s="653" t="s">
        <v>448</v>
      </c>
      <c r="B4" s="651" t="s">
        <v>452</v>
      </c>
      <c r="C4" s="482"/>
      <c r="D4" s="659" t="s">
        <v>1261</v>
      </c>
      <c r="E4" s="658"/>
      <c r="F4" s="655" t="s">
        <v>10</v>
      </c>
      <c r="G4" s="651" t="s">
        <v>1262</v>
      </c>
      <c r="H4" s="651" t="s">
        <v>1166</v>
      </c>
      <c r="I4" s="571" t="s">
        <v>481</v>
      </c>
      <c r="J4" s="484" t="s">
        <v>481</v>
      </c>
    </row>
    <row r="5" spans="1:255">
      <c r="A5" s="654"/>
      <c r="B5" s="652"/>
      <c r="C5" s="535" t="s">
        <v>8</v>
      </c>
      <c r="D5" s="484" t="s">
        <v>11</v>
      </c>
      <c r="E5" s="484" t="s">
        <v>1263</v>
      </c>
      <c r="F5" s="656"/>
      <c r="G5" s="652"/>
      <c r="H5" s="652"/>
      <c r="I5" s="572" t="s">
        <v>482</v>
      </c>
      <c r="J5" s="501" t="s">
        <v>1715</v>
      </c>
    </row>
    <row r="6" spans="1:255">
      <c r="A6" s="485"/>
      <c r="B6" s="484"/>
      <c r="C6" s="486"/>
      <c r="D6" s="487" t="s">
        <v>20</v>
      </c>
      <c r="E6" s="484"/>
      <c r="F6" s="488"/>
      <c r="G6" s="489"/>
      <c r="H6" s="486"/>
      <c r="I6" s="573">
        <f>I7+I8+I9</f>
        <v>0</v>
      </c>
      <c r="J6" s="533">
        <f>J7+J8+J9</f>
        <v>3</v>
      </c>
    </row>
    <row r="7" spans="1:255">
      <c r="A7" s="485">
        <v>1</v>
      </c>
      <c r="B7" s="489">
        <v>1</v>
      </c>
      <c r="C7" s="486"/>
      <c r="D7" s="490" t="s">
        <v>21</v>
      </c>
      <c r="E7" s="489" t="s">
        <v>18</v>
      </c>
      <c r="F7" s="491"/>
      <c r="G7" s="489"/>
      <c r="H7" s="486" t="s">
        <v>20</v>
      </c>
      <c r="I7" s="574"/>
      <c r="J7" s="489">
        <v>1</v>
      </c>
    </row>
    <row r="8" spans="1:255">
      <c r="A8" s="485">
        <v>2</v>
      </c>
      <c r="B8" s="489">
        <v>2</v>
      </c>
      <c r="C8" s="486"/>
      <c r="D8" s="490" t="s">
        <v>22</v>
      </c>
      <c r="E8" s="489" t="s">
        <v>18</v>
      </c>
      <c r="F8" s="491"/>
      <c r="G8" s="489"/>
      <c r="H8" s="486" t="s">
        <v>20</v>
      </c>
      <c r="I8" s="574"/>
      <c r="J8" s="489">
        <v>1</v>
      </c>
    </row>
    <row r="9" spans="1:255" s="6" customFormat="1">
      <c r="A9" s="485">
        <v>3</v>
      </c>
      <c r="B9" s="489">
        <v>3</v>
      </c>
      <c r="C9" s="486"/>
      <c r="D9" s="490" t="s">
        <v>23</v>
      </c>
      <c r="E9" s="489" t="s">
        <v>18</v>
      </c>
      <c r="F9" s="491"/>
      <c r="G9" s="489"/>
      <c r="H9" s="486" t="s">
        <v>20</v>
      </c>
      <c r="I9" s="574"/>
      <c r="J9" s="489">
        <v>1</v>
      </c>
      <c r="K9" s="483"/>
      <c r="L9" s="483"/>
      <c r="M9" s="483"/>
      <c r="N9" s="483"/>
      <c r="O9" s="483"/>
      <c r="P9" s="483"/>
      <c r="Q9" s="483"/>
      <c r="R9" s="483"/>
      <c r="S9" s="483"/>
      <c r="T9" s="483"/>
      <c r="U9" s="483"/>
      <c r="V9" s="483"/>
      <c r="W9" s="483"/>
      <c r="X9" s="483"/>
      <c r="Y9" s="483"/>
      <c r="Z9" s="483"/>
      <c r="AA9" s="483"/>
      <c r="AB9" s="483"/>
      <c r="AC9" s="483"/>
      <c r="AD9" s="483"/>
      <c r="AE9" s="483"/>
      <c r="AF9" s="483"/>
      <c r="AG9" s="483"/>
      <c r="AH9" s="483"/>
      <c r="AI9" s="483"/>
      <c r="AJ9" s="483"/>
      <c r="AK9" s="483"/>
      <c r="AL9" s="483"/>
      <c r="AM9" s="483"/>
      <c r="AN9" s="483"/>
      <c r="AO9" s="483"/>
      <c r="AP9" s="483"/>
      <c r="AQ9" s="483"/>
      <c r="AR9" s="483"/>
      <c r="AS9" s="483"/>
      <c r="AT9" s="483"/>
      <c r="AU9" s="483"/>
      <c r="AV9" s="483"/>
      <c r="AW9" s="483"/>
      <c r="AX9" s="483"/>
      <c r="AY9" s="483"/>
      <c r="AZ9" s="483"/>
      <c r="BA9" s="483"/>
      <c r="BB9" s="483"/>
      <c r="BC9" s="483"/>
      <c r="BD9" s="483"/>
      <c r="BE9" s="483"/>
      <c r="BF9" s="483"/>
      <c r="BG9" s="483"/>
      <c r="BH9" s="483"/>
      <c r="BI9" s="483"/>
      <c r="BJ9" s="483"/>
      <c r="BK9" s="483"/>
      <c r="BL9" s="483"/>
      <c r="BM9" s="483"/>
      <c r="BN9" s="483"/>
      <c r="BO9" s="483"/>
      <c r="BP9" s="483"/>
      <c r="BQ9" s="483"/>
      <c r="BR9" s="483"/>
      <c r="BS9" s="483"/>
      <c r="BT9" s="483"/>
      <c r="BU9" s="483"/>
      <c r="BV9" s="483"/>
      <c r="BW9" s="483"/>
      <c r="BX9" s="483"/>
      <c r="BY9" s="483"/>
      <c r="BZ9" s="483"/>
      <c r="CA9" s="483"/>
      <c r="CB9" s="483"/>
      <c r="CC9" s="483"/>
      <c r="CD9" s="483"/>
      <c r="CE9" s="483"/>
      <c r="CF9" s="483"/>
      <c r="CG9" s="483"/>
      <c r="CH9" s="483"/>
      <c r="CI9" s="483"/>
      <c r="CJ9" s="483"/>
      <c r="CK9" s="483"/>
      <c r="CL9" s="483"/>
      <c r="CM9" s="483"/>
      <c r="CN9" s="483"/>
      <c r="CO9" s="483"/>
      <c r="CP9" s="483"/>
      <c r="CQ9" s="483"/>
      <c r="CR9" s="483"/>
      <c r="CS9" s="483"/>
      <c r="CT9" s="483"/>
      <c r="CU9" s="483"/>
      <c r="CV9" s="483"/>
      <c r="CW9" s="483"/>
      <c r="CX9" s="483"/>
      <c r="CY9" s="483"/>
      <c r="CZ9" s="483"/>
      <c r="DA9" s="483"/>
      <c r="DB9" s="483"/>
      <c r="DC9" s="483"/>
      <c r="DD9" s="483"/>
      <c r="DE9" s="483"/>
      <c r="DF9" s="483"/>
      <c r="DG9" s="483"/>
      <c r="DH9" s="483"/>
      <c r="DI9" s="483"/>
      <c r="DJ9" s="483"/>
      <c r="DK9" s="483"/>
      <c r="DL9" s="483"/>
      <c r="DM9" s="483"/>
      <c r="DN9" s="483"/>
      <c r="DO9" s="483"/>
      <c r="DP9" s="483"/>
      <c r="DQ9" s="483"/>
      <c r="DR9" s="483"/>
      <c r="DS9" s="483"/>
      <c r="DT9" s="483"/>
      <c r="DU9" s="483"/>
      <c r="DV9" s="483"/>
      <c r="DW9" s="483"/>
      <c r="DX9" s="483"/>
      <c r="DY9" s="483"/>
      <c r="DZ9" s="483"/>
      <c r="EA9" s="483"/>
      <c r="EB9" s="483"/>
      <c r="EC9" s="483"/>
      <c r="ED9" s="483"/>
      <c r="EE9" s="483"/>
      <c r="EF9" s="483"/>
      <c r="EG9" s="483"/>
      <c r="EH9" s="483"/>
      <c r="EI9" s="483"/>
      <c r="EJ9" s="483"/>
      <c r="EK9" s="483"/>
      <c r="EL9" s="483"/>
      <c r="EM9" s="483"/>
      <c r="EN9" s="483"/>
      <c r="EO9" s="483"/>
      <c r="EP9" s="483"/>
      <c r="EQ9" s="483"/>
      <c r="ER9" s="483"/>
      <c r="ES9" s="483"/>
      <c r="ET9" s="483"/>
      <c r="EU9" s="483"/>
      <c r="EV9" s="483"/>
      <c r="EW9" s="483"/>
      <c r="EX9" s="483"/>
      <c r="EY9" s="483"/>
      <c r="EZ9" s="483"/>
      <c r="FA9" s="483"/>
      <c r="FB9" s="483"/>
      <c r="FC9" s="483"/>
      <c r="FD9" s="483"/>
      <c r="FE9" s="483"/>
      <c r="FF9" s="483"/>
      <c r="FG9" s="483"/>
      <c r="FH9" s="483"/>
      <c r="FI9" s="483"/>
      <c r="FJ9" s="483"/>
      <c r="FK9" s="483"/>
      <c r="FL9" s="483"/>
      <c r="FM9" s="483"/>
      <c r="FN9" s="483"/>
      <c r="FO9" s="483"/>
      <c r="FP9" s="483"/>
      <c r="FQ9" s="483"/>
      <c r="FR9" s="483"/>
      <c r="FS9" s="483"/>
      <c r="FT9" s="483"/>
      <c r="FU9" s="483"/>
      <c r="FV9" s="483"/>
      <c r="FW9" s="483"/>
      <c r="FX9" s="483"/>
      <c r="FY9" s="483"/>
      <c r="FZ9" s="483"/>
      <c r="GA9" s="483"/>
      <c r="GB9" s="483"/>
      <c r="GC9" s="483"/>
      <c r="GD9" s="483"/>
      <c r="GE9" s="483"/>
      <c r="GF9" s="483"/>
      <c r="GG9" s="483"/>
      <c r="GH9" s="483"/>
      <c r="GI9" s="483"/>
      <c r="GJ9" s="483"/>
      <c r="GK9" s="483"/>
      <c r="GL9" s="483"/>
      <c r="GM9" s="483"/>
      <c r="GN9" s="483"/>
      <c r="GO9" s="483"/>
      <c r="GP9" s="483"/>
      <c r="GQ9" s="483"/>
      <c r="GR9" s="483"/>
      <c r="GS9" s="483"/>
      <c r="GT9" s="483"/>
      <c r="GU9" s="483"/>
      <c r="GV9" s="483"/>
      <c r="GW9" s="483"/>
      <c r="GX9" s="483"/>
      <c r="GY9" s="483"/>
      <c r="GZ9" s="483"/>
      <c r="HA9" s="483"/>
      <c r="HB9" s="483"/>
      <c r="HC9" s="483"/>
      <c r="HD9" s="483"/>
      <c r="HE9" s="483"/>
      <c r="HF9" s="483"/>
      <c r="HG9" s="483"/>
      <c r="HH9" s="483"/>
      <c r="HI9" s="483"/>
      <c r="HJ9" s="483"/>
      <c r="HK9" s="483"/>
      <c r="HL9" s="483"/>
      <c r="HM9" s="483"/>
      <c r="HN9" s="483"/>
      <c r="HO9" s="483"/>
      <c r="HP9" s="483"/>
      <c r="HQ9" s="483"/>
      <c r="HR9" s="483"/>
      <c r="HS9" s="483"/>
      <c r="HT9" s="483"/>
      <c r="HU9" s="483"/>
      <c r="HV9" s="483"/>
      <c r="HW9" s="483"/>
      <c r="HX9" s="483"/>
      <c r="HY9" s="483"/>
      <c r="HZ9" s="483"/>
      <c r="IA9" s="483"/>
      <c r="IB9" s="483"/>
      <c r="IC9" s="483"/>
      <c r="ID9" s="483"/>
      <c r="IE9" s="483"/>
      <c r="IF9" s="483"/>
      <c r="IG9" s="483"/>
      <c r="IH9" s="483"/>
      <c r="II9" s="483"/>
      <c r="IJ9" s="483"/>
      <c r="IK9" s="483"/>
      <c r="IL9" s="483"/>
      <c r="IM9" s="483"/>
      <c r="IN9" s="483"/>
      <c r="IO9" s="483"/>
      <c r="IP9" s="483"/>
      <c r="IQ9" s="483"/>
      <c r="IR9" s="483"/>
      <c r="IS9" s="483"/>
      <c r="IT9" s="483"/>
      <c r="IU9" s="483"/>
    </row>
    <row r="10" spans="1:255">
      <c r="A10" s="485"/>
      <c r="B10" s="484"/>
      <c r="C10" s="486"/>
      <c r="D10" s="487" t="s">
        <v>29</v>
      </c>
      <c r="E10" s="484"/>
      <c r="F10" s="488"/>
      <c r="G10" s="489"/>
      <c r="H10" s="486"/>
      <c r="I10" s="573">
        <f>I11+I12+I13+I14+I15</f>
        <v>4</v>
      </c>
      <c r="J10" s="533">
        <f>J11+J12+J13+J14+J15</f>
        <v>5</v>
      </c>
    </row>
    <row r="11" spans="1:255">
      <c r="A11" s="485" t="s">
        <v>1264</v>
      </c>
      <c r="B11" s="489">
        <v>8</v>
      </c>
      <c r="C11" s="486" t="s">
        <v>27</v>
      </c>
      <c r="D11" s="490" t="s">
        <v>26</v>
      </c>
      <c r="E11" s="489" t="s">
        <v>15</v>
      </c>
      <c r="F11" s="491"/>
      <c r="G11" s="489"/>
      <c r="H11" s="486" t="s">
        <v>29</v>
      </c>
      <c r="I11" s="574"/>
      <c r="J11" s="489">
        <v>1</v>
      </c>
    </row>
    <row r="12" spans="1:255">
      <c r="A12" s="485" t="s">
        <v>1265</v>
      </c>
      <c r="B12" s="489">
        <v>1086</v>
      </c>
      <c r="C12" s="486" t="s">
        <v>30</v>
      </c>
      <c r="D12" s="490" t="s">
        <v>26</v>
      </c>
      <c r="E12" s="489" t="s">
        <v>15</v>
      </c>
      <c r="F12" s="491"/>
      <c r="G12" s="489"/>
      <c r="H12" s="486" t="s">
        <v>29</v>
      </c>
      <c r="I12" s="574">
        <v>1</v>
      </c>
      <c r="J12" s="489">
        <v>1</v>
      </c>
    </row>
    <row r="13" spans="1:255">
      <c r="A13" s="485" t="s">
        <v>1266</v>
      </c>
      <c r="B13" s="489">
        <v>1087</v>
      </c>
      <c r="C13" s="486" t="s">
        <v>31</v>
      </c>
      <c r="D13" s="490" t="s">
        <v>26</v>
      </c>
      <c r="E13" s="489" t="s">
        <v>15</v>
      </c>
      <c r="F13" s="491"/>
      <c r="G13" s="489"/>
      <c r="H13" s="486" t="s">
        <v>29</v>
      </c>
      <c r="I13" s="574">
        <v>1</v>
      </c>
      <c r="J13" s="489">
        <v>1</v>
      </c>
    </row>
    <row r="14" spans="1:255">
      <c r="A14" s="485" t="s">
        <v>1267</v>
      </c>
      <c r="B14" s="489">
        <v>1085</v>
      </c>
      <c r="C14" s="486" t="s">
        <v>33</v>
      </c>
      <c r="D14" s="490" t="s">
        <v>25</v>
      </c>
      <c r="E14" s="489" t="s">
        <v>13</v>
      </c>
      <c r="F14" s="491"/>
      <c r="G14" s="489"/>
      <c r="H14" s="486" t="s">
        <v>29</v>
      </c>
      <c r="I14" s="574">
        <v>1</v>
      </c>
      <c r="J14" s="489">
        <v>1</v>
      </c>
    </row>
    <row r="15" spans="1:255">
      <c r="A15" s="485" t="s">
        <v>1268</v>
      </c>
      <c r="B15" s="489">
        <v>1088</v>
      </c>
      <c r="C15" s="486" t="s">
        <v>32</v>
      </c>
      <c r="D15" s="490" t="s">
        <v>25</v>
      </c>
      <c r="E15" s="489" t="s">
        <v>13</v>
      </c>
      <c r="F15" s="491"/>
      <c r="G15" s="489"/>
      <c r="H15" s="486" t="s">
        <v>29</v>
      </c>
      <c r="I15" s="574">
        <v>1</v>
      </c>
      <c r="J15" s="489">
        <v>1</v>
      </c>
    </row>
    <row r="16" spans="1:255">
      <c r="A16" s="485"/>
      <c r="B16" s="484"/>
      <c r="C16" s="486"/>
      <c r="D16" s="487" t="s">
        <v>34</v>
      </c>
      <c r="E16" s="484"/>
      <c r="F16" s="488"/>
      <c r="G16" s="489"/>
      <c r="H16" s="486"/>
      <c r="I16" s="573">
        <f>I17+I18+I19+I20+I21+I22</f>
        <v>5</v>
      </c>
      <c r="J16" s="533">
        <f>J17+J18+J19+J20+J21+J22</f>
        <v>6</v>
      </c>
    </row>
    <row r="17" spans="1:255">
      <c r="A17" s="485" t="s">
        <v>1269</v>
      </c>
      <c r="B17" s="489">
        <v>6</v>
      </c>
      <c r="C17" s="486"/>
      <c r="D17" s="490" t="s">
        <v>35</v>
      </c>
      <c r="E17" s="489" t="s">
        <v>15</v>
      </c>
      <c r="F17" s="491"/>
      <c r="G17" s="489"/>
      <c r="H17" s="486" t="s">
        <v>34</v>
      </c>
      <c r="I17" s="574"/>
      <c r="J17" s="489">
        <v>1</v>
      </c>
    </row>
    <row r="18" spans="1:255">
      <c r="A18" s="485" t="s">
        <v>1270</v>
      </c>
      <c r="B18" s="489">
        <v>1082</v>
      </c>
      <c r="C18" s="486" t="s">
        <v>36</v>
      </c>
      <c r="D18" s="490" t="s">
        <v>35</v>
      </c>
      <c r="E18" s="489" t="s">
        <v>15</v>
      </c>
      <c r="F18" s="491"/>
      <c r="G18" s="489"/>
      <c r="H18" s="486" t="s">
        <v>34</v>
      </c>
      <c r="I18" s="574">
        <v>1</v>
      </c>
      <c r="J18" s="489">
        <v>1</v>
      </c>
    </row>
    <row r="19" spans="1:255">
      <c r="A19" s="485" t="s">
        <v>1271</v>
      </c>
      <c r="B19" s="489">
        <v>1083</v>
      </c>
      <c r="C19" s="486" t="s">
        <v>37</v>
      </c>
      <c r="D19" s="490" t="s">
        <v>35</v>
      </c>
      <c r="E19" s="489" t="s">
        <v>15</v>
      </c>
      <c r="F19" s="491"/>
      <c r="G19" s="489"/>
      <c r="H19" s="486" t="s">
        <v>34</v>
      </c>
      <c r="I19" s="574">
        <v>1</v>
      </c>
      <c r="J19" s="489">
        <v>1</v>
      </c>
    </row>
    <row r="20" spans="1:255" s="399" customFormat="1">
      <c r="A20" s="485" t="s">
        <v>1272</v>
      </c>
      <c r="B20" s="489">
        <v>1117</v>
      </c>
      <c r="C20" s="492" t="s">
        <v>60</v>
      </c>
      <c r="D20" s="492" t="s">
        <v>50</v>
      </c>
      <c r="E20" s="489" t="s">
        <v>15</v>
      </c>
      <c r="F20" s="491"/>
      <c r="G20" s="493"/>
      <c r="H20" s="486" t="s">
        <v>34</v>
      </c>
      <c r="I20" s="574">
        <v>1</v>
      </c>
      <c r="J20" s="489">
        <v>1</v>
      </c>
      <c r="K20" s="483"/>
      <c r="L20" s="483"/>
      <c r="M20" s="483"/>
      <c r="N20" s="483"/>
      <c r="O20" s="483"/>
      <c r="P20" s="483"/>
      <c r="Q20" s="483"/>
      <c r="R20" s="483"/>
      <c r="S20" s="483"/>
      <c r="T20" s="483"/>
      <c r="U20" s="483"/>
      <c r="V20" s="483"/>
      <c r="W20" s="483"/>
      <c r="X20" s="483"/>
      <c r="Y20" s="483"/>
      <c r="Z20" s="483"/>
      <c r="AA20" s="483"/>
      <c r="AB20" s="483"/>
      <c r="AC20" s="483"/>
      <c r="AD20" s="483"/>
      <c r="AE20" s="483"/>
      <c r="AF20" s="483"/>
      <c r="AG20" s="483"/>
      <c r="AH20" s="483"/>
      <c r="AI20" s="483"/>
      <c r="AJ20" s="483"/>
      <c r="AK20" s="483"/>
      <c r="AL20" s="483"/>
      <c r="AM20" s="483"/>
      <c r="AN20" s="483"/>
      <c r="AO20" s="483"/>
      <c r="AP20" s="483"/>
      <c r="AQ20" s="483"/>
      <c r="AR20" s="483"/>
      <c r="AS20" s="483"/>
      <c r="AT20" s="483"/>
      <c r="AU20" s="483"/>
      <c r="AV20" s="483"/>
      <c r="AW20" s="483"/>
      <c r="AX20" s="483"/>
      <c r="AY20" s="483"/>
      <c r="AZ20" s="483"/>
      <c r="BA20" s="483"/>
      <c r="BB20" s="483"/>
      <c r="BC20" s="483"/>
      <c r="BD20" s="483"/>
      <c r="BE20" s="483"/>
      <c r="BF20" s="483"/>
      <c r="BG20" s="483"/>
      <c r="BH20" s="483"/>
      <c r="BI20" s="483"/>
      <c r="BJ20" s="483"/>
      <c r="BK20" s="483"/>
      <c r="BL20" s="483"/>
      <c r="BM20" s="483"/>
      <c r="BN20" s="483"/>
      <c r="BO20" s="483"/>
      <c r="BP20" s="483"/>
      <c r="BQ20" s="483"/>
      <c r="BR20" s="483"/>
      <c r="BS20" s="483"/>
      <c r="BT20" s="483"/>
      <c r="BU20" s="483"/>
      <c r="BV20" s="483"/>
      <c r="BW20" s="483"/>
      <c r="BX20" s="483"/>
      <c r="BY20" s="483"/>
      <c r="BZ20" s="483"/>
      <c r="CA20" s="483"/>
      <c r="CB20" s="483"/>
      <c r="CC20" s="483"/>
      <c r="CD20" s="483"/>
      <c r="CE20" s="483"/>
      <c r="CF20" s="483"/>
      <c r="CG20" s="483"/>
      <c r="CH20" s="483"/>
      <c r="CI20" s="483"/>
      <c r="CJ20" s="483"/>
      <c r="CK20" s="483"/>
      <c r="CL20" s="483"/>
      <c r="CM20" s="483"/>
      <c r="CN20" s="483"/>
      <c r="CO20" s="483"/>
      <c r="CP20" s="483"/>
      <c r="CQ20" s="483"/>
      <c r="CR20" s="483"/>
      <c r="CS20" s="483"/>
      <c r="CT20" s="483"/>
      <c r="CU20" s="483"/>
      <c r="CV20" s="483"/>
      <c r="CW20" s="483"/>
      <c r="CX20" s="483"/>
      <c r="CY20" s="483"/>
      <c r="CZ20" s="483"/>
      <c r="DA20" s="483"/>
      <c r="DB20" s="483"/>
      <c r="DC20" s="483"/>
      <c r="DD20" s="483"/>
      <c r="DE20" s="483"/>
      <c r="DF20" s="483"/>
      <c r="DG20" s="483"/>
      <c r="DH20" s="483"/>
      <c r="DI20" s="483"/>
      <c r="DJ20" s="483"/>
      <c r="DK20" s="483"/>
      <c r="DL20" s="483"/>
      <c r="DM20" s="483"/>
      <c r="DN20" s="483"/>
      <c r="DO20" s="483"/>
      <c r="DP20" s="483"/>
      <c r="DQ20" s="483"/>
      <c r="DR20" s="483"/>
      <c r="DS20" s="483"/>
      <c r="DT20" s="483"/>
      <c r="DU20" s="483"/>
      <c r="DV20" s="483"/>
      <c r="DW20" s="483"/>
      <c r="DX20" s="483"/>
      <c r="DY20" s="483"/>
      <c r="DZ20" s="483"/>
      <c r="EA20" s="483"/>
      <c r="EB20" s="483"/>
      <c r="EC20" s="483"/>
      <c r="ED20" s="483"/>
      <c r="EE20" s="483"/>
      <c r="EF20" s="483"/>
      <c r="EG20" s="483"/>
      <c r="EH20" s="483"/>
      <c r="EI20" s="483"/>
      <c r="EJ20" s="483"/>
      <c r="EK20" s="483"/>
      <c r="EL20" s="483"/>
      <c r="EM20" s="483"/>
      <c r="EN20" s="483"/>
      <c r="EO20" s="483"/>
      <c r="EP20" s="483"/>
      <c r="EQ20" s="483"/>
      <c r="ER20" s="483"/>
      <c r="ES20" s="483"/>
      <c r="ET20" s="483"/>
      <c r="EU20" s="483"/>
      <c r="EV20" s="483"/>
      <c r="EW20" s="483"/>
      <c r="EX20" s="483"/>
      <c r="EY20" s="483"/>
      <c r="EZ20" s="483"/>
      <c r="FA20" s="483"/>
      <c r="FB20" s="483"/>
      <c r="FC20" s="483"/>
      <c r="FD20" s="483"/>
      <c r="FE20" s="483"/>
      <c r="FF20" s="483"/>
      <c r="FG20" s="483"/>
      <c r="FH20" s="483"/>
      <c r="FI20" s="483"/>
      <c r="FJ20" s="483"/>
      <c r="FK20" s="483"/>
      <c r="FL20" s="483"/>
      <c r="FM20" s="483"/>
      <c r="FN20" s="483"/>
      <c r="FO20" s="483"/>
      <c r="FP20" s="483"/>
      <c r="FQ20" s="483"/>
      <c r="FR20" s="483"/>
      <c r="FS20" s="483"/>
      <c r="FT20" s="483"/>
      <c r="FU20" s="483"/>
      <c r="FV20" s="483"/>
      <c r="FW20" s="483"/>
      <c r="FX20" s="483"/>
      <c r="FY20" s="483"/>
      <c r="FZ20" s="483"/>
      <c r="GA20" s="483"/>
      <c r="GB20" s="483"/>
      <c r="GC20" s="483"/>
      <c r="GD20" s="483"/>
      <c r="GE20" s="483"/>
      <c r="GF20" s="483"/>
      <c r="GG20" s="483"/>
      <c r="GH20" s="483"/>
      <c r="GI20" s="483"/>
      <c r="GJ20" s="483"/>
      <c r="GK20" s="483"/>
      <c r="GL20" s="483"/>
      <c r="GM20" s="483"/>
      <c r="GN20" s="483"/>
      <c r="GO20" s="483"/>
      <c r="GP20" s="483"/>
      <c r="GQ20" s="483"/>
      <c r="GR20" s="483"/>
      <c r="GS20" s="483"/>
      <c r="GT20" s="483"/>
      <c r="GU20" s="483"/>
      <c r="GV20" s="483"/>
      <c r="GW20" s="483"/>
      <c r="GX20" s="483"/>
      <c r="GY20" s="483"/>
      <c r="GZ20" s="483"/>
      <c r="HA20" s="483"/>
      <c r="HB20" s="483"/>
      <c r="HC20" s="483"/>
      <c r="HD20" s="483"/>
      <c r="HE20" s="483"/>
      <c r="HF20" s="483"/>
      <c r="HG20" s="483"/>
      <c r="HH20" s="483"/>
      <c r="HI20" s="483"/>
      <c r="HJ20" s="483"/>
      <c r="HK20" s="483"/>
      <c r="HL20" s="483"/>
      <c r="HM20" s="483"/>
      <c r="HN20" s="483"/>
      <c r="HO20" s="483"/>
      <c r="HP20" s="483"/>
      <c r="HQ20" s="483"/>
      <c r="HR20" s="483"/>
      <c r="HS20" s="483"/>
      <c r="HT20" s="483"/>
      <c r="HU20" s="483"/>
      <c r="HV20" s="483"/>
      <c r="HW20" s="483"/>
      <c r="HX20" s="483"/>
      <c r="HY20" s="483"/>
      <c r="HZ20" s="483"/>
      <c r="IA20" s="483"/>
      <c r="IB20" s="483"/>
      <c r="IC20" s="483"/>
      <c r="ID20" s="483"/>
      <c r="IE20" s="483"/>
      <c r="IF20" s="483"/>
      <c r="IG20" s="483"/>
      <c r="IH20" s="483"/>
      <c r="II20" s="483"/>
      <c r="IJ20" s="483"/>
      <c r="IK20" s="483"/>
      <c r="IL20" s="483"/>
      <c r="IM20" s="483"/>
      <c r="IN20" s="483"/>
      <c r="IO20" s="483"/>
      <c r="IP20" s="483"/>
      <c r="IQ20" s="483"/>
      <c r="IR20" s="483"/>
      <c r="IS20" s="483"/>
      <c r="IT20" s="483"/>
      <c r="IU20" s="483"/>
    </row>
    <row r="21" spans="1:255" s="399" customFormat="1">
      <c r="A21" s="485" t="s">
        <v>1273</v>
      </c>
      <c r="B21" s="489">
        <v>59</v>
      </c>
      <c r="C21" s="486" t="s">
        <v>40</v>
      </c>
      <c r="D21" s="490" t="s">
        <v>84</v>
      </c>
      <c r="E21" s="489" t="s">
        <v>13</v>
      </c>
      <c r="F21" s="491"/>
      <c r="G21" s="489"/>
      <c r="H21" s="486" t="s">
        <v>34</v>
      </c>
      <c r="I21" s="574">
        <v>1</v>
      </c>
      <c r="J21" s="489">
        <v>1</v>
      </c>
      <c r="K21" s="483"/>
      <c r="L21" s="483"/>
      <c r="M21" s="483"/>
      <c r="N21" s="483"/>
      <c r="O21" s="483"/>
      <c r="P21" s="483"/>
      <c r="Q21" s="483"/>
      <c r="R21" s="483"/>
      <c r="S21" s="483"/>
      <c r="T21" s="483"/>
      <c r="U21" s="483"/>
      <c r="V21" s="483"/>
      <c r="W21" s="483"/>
      <c r="X21" s="483"/>
      <c r="Y21" s="483"/>
      <c r="Z21" s="483"/>
      <c r="AA21" s="483"/>
      <c r="AB21" s="483"/>
      <c r="AC21" s="483"/>
      <c r="AD21" s="483"/>
      <c r="AE21" s="483"/>
      <c r="AF21" s="483"/>
      <c r="AG21" s="483"/>
      <c r="AH21" s="483"/>
      <c r="AI21" s="483"/>
      <c r="AJ21" s="483"/>
      <c r="AK21" s="483"/>
      <c r="AL21" s="483"/>
      <c r="AM21" s="483"/>
      <c r="AN21" s="483"/>
      <c r="AO21" s="483"/>
      <c r="AP21" s="483"/>
      <c r="AQ21" s="483"/>
      <c r="AR21" s="483"/>
      <c r="AS21" s="483"/>
      <c r="AT21" s="483"/>
      <c r="AU21" s="483"/>
      <c r="AV21" s="483"/>
      <c r="AW21" s="483"/>
      <c r="AX21" s="483"/>
      <c r="AY21" s="483"/>
      <c r="AZ21" s="483"/>
      <c r="BA21" s="483"/>
      <c r="BB21" s="483"/>
      <c r="BC21" s="483"/>
      <c r="BD21" s="483"/>
      <c r="BE21" s="483"/>
      <c r="BF21" s="483"/>
      <c r="BG21" s="483"/>
      <c r="BH21" s="483"/>
      <c r="BI21" s="483"/>
      <c r="BJ21" s="483"/>
      <c r="BK21" s="483"/>
      <c r="BL21" s="483"/>
      <c r="BM21" s="483"/>
      <c r="BN21" s="483"/>
      <c r="BO21" s="483"/>
      <c r="BP21" s="483"/>
      <c r="BQ21" s="483"/>
      <c r="BR21" s="483"/>
      <c r="BS21" s="483"/>
      <c r="BT21" s="483"/>
      <c r="BU21" s="483"/>
      <c r="BV21" s="483"/>
      <c r="BW21" s="483"/>
      <c r="BX21" s="483"/>
      <c r="BY21" s="483"/>
      <c r="BZ21" s="483"/>
      <c r="CA21" s="483"/>
      <c r="CB21" s="483"/>
      <c r="CC21" s="483"/>
      <c r="CD21" s="483"/>
      <c r="CE21" s="483"/>
      <c r="CF21" s="483"/>
      <c r="CG21" s="483"/>
      <c r="CH21" s="483"/>
      <c r="CI21" s="483"/>
      <c r="CJ21" s="483"/>
      <c r="CK21" s="483"/>
      <c r="CL21" s="483"/>
      <c r="CM21" s="483"/>
      <c r="CN21" s="483"/>
      <c r="CO21" s="483"/>
      <c r="CP21" s="483"/>
      <c r="CQ21" s="483"/>
      <c r="CR21" s="483"/>
      <c r="CS21" s="483"/>
      <c r="CT21" s="483"/>
      <c r="CU21" s="483"/>
      <c r="CV21" s="483"/>
      <c r="CW21" s="483"/>
      <c r="CX21" s="483"/>
      <c r="CY21" s="483"/>
      <c r="CZ21" s="483"/>
      <c r="DA21" s="483"/>
      <c r="DB21" s="483"/>
      <c r="DC21" s="483"/>
      <c r="DD21" s="483"/>
      <c r="DE21" s="483"/>
      <c r="DF21" s="483"/>
      <c r="DG21" s="483"/>
      <c r="DH21" s="483"/>
      <c r="DI21" s="483"/>
      <c r="DJ21" s="483"/>
      <c r="DK21" s="483"/>
      <c r="DL21" s="483"/>
      <c r="DM21" s="483"/>
      <c r="DN21" s="483"/>
      <c r="DO21" s="483"/>
      <c r="DP21" s="483"/>
      <c r="DQ21" s="483"/>
      <c r="DR21" s="483"/>
      <c r="DS21" s="483"/>
      <c r="DT21" s="483"/>
      <c r="DU21" s="483"/>
      <c r="DV21" s="483"/>
      <c r="DW21" s="483"/>
      <c r="DX21" s="483"/>
      <c r="DY21" s="483"/>
      <c r="DZ21" s="483"/>
      <c r="EA21" s="483"/>
      <c r="EB21" s="483"/>
      <c r="EC21" s="483"/>
      <c r="ED21" s="483"/>
      <c r="EE21" s="483"/>
      <c r="EF21" s="483"/>
      <c r="EG21" s="483"/>
      <c r="EH21" s="483"/>
      <c r="EI21" s="483"/>
      <c r="EJ21" s="483"/>
      <c r="EK21" s="483"/>
      <c r="EL21" s="483"/>
      <c r="EM21" s="483"/>
      <c r="EN21" s="483"/>
      <c r="EO21" s="483"/>
      <c r="EP21" s="483"/>
      <c r="EQ21" s="483"/>
      <c r="ER21" s="483"/>
      <c r="ES21" s="483"/>
      <c r="ET21" s="483"/>
      <c r="EU21" s="483"/>
      <c r="EV21" s="483"/>
      <c r="EW21" s="483"/>
      <c r="EX21" s="483"/>
      <c r="EY21" s="483"/>
      <c r="EZ21" s="483"/>
      <c r="FA21" s="483"/>
      <c r="FB21" s="483"/>
      <c r="FC21" s="483"/>
      <c r="FD21" s="483"/>
      <c r="FE21" s="483"/>
      <c r="FF21" s="483"/>
      <c r="FG21" s="483"/>
      <c r="FH21" s="483"/>
      <c r="FI21" s="483"/>
      <c r="FJ21" s="483"/>
      <c r="FK21" s="483"/>
      <c r="FL21" s="483"/>
      <c r="FM21" s="483"/>
      <c r="FN21" s="483"/>
      <c r="FO21" s="483"/>
      <c r="FP21" s="483"/>
      <c r="FQ21" s="483"/>
      <c r="FR21" s="483"/>
      <c r="FS21" s="483"/>
      <c r="FT21" s="483"/>
      <c r="FU21" s="483"/>
      <c r="FV21" s="483"/>
      <c r="FW21" s="483"/>
      <c r="FX21" s="483"/>
      <c r="FY21" s="483"/>
      <c r="FZ21" s="483"/>
      <c r="GA21" s="483"/>
      <c r="GB21" s="483"/>
      <c r="GC21" s="483"/>
      <c r="GD21" s="483"/>
      <c r="GE21" s="483"/>
      <c r="GF21" s="483"/>
      <c r="GG21" s="483"/>
      <c r="GH21" s="483"/>
      <c r="GI21" s="483"/>
      <c r="GJ21" s="483"/>
      <c r="GK21" s="483"/>
      <c r="GL21" s="483"/>
      <c r="GM21" s="483"/>
      <c r="GN21" s="483"/>
      <c r="GO21" s="483"/>
      <c r="GP21" s="483"/>
      <c r="GQ21" s="483"/>
      <c r="GR21" s="483"/>
      <c r="GS21" s="483"/>
      <c r="GT21" s="483"/>
      <c r="GU21" s="483"/>
      <c r="GV21" s="483"/>
      <c r="GW21" s="483"/>
      <c r="GX21" s="483"/>
      <c r="GY21" s="483"/>
      <c r="GZ21" s="483"/>
      <c r="HA21" s="483"/>
      <c r="HB21" s="483"/>
      <c r="HC21" s="483"/>
      <c r="HD21" s="483"/>
      <c r="HE21" s="483"/>
      <c r="HF21" s="483"/>
      <c r="HG21" s="483"/>
      <c r="HH21" s="483"/>
      <c r="HI21" s="483"/>
      <c r="HJ21" s="483"/>
      <c r="HK21" s="483"/>
      <c r="HL21" s="483"/>
      <c r="HM21" s="483"/>
      <c r="HN21" s="483"/>
      <c r="HO21" s="483"/>
      <c r="HP21" s="483"/>
      <c r="HQ21" s="483"/>
      <c r="HR21" s="483"/>
      <c r="HS21" s="483"/>
      <c r="HT21" s="483"/>
      <c r="HU21" s="483"/>
      <c r="HV21" s="483"/>
      <c r="HW21" s="483"/>
      <c r="HX21" s="483"/>
      <c r="HY21" s="483"/>
      <c r="HZ21" s="483"/>
      <c r="IA21" s="483"/>
      <c r="IB21" s="483"/>
      <c r="IC21" s="483"/>
      <c r="ID21" s="483"/>
      <c r="IE21" s="483"/>
      <c r="IF21" s="483"/>
      <c r="IG21" s="483"/>
      <c r="IH21" s="483"/>
      <c r="II21" s="483"/>
      <c r="IJ21" s="483"/>
      <c r="IK21" s="483"/>
      <c r="IL21" s="483"/>
      <c r="IM21" s="483"/>
      <c r="IN21" s="483"/>
      <c r="IO21" s="483"/>
      <c r="IP21" s="483"/>
      <c r="IQ21" s="483"/>
      <c r="IR21" s="483"/>
      <c r="IS21" s="483"/>
      <c r="IT21" s="483"/>
      <c r="IU21" s="483"/>
    </row>
    <row r="22" spans="1:255">
      <c r="A22" s="485" t="s">
        <v>1274</v>
      </c>
      <c r="B22" s="489">
        <v>1172</v>
      </c>
      <c r="C22" s="486" t="s">
        <v>38</v>
      </c>
      <c r="D22" s="490" t="s">
        <v>25</v>
      </c>
      <c r="E22" s="489" t="s">
        <v>13</v>
      </c>
      <c r="F22" s="491"/>
      <c r="G22" s="489"/>
      <c r="H22" s="486" t="s">
        <v>34</v>
      </c>
      <c r="I22" s="574">
        <v>1</v>
      </c>
      <c r="J22" s="489">
        <v>1</v>
      </c>
    </row>
    <row r="23" spans="1:255">
      <c r="A23" s="485"/>
      <c r="B23" s="484"/>
      <c r="C23" s="486"/>
      <c r="D23" s="487" t="s">
        <v>41</v>
      </c>
      <c r="E23" s="484"/>
      <c r="F23" s="488"/>
      <c r="G23" s="489"/>
      <c r="H23" s="486"/>
      <c r="I23" s="573">
        <f>I24+I25+I26+I27+I28+I29+I30+I31+I32</f>
        <v>4</v>
      </c>
      <c r="J23" s="533">
        <f>J24+J25+J26+J27+J28+J29+J30+J31+J32</f>
        <v>9</v>
      </c>
    </row>
    <row r="24" spans="1:255">
      <c r="A24" s="485" t="s">
        <v>1275</v>
      </c>
      <c r="B24" s="489">
        <v>9</v>
      </c>
      <c r="C24" s="486" t="s">
        <v>27</v>
      </c>
      <c r="D24" s="490" t="s">
        <v>42</v>
      </c>
      <c r="E24" s="489" t="s">
        <v>15</v>
      </c>
      <c r="F24" s="491"/>
      <c r="G24" s="489"/>
      <c r="H24" s="486" t="s">
        <v>41</v>
      </c>
      <c r="I24" s="574"/>
      <c r="J24" s="489">
        <v>1</v>
      </c>
    </row>
    <row r="25" spans="1:255">
      <c r="A25" s="485" t="s">
        <v>1276</v>
      </c>
      <c r="B25" s="489">
        <v>10</v>
      </c>
      <c r="C25" s="486" t="s">
        <v>27</v>
      </c>
      <c r="D25" s="490" t="s">
        <v>42</v>
      </c>
      <c r="E25" s="489" t="s">
        <v>15</v>
      </c>
      <c r="F25" s="491"/>
      <c r="G25" s="489"/>
      <c r="H25" s="486" t="s">
        <v>41</v>
      </c>
      <c r="I25" s="574"/>
      <c r="J25" s="489">
        <v>1</v>
      </c>
    </row>
    <row r="26" spans="1:255">
      <c r="A26" s="485" t="s">
        <v>1277</v>
      </c>
      <c r="B26" s="489">
        <v>1049</v>
      </c>
      <c r="C26" s="486" t="s">
        <v>43</v>
      </c>
      <c r="D26" s="490" t="s">
        <v>42</v>
      </c>
      <c r="E26" s="489" t="s">
        <v>15</v>
      </c>
      <c r="F26" s="491"/>
      <c r="G26" s="489"/>
      <c r="H26" s="486" t="s">
        <v>41</v>
      </c>
      <c r="I26" s="574">
        <v>1</v>
      </c>
      <c r="J26" s="489">
        <v>1</v>
      </c>
    </row>
    <row r="27" spans="1:255">
      <c r="A27" s="485" t="s">
        <v>1278</v>
      </c>
      <c r="B27" s="489">
        <v>1050</v>
      </c>
      <c r="C27" s="486"/>
      <c r="D27" s="490" t="s">
        <v>42</v>
      </c>
      <c r="E27" s="489" t="s">
        <v>15</v>
      </c>
      <c r="F27" s="491"/>
      <c r="G27" s="489"/>
      <c r="H27" s="486" t="s">
        <v>41</v>
      </c>
      <c r="I27" s="574"/>
      <c r="J27" s="489">
        <v>1</v>
      </c>
      <c r="K27" s="483" t="s">
        <v>1025</v>
      </c>
    </row>
    <row r="28" spans="1:255">
      <c r="A28" s="485" t="s">
        <v>1279</v>
      </c>
      <c r="B28" s="489">
        <v>1051</v>
      </c>
      <c r="C28" s="486" t="s">
        <v>45</v>
      </c>
      <c r="D28" s="490" t="s">
        <v>42</v>
      </c>
      <c r="E28" s="489" t="s">
        <v>15</v>
      </c>
      <c r="F28" s="491"/>
      <c r="G28" s="489"/>
      <c r="H28" s="486" t="s">
        <v>41</v>
      </c>
      <c r="I28" s="574">
        <v>1</v>
      </c>
      <c r="J28" s="489">
        <v>1</v>
      </c>
    </row>
    <row r="29" spans="1:255">
      <c r="A29" s="485" t="s">
        <v>1280</v>
      </c>
      <c r="B29" s="489">
        <v>1052</v>
      </c>
      <c r="C29" s="486" t="s">
        <v>27</v>
      </c>
      <c r="D29" s="490" t="s">
        <v>42</v>
      </c>
      <c r="E29" s="489" t="s">
        <v>15</v>
      </c>
      <c r="F29" s="491"/>
      <c r="G29" s="489"/>
      <c r="H29" s="486" t="s">
        <v>41</v>
      </c>
      <c r="I29" s="574"/>
      <c r="J29" s="489">
        <v>1</v>
      </c>
    </row>
    <row r="30" spans="1:255">
      <c r="A30" s="485" t="s">
        <v>1281</v>
      </c>
      <c r="B30" s="489">
        <v>1053</v>
      </c>
      <c r="C30" s="486" t="s">
        <v>46</v>
      </c>
      <c r="D30" s="490" t="s">
        <v>25</v>
      </c>
      <c r="E30" s="489" t="s">
        <v>13</v>
      </c>
      <c r="F30" s="491"/>
      <c r="G30" s="489"/>
      <c r="H30" s="486" t="s">
        <v>41</v>
      </c>
      <c r="I30" s="574">
        <v>1</v>
      </c>
      <c r="J30" s="489">
        <v>1</v>
      </c>
    </row>
    <row r="31" spans="1:255">
      <c r="A31" s="485" t="s">
        <v>1282</v>
      </c>
      <c r="B31" s="489">
        <v>1054</v>
      </c>
      <c r="C31" s="486" t="s">
        <v>47</v>
      </c>
      <c r="D31" s="490" t="s">
        <v>25</v>
      </c>
      <c r="E31" s="489" t="s">
        <v>13</v>
      </c>
      <c r="F31" s="491"/>
      <c r="G31" s="489"/>
      <c r="H31" s="486" t="s">
        <v>41</v>
      </c>
      <c r="I31" s="574">
        <v>1</v>
      </c>
      <c r="J31" s="489">
        <v>1</v>
      </c>
    </row>
    <row r="32" spans="1:255">
      <c r="A32" s="485" t="s">
        <v>1283</v>
      </c>
      <c r="B32" s="489">
        <v>1055</v>
      </c>
      <c r="C32" s="486" t="s">
        <v>27</v>
      </c>
      <c r="D32" s="490" t="s">
        <v>25</v>
      </c>
      <c r="E32" s="489" t="s">
        <v>13</v>
      </c>
      <c r="F32" s="491"/>
      <c r="G32" s="489"/>
      <c r="H32" s="486" t="s">
        <v>41</v>
      </c>
      <c r="I32" s="574"/>
      <c r="J32" s="489">
        <v>1</v>
      </c>
    </row>
    <row r="33" spans="1:10">
      <c r="A33" s="485"/>
      <c r="B33" s="489"/>
      <c r="C33" s="486"/>
      <c r="D33" s="494" t="s">
        <v>48</v>
      </c>
      <c r="E33" s="489"/>
      <c r="F33" s="491"/>
      <c r="G33" s="489"/>
      <c r="H33" s="486"/>
      <c r="I33" s="574">
        <f>I35+I36+I37+I38+I39+I40+I41+I42+I43+I44+I46+I47+I48+I49+I50+I51+I53+I52+I55+I56+I57+I58+I59+I60+I61+I62+I63+I64+I65+I66+I67+I69+I70+I71+I72+I73+I74+I75+I76+I77+I78+I79+I80+I81+I83+I84+I86+I85+I87+I88+I89+I90+I91+I92</f>
        <v>32</v>
      </c>
      <c r="J33" s="532">
        <f>J35+J36+J37+J38+J39+J40+J41+J42+J43+J44+J46+J47+J48+J49+J50+J51+J53+J52+J55+J56+J57+J58+J59+J60+J61+J62+J63+J64+J65+J66+J67+J69+J70+J71+J72+J73+J74+J75+J76+J77+J78+J79+J80+J81+J83+J84+J86+J85+J87+J88+J89+J90+J91+J92</f>
        <v>54</v>
      </c>
    </row>
    <row r="34" spans="1:10">
      <c r="A34" s="485"/>
      <c r="B34" s="489"/>
      <c r="C34" s="486"/>
      <c r="D34" s="495" t="s">
        <v>49</v>
      </c>
      <c r="E34" s="489"/>
      <c r="F34" s="491"/>
      <c r="G34" s="489"/>
      <c r="H34" s="486"/>
      <c r="I34" s="574"/>
      <c r="J34" s="489"/>
    </row>
    <row r="35" spans="1:10">
      <c r="A35" s="485" t="s">
        <v>1284</v>
      </c>
      <c r="B35" s="489">
        <v>7</v>
      </c>
      <c r="C35" s="486"/>
      <c r="D35" s="490" t="s">
        <v>50</v>
      </c>
      <c r="E35" s="489" t="s">
        <v>15</v>
      </c>
      <c r="F35" s="491"/>
      <c r="G35" s="489"/>
      <c r="H35" s="492" t="s">
        <v>1180</v>
      </c>
      <c r="I35" s="574"/>
      <c r="J35" s="489">
        <v>1</v>
      </c>
    </row>
    <row r="36" spans="1:10">
      <c r="A36" s="485" t="s">
        <v>1285</v>
      </c>
      <c r="B36" s="489">
        <v>1090</v>
      </c>
      <c r="C36" s="492" t="s">
        <v>51</v>
      </c>
      <c r="D36" s="492" t="s">
        <v>50</v>
      </c>
      <c r="E36" s="489" t="s">
        <v>15</v>
      </c>
      <c r="F36" s="491"/>
      <c r="G36" s="493"/>
      <c r="H36" s="492" t="s">
        <v>1180</v>
      </c>
      <c r="I36" s="574">
        <v>1</v>
      </c>
      <c r="J36" s="489">
        <v>1</v>
      </c>
    </row>
    <row r="37" spans="1:10">
      <c r="A37" s="485" t="s">
        <v>1286</v>
      </c>
      <c r="B37" s="489">
        <v>1091</v>
      </c>
      <c r="C37" s="492" t="s">
        <v>52</v>
      </c>
      <c r="D37" s="492" t="s">
        <v>50</v>
      </c>
      <c r="E37" s="489" t="s">
        <v>15</v>
      </c>
      <c r="F37" s="531" t="s">
        <v>1721</v>
      </c>
      <c r="G37" s="493"/>
      <c r="H37" s="492" t="s">
        <v>1180</v>
      </c>
      <c r="I37" s="574">
        <v>1</v>
      </c>
      <c r="J37" s="489">
        <v>1</v>
      </c>
    </row>
    <row r="38" spans="1:10">
      <c r="A38" s="485" t="s">
        <v>1287</v>
      </c>
      <c r="B38" s="489">
        <v>1092</v>
      </c>
      <c r="C38" s="492" t="s">
        <v>53</v>
      </c>
      <c r="D38" s="492" t="s">
        <v>50</v>
      </c>
      <c r="E38" s="489" t="s">
        <v>15</v>
      </c>
      <c r="F38" s="491"/>
      <c r="G38" s="493"/>
      <c r="H38" s="492" t="s">
        <v>1180</v>
      </c>
      <c r="I38" s="574">
        <v>1</v>
      </c>
      <c r="J38" s="489">
        <v>1</v>
      </c>
    </row>
    <row r="39" spans="1:10">
      <c r="A39" s="485" t="s">
        <v>1288</v>
      </c>
      <c r="B39" s="489">
        <v>1103</v>
      </c>
      <c r="C39" s="492" t="s">
        <v>55</v>
      </c>
      <c r="D39" s="492" t="s">
        <v>50</v>
      </c>
      <c r="E39" s="489" t="s">
        <v>15</v>
      </c>
      <c r="F39" s="491"/>
      <c r="G39" s="493"/>
      <c r="H39" s="492" t="s">
        <v>1180</v>
      </c>
      <c r="I39" s="574">
        <v>1</v>
      </c>
      <c r="J39" s="489">
        <v>1</v>
      </c>
    </row>
    <row r="40" spans="1:10">
      <c r="A40" s="485" t="s">
        <v>1289</v>
      </c>
      <c r="B40" s="489">
        <v>1125</v>
      </c>
      <c r="C40" s="492" t="s">
        <v>27</v>
      </c>
      <c r="D40" s="492" t="s">
        <v>50</v>
      </c>
      <c r="E40" s="489" t="s">
        <v>15</v>
      </c>
      <c r="F40" s="491"/>
      <c r="G40" s="493"/>
      <c r="H40" s="492" t="s">
        <v>1180</v>
      </c>
      <c r="I40" s="574"/>
      <c r="J40" s="489">
        <v>1</v>
      </c>
    </row>
    <row r="41" spans="1:10">
      <c r="A41" s="485" t="s">
        <v>1290</v>
      </c>
      <c r="B41" s="489">
        <v>1093</v>
      </c>
      <c r="C41" s="493">
        <v>1</v>
      </c>
      <c r="D41" s="492" t="s">
        <v>25</v>
      </c>
      <c r="E41" s="489" t="s">
        <v>13</v>
      </c>
      <c r="F41" s="491"/>
      <c r="G41" s="493"/>
      <c r="H41" s="492" t="s">
        <v>1180</v>
      </c>
      <c r="I41" s="574"/>
      <c r="J41" s="489">
        <v>1</v>
      </c>
    </row>
    <row r="42" spans="1:10">
      <c r="A42" s="485" t="s">
        <v>1291</v>
      </c>
      <c r="B42" s="489">
        <v>1094</v>
      </c>
      <c r="C42" s="492" t="s">
        <v>57</v>
      </c>
      <c r="D42" s="492" t="s">
        <v>25</v>
      </c>
      <c r="E42" s="489" t="s">
        <v>13</v>
      </c>
      <c r="F42" s="531" t="s">
        <v>1720</v>
      </c>
      <c r="G42" s="493"/>
      <c r="H42" s="492" t="s">
        <v>1180</v>
      </c>
      <c r="I42" s="574">
        <v>1</v>
      </c>
      <c r="J42" s="489">
        <v>1</v>
      </c>
    </row>
    <row r="43" spans="1:10">
      <c r="A43" s="485" t="s">
        <v>1292</v>
      </c>
      <c r="B43" s="489">
        <v>1107</v>
      </c>
      <c r="C43" s="492" t="s">
        <v>27</v>
      </c>
      <c r="D43" s="492" t="s">
        <v>25</v>
      </c>
      <c r="E43" s="489" t="s">
        <v>13</v>
      </c>
      <c r="F43" s="491"/>
      <c r="G43" s="493"/>
      <c r="H43" s="492" t="s">
        <v>1180</v>
      </c>
      <c r="I43" s="574"/>
      <c r="J43" s="489">
        <v>1</v>
      </c>
    </row>
    <row r="44" spans="1:10">
      <c r="A44" s="485" t="s">
        <v>1293</v>
      </c>
      <c r="B44" s="489">
        <v>1173</v>
      </c>
      <c r="C44" s="492" t="s">
        <v>27</v>
      </c>
      <c r="D44" s="492" t="s">
        <v>63</v>
      </c>
      <c r="E44" s="489" t="s">
        <v>13</v>
      </c>
      <c r="F44" s="491"/>
      <c r="G44" s="493"/>
      <c r="H44" s="492" t="s">
        <v>1180</v>
      </c>
      <c r="I44" s="574"/>
      <c r="J44" s="489">
        <v>1</v>
      </c>
    </row>
    <row r="45" spans="1:10">
      <c r="A45" s="485"/>
      <c r="B45" s="489"/>
      <c r="C45" s="492"/>
      <c r="D45" s="496" t="s">
        <v>64</v>
      </c>
      <c r="E45" s="489"/>
      <c r="F45" s="491"/>
      <c r="G45" s="493"/>
      <c r="H45" s="492"/>
      <c r="I45" s="574"/>
      <c r="J45" s="489"/>
    </row>
    <row r="46" spans="1:10">
      <c r="A46" s="485" t="s">
        <v>1294</v>
      </c>
      <c r="B46" s="489">
        <v>226</v>
      </c>
      <c r="C46" s="486" t="s">
        <v>66</v>
      </c>
      <c r="D46" s="492" t="s">
        <v>65</v>
      </c>
      <c r="E46" s="489" t="s">
        <v>13</v>
      </c>
      <c r="F46" s="531" t="s">
        <v>1719</v>
      </c>
      <c r="G46" s="493"/>
      <c r="H46" s="492" t="s">
        <v>1181</v>
      </c>
      <c r="I46" s="574">
        <v>1</v>
      </c>
      <c r="J46" s="489">
        <v>1</v>
      </c>
    </row>
    <row r="47" spans="1:10">
      <c r="A47" s="485" t="s">
        <v>1295</v>
      </c>
      <c r="B47" s="489">
        <v>766</v>
      </c>
      <c r="C47" s="492" t="s">
        <v>67</v>
      </c>
      <c r="D47" s="492" t="s">
        <v>65</v>
      </c>
      <c r="E47" s="489" t="s">
        <v>13</v>
      </c>
      <c r="F47" s="531" t="s">
        <v>1719</v>
      </c>
      <c r="G47" s="493"/>
      <c r="H47" s="492" t="s">
        <v>1181</v>
      </c>
      <c r="I47" s="574">
        <v>1</v>
      </c>
      <c r="J47" s="489">
        <v>1</v>
      </c>
    </row>
    <row r="48" spans="1:10">
      <c r="A48" s="485" t="s">
        <v>1296</v>
      </c>
      <c r="B48" s="489">
        <v>1095</v>
      </c>
      <c r="C48" s="492" t="s">
        <v>70</v>
      </c>
      <c r="D48" s="492" t="s">
        <v>69</v>
      </c>
      <c r="E48" s="489" t="s">
        <v>15</v>
      </c>
      <c r="F48" s="531" t="s">
        <v>1719</v>
      </c>
      <c r="G48" s="493"/>
      <c r="H48" s="492" t="s">
        <v>1181</v>
      </c>
      <c r="I48" s="574">
        <v>1</v>
      </c>
      <c r="J48" s="489">
        <v>1</v>
      </c>
    </row>
    <row r="49" spans="1:10">
      <c r="A49" s="485" t="s">
        <v>1297</v>
      </c>
      <c r="B49" s="489">
        <v>1096</v>
      </c>
      <c r="C49" s="492" t="s">
        <v>27</v>
      </c>
      <c r="D49" s="492" t="s">
        <v>69</v>
      </c>
      <c r="E49" s="489" t="s">
        <v>15</v>
      </c>
      <c r="F49" s="531" t="s">
        <v>1719</v>
      </c>
      <c r="G49" s="493"/>
      <c r="H49" s="492" t="s">
        <v>1181</v>
      </c>
      <c r="I49" s="574"/>
      <c r="J49" s="489">
        <v>1</v>
      </c>
    </row>
    <row r="50" spans="1:10">
      <c r="A50" s="485" t="s">
        <v>1298</v>
      </c>
      <c r="B50" s="489">
        <v>1097</v>
      </c>
      <c r="C50" s="492" t="s">
        <v>27</v>
      </c>
      <c r="D50" s="492" t="s">
        <v>69</v>
      </c>
      <c r="E50" s="489" t="s">
        <v>15</v>
      </c>
      <c r="F50" s="531" t="s">
        <v>1719</v>
      </c>
      <c r="G50" s="493"/>
      <c r="H50" s="492" t="s">
        <v>1181</v>
      </c>
      <c r="I50" s="574"/>
      <c r="J50" s="489">
        <v>1</v>
      </c>
    </row>
    <row r="51" spans="1:10">
      <c r="A51" s="485" t="s">
        <v>1299</v>
      </c>
      <c r="B51" s="489">
        <v>1098</v>
      </c>
      <c r="C51" s="492" t="s">
        <v>27</v>
      </c>
      <c r="D51" s="492" t="s">
        <v>69</v>
      </c>
      <c r="E51" s="489" t="s">
        <v>15</v>
      </c>
      <c r="F51" s="531" t="s">
        <v>1719</v>
      </c>
      <c r="G51" s="493"/>
      <c r="H51" s="492" t="s">
        <v>1181</v>
      </c>
      <c r="I51" s="574"/>
      <c r="J51" s="489">
        <v>1</v>
      </c>
    </row>
    <row r="52" spans="1:10">
      <c r="A52" s="485" t="s">
        <v>1300</v>
      </c>
      <c r="B52" s="489">
        <v>224</v>
      </c>
      <c r="C52" s="492" t="s">
        <v>27</v>
      </c>
      <c r="D52" s="492" t="s">
        <v>25</v>
      </c>
      <c r="E52" s="489" t="s">
        <v>13</v>
      </c>
      <c r="F52" s="531" t="s">
        <v>1719</v>
      </c>
      <c r="G52" s="493"/>
      <c r="H52" s="492" t="s">
        <v>1181</v>
      </c>
      <c r="I52" s="574"/>
      <c r="J52" s="489">
        <v>1</v>
      </c>
    </row>
    <row r="53" spans="1:10">
      <c r="A53" s="485" t="s">
        <v>1301</v>
      </c>
      <c r="B53" s="489">
        <v>1102</v>
      </c>
      <c r="C53" s="492" t="s">
        <v>27</v>
      </c>
      <c r="D53" s="492" t="s">
        <v>25</v>
      </c>
      <c r="E53" s="489" t="s">
        <v>13</v>
      </c>
      <c r="F53" s="531" t="s">
        <v>1719</v>
      </c>
      <c r="G53" s="493"/>
      <c r="H53" s="492" t="s">
        <v>1181</v>
      </c>
      <c r="I53" s="574"/>
      <c r="J53" s="489">
        <v>1</v>
      </c>
    </row>
    <row r="54" spans="1:10">
      <c r="A54" s="485"/>
      <c r="B54" s="489"/>
      <c r="C54" s="492"/>
      <c r="D54" s="496" t="s">
        <v>71</v>
      </c>
      <c r="E54" s="489"/>
      <c r="F54" s="491"/>
      <c r="G54" s="493"/>
      <c r="H54" s="492"/>
      <c r="I54" s="574"/>
      <c r="J54" s="489"/>
    </row>
    <row r="55" spans="1:10">
      <c r="A55" s="485" t="s">
        <v>1302</v>
      </c>
      <c r="B55" s="489">
        <v>1108</v>
      </c>
      <c r="C55" s="492" t="s">
        <v>73</v>
      </c>
      <c r="D55" s="492" t="s">
        <v>72</v>
      </c>
      <c r="E55" s="489" t="s">
        <v>15</v>
      </c>
      <c r="F55" s="491"/>
      <c r="G55" s="493"/>
      <c r="H55" s="492" t="s">
        <v>1182</v>
      </c>
      <c r="I55" s="574">
        <v>1</v>
      </c>
      <c r="J55" s="489">
        <v>1</v>
      </c>
    </row>
    <row r="56" spans="1:10">
      <c r="A56" s="485" t="s">
        <v>1303</v>
      </c>
      <c r="B56" s="489">
        <v>1109</v>
      </c>
      <c r="C56" s="486" t="s">
        <v>1062</v>
      </c>
      <c r="D56" s="492" t="s">
        <v>72</v>
      </c>
      <c r="E56" s="489" t="s">
        <v>15</v>
      </c>
      <c r="F56" s="531" t="s">
        <v>1721</v>
      </c>
      <c r="G56" s="493"/>
      <c r="H56" s="492" t="s">
        <v>1182</v>
      </c>
      <c r="I56" s="574">
        <v>1</v>
      </c>
      <c r="J56" s="489">
        <v>1</v>
      </c>
    </row>
    <row r="57" spans="1:10">
      <c r="A57" s="485" t="s">
        <v>1304</v>
      </c>
      <c r="B57" s="489">
        <v>1110</v>
      </c>
      <c r="C57" s="492" t="s">
        <v>75</v>
      </c>
      <c r="D57" s="492" t="s">
        <v>72</v>
      </c>
      <c r="E57" s="489" t="s">
        <v>15</v>
      </c>
      <c r="F57" s="491"/>
      <c r="G57" s="493"/>
      <c r="H57" s="492" t="s">
        <v>1182</v>
      </c>
      <c r="I57" s="574">
        <v>1</v>
      </c>
      <c r="J57" s="489">
        <v>1</v>
      </c>
    </row>
    <row r="58" spans="1:10">
      <c r="A58" s="485" t="s">
        <v>1305</v>
      </c>
      <c r="B58" s="489">
        <v>1111</v>
      </c>
      <c r="C58" s="492" t="s">
        <v>76</v>
      </c>
      <c r="D58" s="492" t="s">
        <v>72</v>
      </c>
      <c r="E58" s="489" t="s">
        <v>15</v>
      </c>
      <c r="F58" s="491"/>
      <c r="G58" s="493"/>
      <c r="H58" s="492" t="s">
        <v>1182</v>
      </c>
      <c r="I58" s="574">
        <v>1</v>
      </c>
      <c r="J58" s="489">
        <v>1</v>
      </c>
    </row>
    <row r="59" spans="1:10">
      <c r="A59" s="485" t="s">
        <v>1306</v>
      </c>
      <c r="B59" s="489">
        <v>1112</v>
      </c>
      <c r="C59" s="513"/>
      <c r="D59" s="492" t="s">
        <v>72</v>
      </c>
      <c r="E59" s="489" t="s">
        <v>15</v>
      </c>
      <c r="F59" s="491"/>
      <c r="G59" s="493"/>
      <c r="H59" s="492" t="s">
        <v>1182</v>
      </c>
      <c r="I59" s="574"/>
      <c r="J59" s="489">
        <v>1</v>
      </c>
    </row>
    <row r="60" spans="1:10">
      <c r="A60" s="485" t="s">
        <v>1307</v>
      </c>
      <c r="B60" s="489">
        <v>1113</v>
      </c>
      <c r="C60" s="492" t="s">
        <v>27</v>
      </c>
      <c r="D60" s="492" t="s">
        <v>72</v>
      </c>
      <c r="E60" s="489" t="s">
        <v>15</v>
      </c>
      <c r="F60" s="491"/>
      <c r="G60" s="493"/>
      <c r="H60" s="492" t="s">
        <v>1182</v>
      </c>
      <c r="I60" s="574"/>
      <c r="J60" s="489">
        <v>1</v>
      </c>
    </row>
    <row r="61" spans="1:10">
      <c r="A61" s="485" t="s">
        <v>1308</v>
      </c>
      <c r="B61" s="489">
        <v>1114</v>
      </c>
      <c r="C61" s="492" t="s">
        <v>78</v>
      </c>
      <c r="D61" s="492" t="s">
        <v>72</v>
      </c>
      <c r="E61" s="489" t="s">
        <v>15</v>
      </c>
      <c r="F61" s="491"/>
      <c r="G61" s="493"/>
      <c r="H61" s="492" t="s">
        <v>1182</v>
      </c>
      <c r="I61" s="574">
        <v>1</v>
      </c>
      <c r="J61" s="489">
        <v>1</v>
      </c>
    </row>
    <row r="62" spans="1:10">
      <c r="A62" s="485" t="s">
        <v>1309</v>
      </c>
      <c r="B62" s="489">
        <v>1115</v>
      </c>
      <c r="C62" s="492" t="s">
        <v>1141</v>
      </c>
      <c r="D62" s="492" t="s">
        <v>72</v>
      </c>
      <c r="E62" s="489" t="s">
        <v>15</v>
      </c>
      <c r="F62" s="491"/>
      <c r="G62" s="493"/>
      <c r="H62" s="492" t="s">
        <v>1182</v>
      </c>
      <c r="I62" s="574">
        <v>1</v>
      </c>
      <c r="J62" s="489">
        <v>1</v>
      </c>
    </row>
    <row r="63" spans="1:10">
      <c r="A63" s="485" t="s">
        <v>1310</v>
      </c>
      <c r="B63" s="489">
        <v>1116</v>
      </c>
      <c r="C63" s="492" t="s">
        <v>80</v>
      </c>
      <c r="D63" s="492" t="s">
        <v>72</v>
      </c>
      <c r="E63" s="489" t="s">
        <v>15</v>
      </c>
      <c r="F63" s="531" t="s">
        <v>1719</v>
      </c>
      <c r="G63" s="493"/>
      <c r="H63" s="492" t="s">
        <v>1182</v>
      </c>
      <c r="I63" s="574">
        <v>1</v>
      </c>
      <c r="J63" s="489">
        <v>1</v>
      </c>
    </row>
    <row r="64" spans="1:10">
      <c r="A64" s="485" t="s">
        <v>1311</v>
      </c>
      <c r="B64" s="489">
        <v>1118</v>
      </c>
      <c r="C64" s="492" t="s">
        <v>81</v>
      </c>
      <c r="D64" s="492" t="s">
        <v>229</v>
      </c>
      <c r="E64" s="489" t="s">
        <v>13</v>
      </c>
      <c r="F64" s="491"/>
      <c r="G64" s="493"/>
      <c r="H64" s="492" t="s">
        <v>1182</v>
      </c>
      <c r="I64" s="574">
        <v>1</v>
      </c>
      <c r="J64" s="489">
        <v>1</v>
      </c>
    </row>
    <row r="65" spans="1:10">
      <c r="A65" s="485" t="s">
        <v>1312</v>
      </c>
      <c r="B65" s="489">
        <v>1174</v>
      </c>
      <c r="C65" s="531">
        <v>2</v>
      </c>
      <c r="D65" s="492" t="s">
        <v>25</v>
      </c>
      <c r="E65" s="489" t="s">
        <v>13</v>
      </c>
      <c r="F65" s="491"/>
      <c r="G65" s="489"/>
      <c r="H65" s="492" t="s">
        <v>1182</v>
      </c>
      <c r="I65" s="574"/>
      <c r="J65" s="489">
        <v>1</v>
      </c>
    </row>
    <row r="66" spans="1:10">
      <c r="A66" s="485" t="s">
        <v>1313</v>
      </c>
      <c r="B66" s="489">
        <v>1064</v>
      </c>
      <c r="C66" s="492" t="s">
        <v>27</v>
      </c>
      <c r="D66" s="492" t="s">
        <v>25</v>
      </c>
      <c r="E66" s="489" t="s">
        <v>13</v>
      </c>
      <c r="F66" s="491"/>
      <c r="G66" s="493"/>
      <c r="H66" s="492" t="s">
        <v>1182</v>
      </c>
      <c r="I66" s="574"/>
      <c r="J66" s="489">
        <v>1</v>
      </c>
    </row>
    <row r="67" spans="1:10">
      <c r="A67" s="485" t="s">
        <v>1314</v>
      </c>
      <c r="B67" s="489">
        <v>1121</v>
      </c>
      <c r="C67" s="492" t="s">
        <v>27</v>
      </c>
      <c r="D67" s="492" t="s">
        <v>63</v>
      </c>
      <c r="E67" s="489" t="s">
        <v>13</v>
      </c>
      <c r="F67" s="491"/>
      <c r="G67" s="493"/>
      <c r="H67" s="492" t="s">
        <v>1182</v>
      </c>
      <c r="I67" s="574"/>
      <c r="J67" s="489">
        <v>1</v>
      </c>
    </row>
    <row r="68" spans="1:10">
      <c r="A68" s="486"/>
      <c r="B68" s="489"/>
      <c r="C68" s="492"/>
      <c r="D68" s="496" t="s">
        <v>972</v>
      </c>
      <c r="E68" s="489"/>
      <c r="F68" s="491"/>
      <c r="G68" s="493"/>
      <c r="H68" s="492"/>
      <c r="I68" s="574"/>
      <c r="J68" s="489"/>
    </row>
    <row r="69" spans="1:10">
      <c r="A69" s="485" t="s">
        <v>1315</v>
      </c>
      <c r="B69" s="489">
        <v>56</v>
      </c>
      <c r="C69" s="489">
        <v>3</v>
      </c>
      <c r="D69" s="492" t="s">
        <v>84</v>
      </c>
      <c r="E69" s="489" t="s">
        <v>13</v>
      </c>
      <c r="F69" s="491"/>
      <c r="G69" s="493"/>
      <c r="H69" s="492" t="s">
        <v>1316</v>
      </c>
      <c r="I69" s="574"/>
      <c r="J69" s="489">
        <v>1</v>
      </c>
    </row>
    <row r="70" spans="1:10">
      <c r="A70" s="485" t="s">
        <v>1317</v>
      </c>
      <c r="B70" s="489">
        <v>219</v>
      </c>
      <c r="C70" s="492" t="s">
        <v>87</v>
      </c>
      <c r="D70" s="492" t="s">
        <v>84</v>
      </c>
      <c r="E70" s="489" t="s">
        <v>13</v>
      </c>
      <c r="F70" s="491"/>
      <c r="G70" s="493"/>
      <c r="H70" s="492" t="s">
        <v>1316</v>
      </c>
      <c r="I70" s="574">
        <v>1</v>
      </c>
      <c r="J70" s="489">
        <v>1</v>
      </c>
    </row>
    <row r="71" spans="1:10">
      <c r="A71" s="485" t="s">
        <v>1318</v>
      </c>
      <c r="B71" s="489">
        <v>280</v>
      </c>
      <c r="C71" s="492" t="s">
        <v>149</v>
      </c>
      <c r="D71" s="492" t="s">
        <v>84</v>
      </c>
      <c r="E71" s="489" t="s">
        <v>13</v>
      </c>
      <c r="F71" s="491"/>
      <c r="G71" s="493"/>
      <c r="H71" s="492" t="s">
        <v>1316</v>
      </c>
      <c r="I71" s="574">
        <v>1</v>
      </c>
      <c r="J71" s="489">
        <v>1</v>
      </c>
    </row>
    <row r="72" spans="1:10">
      <c r="A72" s="485" t="s">
        <v>1319</v>
      </c>
      <c r="B72" s="489">
        <v>303</v>
      </c>
      <c r="C72" s="489">
        <v>4</v>
      </c>
      <c r="D72" s="492" t="s">
        <v>84</v>
      </c>
      <c r="E72" s="489" t="s">
        <v>13</v>
      </c>
      <c r="F72" s="491"/>
      <c r="G72" s="493"/>
      <c r="H72" s="492" t="s">
        <v>1316</v>
      </c>
      <c r="I72" s="574"/>
      <c r="J72" s="489">
        <v>1</v>
      </c>
    </row>
    <row r="73" spans="1:10">
      <c r="A73" s="485" t="s">
        <v>1320</v>
      </c>
      <c r="B73" s="489">
        <v>1129</v>
      </c>
      <c r="C73" s="492" t="s">
        <v>92</v>
      </c>
      <c r="D73" s="492" t="s">
        <v>84</v>
      </c>
      <c r="E73" s="489" t="s">
        <v>13</v>
      </c>
      <c r="F73" s="491"/>
      <c r="G73" s="493"/>
      <c r="H73" s="492" t="s">
        <v>1316</v>
      </c>
      <c r="I73" s="574">
        <v>1</v>
      </c>
      <c r="J73" s="489">
        <v>1</v>
      </c>
    </row>
    <row r="74" spans="1:10">
      <c r="A74" s="485" t="s">
        <v>1321</v>
      </c>
      <c r="B74" s="489">
        <v>1130</v>
      </c>
      <c r="C74" s="492" t="s">
        <v>93</v>
      </c>
      <c r="D74" s="492" t="s">
        <v>84</v>
      </c>
      <c r="E74" s="489" t="s">
        <v>13</v>
      </c>
      <c r="F74" s="491"/>
      <c r="G74" s="493"/>
      <c r="H74" s="492" t="s">
        <v>1316</v>
      </c>
      <c r="I74" s="574">
        <v>1</v>
      </c>
      <c r="J74" s="489">
        <v>1</v>
      </c>
    </row>
    <row r="75" spans="1:10">
      <c r="A75" s="485" t="s">
        <v>1322</v>
      </c>
      <c r="B75" s="489">
        <v>1134</v>
      </c>
      <c r="C75" s="492" t="s">
        <v>97</v>
      </c>
      <c r="D75" s="492" t="s">
        <v>84</v>
      </c>
      <c r="E75" s="489" t="s">
        <v>13</v>
      </c>
      <c r="F75" s="491"/>
      <c r="G75" s="493"/>
      <c r="H75" s="492" t="s">
        <v>1316</v>
      </c>
      <c r="I75" s="574">
        <v>1</v>
      </c>
      <c r="J75" s="489">
        <v>1</v>
      </c>
    </row>
    <row r="76" spans="1:10">
      <c r="A76" s="485" t="s">
        <v>1323</v>
      </c>
      <c r="B76" s="489">
        <v>1171</v>
      </c>
      <c r="C76" s="492" t="s">
        <v>95</v>
      </c>
      <c r="D76" s="492" t="s">
        <v>84</v>
      </c>
      <c r="E76" s="489" t="s">
        <v>13</v>
      </c>
      <c r="F76" s="491"/>
      <c r="G76" s="493"/>
      <c r="H76" s="492" t="s">
        <v>1316</v>
      </c>
      <c r="I76" s="574">
        <v>1</v>
      </c>
      <c r="J76" s="489">
        <v>1</v>
      </c>
    </row>
    <row r="77" spans="1:10">
      <c r="A77" s="485" t="s">
        <v>1324</v>
      </c>
      <c r="B77" s="489">
        <v>1122</v>
      </c>
      <c r="C77" s="486" t="s">
        <v>1325</v>
      </c>
      <c r="D77" s="492" t="s">
        <v>88</v>
      </c>
      <c r="E77" s="489" t="s">
        <v>15</v>
      </c>
      <c r="F77" s="491"/>
      <c r="G77" s="489"/>
      <c r="H77" s="492" t="s">
        <v>1316</v>
      </c>
      <c r="I77" s="574">
        <v>1</v>
      </c>
      <c r="J77" s="489">
        <v>1</v>
      </c>
    </row>
    <row r="78" spans="1:10">
      <c r="A78" s="485" t="s">
        <v>1326</v>
      </c>
      <c r="B78" s="489">
        <v>1123</v>
      </c>
      <c r="C78" s="492" t="s">
        <v>90</v>
      </c>
      <c r="D78" s="492" t="s">
        <v>88</v>
      </c>
      <c r="E78" s="489" t="s">
        <v>15</v>
      </c>
      <c r="F78" s="491"/>
      <c r="G78" s="493"/>
      <c r="H78" s="492" t="s">
        <v>1316</v>
      </c>
      <c r="I78" s="574">
        <v>1</v>
      </c>
      <c r="J78" s="489">
        <v>1</v>
      </c>
    </row>
    <row r="79" spans="1:10">
      <c r="A79" s="485" t="s">
        <v>1327</v>
      </c>
      <c r="B79" s="489">
        <v>1124</v>
      </c>
      <c r="C79" s="492" t="s">
        <v>91</v>
      </c>
      <c r="D79" s="492" t="s">
        <v>88</v>
      </c>
      <c r="E79" s="489" t="s">
        <v>15</v>
      </c>
      <c r="F79" s="491"/>
      <c r="G79" s="493"/>
      <c r="H79" s="492" t="s">
        <v>1316</v>
      </c>
      <c r="I79" s="574">
        <v>1</v>
      </c>
      <c r="J79" s="489">
        <v>1</v>
      </c>
    </row>
    <row r="80" spans="1:10">
      <c r="A80" s="485" t="s">
        <v>1328</v>
      </c>
      <c r="B80" s="489">
        <v>1104</v>
      </c>
      <c r="C80" s="492" t="s">
        <v>58</v>
      </c>
      <c r="D80" s="492" t="s">
        <v>50</v>
      </c>
      <c r="E80" s="489" t="s">
        <v>15</v>
      </c>
      <c r="F80" s="491"/>
      <c r="G80" s="493"/>
      <c r="H80" s="492" t="s">
        <v>1316</v>
      </c>
      <c r="I80" s="574">
        <v>1</v>
      </c>
      <c r="J80" s="489">
        <v>1</v>
      </c>
    </row>
    <row r="81" spans="1:255">
      <c r="A81" s="485" t="s">
        <v>1329</v>
      </c>
      <c r="B81" s="489">
        <v>1106</v>
      </c>
      <c r="C81" s="492" t="s">
        <v>62</v>
      </c>
      <c r="D81" s="492" t="s">
        <v>25</v>
      </c>
      <c r="E81" s="489" t="s">
        <v>13</v>
      </c>
      <c r="F81" s="491"/>
      <c r="G81" s="493"/>
      <c r="H81" s="492" t="s">
        <v>1316</v>
      </c>
      <c r="I81" s="574">
        <v>1</v>
      </c>
      <c r="J81" s="489">
        <v>1</v>
      </c>
    </row>
    <row r="82" spans="1:255">
      <c r="A82" s="485"/>
      <c r="B82" s="489"/>
      <c r="C82" s="492"/>
      <c r="D82" s="496" t="s">
        <v>96</v>
      </c>
      <c r="E82" s="489"/>
      <c r="F82" s="491"/>
      <c r="G82" s="493"/>
      <c r="H82" s="492"/>
      <c r="I82" s="574"/>
      <c r="J82" s="489"/>
    </row>
    <row r="83" spans="1:255">
      <c r="A83" s="485" t="s">
        <v>1330</v>
      </c>
      <c r="B83" s="489">
        <v>4</v>
      </c>
      <c r="C83" s="492" t="s">
        <v>447</v>
      </c>
      <c r="D83" s="490" t="s">
        <v>98</v>
      </c>
      <c r="E83" s="489" t="s">
        <v>15</v>
      </c>
      <c r="F83" s="491"/>
      <c r="G83" s="493"/>
      <c r="H83" s="492" t="s">
        <v>1183</v>
      </c>
      <c r="I83" s="574">
        <v>1</v>
      </c>
      <c r="J83" s="489">
        <v>1</v>
      </c>
    </row>
    <row r="84" spans="1:255">
      <c r="A84" s="485" t="s">
        <v>1331</v>
      </c>
      <c r="B84" s="489">
        <v>5</v>
      </c>
      <c r="C84" s="489">
        <v>5</v>
      </c>
      <c r="D84" s="490" t="s">
        <v>98</v>
      </c>
      <c r="E84" s="489" t="s">
        <v>15</v>
      </c>
      <c r="F84" s="491"/>
      <c r="G84" s="493"/>
      <c r="H84" s="492" t="s">
        <v>1183</v>
      </c>
      <c r="I84" s="574"/>
      <c r="J84" s="489">
        <v>1</v>
      </c>
    </row>
    <row r="85" spans="1:255">
      <c r="A85" s="485" t="s">
        <v>1332</v>
      </c>
      <c r="B85" s="489">
        <v>1126</v>
      </c>
      <c r="C85" s="492" t="s">
        <v>99</v>
      </c>
      <c r="D85" s="492" t="s">
        <v>98</v>
      </c>
      <c r="E85" s="489" t="s">
        <v>15</v>
      </c>
      <c r="F85" s="491"/>
      <c r="G85" s="493"/>
      <c r="H85" s="492" t="s">
        <v>1183</v>
      </c>
      <c r="I85" s="574">
        <v>1</v>
      </c>
      <c r="J85" s="489">
        <v>1</v>
      </c>
    </row>
    <row r="86" spans="1:255">
      <c r="A86" s="485" t="s">
        <v>1333</v>
      </c>
      <c r="B86" s="489">
        <v>150</v>
      </c>
      <c r="C86" s="486" t="s">
        <v>354</v>
      </c>
      <c r="D86" s="490" t="s">
        <v>101</v>
      </c>
      <c r="E86" s="489" t="s">
        <v>13</v>
      </c>
      <c r="F86" s="491"/>
      <c r="G86" s="489"/>
      <c r="H86" s="492" t="s">
        <v>1183</v>
      </c>
      <c r="I86" s="574">
        <v>1</v>
      </c>
      <c r="J86" s="489">
        <v>1</v>
      </c>
    </row>
    <row r="87" spans="1:255">
      <c r="A87" s="485" t="s">
        <v>1334</v>
      </c>
      <c r="B87" s="489">
        <v>374</v>
      </c>
      <c r="C87" s="489">
        <v>6</v>
      </c>
      <c r="D87" s="492" t="s">
        <v>101</v>
      </c>
      <c r="E87" s="489" t="s">
        <v>13</v>
      </c>
      <c r="F87" s="491"/>
      <c r="G87" s="493"/>
      <c r="H87" s="492" t="s">
        <v>1183</v>
      </c>
      <c r="I87" s="574"/>
      <c r="J87" s="489">
        <v>1</v>
      </c>
    </row>
    <row r="88" spans="1:255">
      <c r="A88" s="485" t="s">
        <v>1335</v>
      </c>
      <c r="B88" s="489">
        <v>1137</v>
      </c>
      <c r="C88" s="492" t="s">
        <v>27</v>
      </c>
      <c r="D88" s="492" t="s">
        <v>101</v>
      </c>
      <c r="E88" s="489" t="s">
        <v>13</v>
      </c>
      <c r="F88" s="491"/>
      <c r="G88" s="493"/>
      <c r="H88" s="492" t="s">
        <v>1183</v>
      </c>
      <c r="I88" s="574"/>
      <c r="J88" s="489">
        <v>1</v>
      </c>
    </row>
    <row r="89" spans="1:255">
      <c r="A89" s="485" t="s">
        <v>1336</v>
      </c>
      <c r="B89" s="489">
        <v>38</v>
      </c>
      <c r="C89" s="492" t="s">
        <v>85</v>
      </c>
      <c r="D89" s="492" t="s">
        <v>84</v>
      </c>
      <c r="E89" s="489" t="s">
        <v>13</v>
      </c>
      <c r="F89" s="491"/>
      <c r="G89" s="493"/>
      <c r="H89" s="492" t="s">
        <v>1183</v>
      </c>
      <c r="I89" s="574">
        <v>1</v>
      </c>
      <c r="J89" s="489">
        <v>1</v>
      </c>
    </row>
    <row r="90" spans="1:255">
      <c r="A90" s="485" t="s">
        <v>1337</v>
      </c>
      <c r="B90" s="489">
        <v>1135</v>
      </c>
      <c r="C90" s="492" t="s">
        <v>94</v>
      </c>
      <c r="D90" s="492" t="s">
        <v>25</v>
      </c>
      <c r="E90" s="489" t="s">
        <v>13</v>
      </c>
      <c r="F90" s="491"/>
      <c r="G90" s="493"/>
      <c r="H90" s="492" t="s">
        <v>1183</v>
      </c>
      <c r="I90" s="574">
        <v>1</v>
      </c>
      <c r="J90" s="489">
        <v>1</v>
      </c>
    </row>
    <row r="91" spans="1:255" s="6" customFormat="1">
      <c r="A91" s="485" t="s">
        <v>1338</v>
      </c>
      <c r="B91" s="489">
        <v>1138</v>
      </c>
      <c r="C91" s="492" t="s">
        <v>27</v>
      </c>
      <c r="D91" s="492" t="s">
        <v>63</v>
      </c>
      <c r="E91" s="489" t="s">
        <v>13</v>
      </c>
      <c r="F91" s="491"/>
      <c r="G91" s="493"/>
      <c r="H91" s="492" t="s">
        <v>1183</v>
      </c>
      <c r="I91" s="574"/>
      <c r="J91" s="489">
        <v>1</v>
      </c>
      <c r="K91" s="483"/>
      <c r="L91" s="483"/>
      <c r="M91" s="483"/>
      <c r="N91" s="483"/>
      <c r="O91" s="483"/>
      <c r="P91" s="483"/>
      <c r="Q91" s="483"/>
      <c r="R91" s="483"/>
      <c r="S91" s="483"/>
      <c r="T91" s="483"/>
      <c r="U91" s="483"/>
      <c r="V91" s="483"/>
      <c r="W91" s="483"/>
      <c r="X91" s="483"/>
      <c r="Y91" s="483"/>
      <c r="Z91" s="483"/>
      <c r="AA91" s="483"/>
      <c r="AB91" s="483"/>
      <c r="AC91" s="483"/>
      <c r="AD91" s="483"/>
      <c r="AE91" s="483"/>
      <c r="AF91" s="483"/>
      <c r="AG91" s="483"/>
      <c r="AH91" s="483"/>
      <c r="AI91" s="483"/>
      <c r="AJ91" s="483"/>
      <c r="AK91" s="483"/>
      <c r="AL91" s="483"/>
      <c r="AM91" s="483"/>
      <c r="AN91" s="483"/>
      <c r="AO91" s="483"/>
      <c r="AP91" s="483"/>
      <c r="AQ91" s="483"/>
      <c r="AR91" s="483"/>
      <c r="AS91" s="483"/>
      <c r="AT91" s="483"/>
      <c r="AU91" s="483"/>
      <c r="AV91" s="483"/>
      <c r="AW91" s="483"/>
      <c r="AX91" s="483"/>
      <c r="AY91" s="483"/>
      <c r="AZ91" s="483"/>
      <c r="BA91" s="483"/>
      <c r="BB91" s="483"/>
      <c r="BC91" s="483"/>
      <c r="BD91" s="483"/>
      <c r="BE91" s="483"/>
      <c r="BF91" s="483"/>
      <c r="BG91" s="483"/>
      <c r="BH91" s="483"/>
      <c r="BI91" s="483"/>
      <c r="BJ91" s="483"/>
      <c r="BK91" s="483"/>
      <c r="BL91" s="483"/>
      <c r="BM91" s="483"/>
      <c r="BN91" s="483"/>
      <c r="BO91" s="483"/>
      <c r="BP91" s="483"/>
      <c r="BQ91" s="483"/>
      <c r="BR91" s="483"/>
      <c r="BS91" s="483"/>
      <c r="BT91" s="483"/>
      <c r="BU91" s="483"/>
      <c r="BV91" s="483"/>
      <c r="BW91" s="483"/>
      <c r="BX91" s="483"/>
      <c r="BY91" s="483"/>
      <c r="BZ91" s="483"/>
      <c r="CA91" s="483"/>
      <c r="CB91" s="483"/>
      <c r="CC91" s="483"/>
      <c r="CD91" s="483"/>
      <c r="CE91" s="483"/>
      <c r="CF91" s="483"/>
      <c r="CG91" s="483"/>
      <c r="CH91" s="483"/>
      <c r="CI91" s="483"/>
      <c r="CJ91" s="483"/>
      <c r="CK91" s="483"/>
      <c r="CL91" s="483"/>
      <c r="CM91" s="483"/>
      <c r="CN91" s="483"/>
      <c r="CO91" s="483"/>
      <c r="CP91" s="483"/>
      <c r="CQ91" s="483"/>
      <c r="CR91" s="483"/>
      <c r="CS91" s="483"/>
      <c r="CT91" s="483"/>
      <c r="CU91" s="483"/>
      <c r="CV91" s="483"/>
      <c r="CW91" s="483"/>
      <c r="CX91" s="483"/>
      <c r="CY91" s="483"/>
      <c r="CZ91" s="483"/>
      <c r="DA91" s="483"/>
      <c r="DB91" s="483"/>
      <c r="DC91" s="483"/>
      <c r="DD91" s="483"/>
      <c r="DE91" s="483"/>
      <c r="DF91" s="483"/>
      <c r="DG91" s="483"/>
      <c r="DH91" s="483"/>
      <c r="DI91" s="483"/>
      <c r="DJ91" s="483"/>
      <c r="DK91" s="483"/>
      <c r="DL91" s="483"/>
      <c r="DM91" s="483"/>
      <c r="DN91" s="483"/>
      <c r="DO91" s="483"/>
      <c r="DP91" s="483"/>
      <c r="DQ91" s="483"/>
      <c r="DR91" s="483"/>
      <c r="DS91" s="483"/>
      <c r="DT91" s="483"/>
      <c r="DU91" s="483"/>
      <c r="DV91" s="483"/>
      <c r="DW91" s="483"/>
      <c r="DX91" s="483"/>
      <c r="DY91" s="483"/>
      <c r="DZ91" s="483"/>
      <c r="EA91" s="483"/>
      <c r="EB91" s="483"/>
      <c r="EC91" s="483"/>
      <c r="ED91" s="483"/>
      <c r="EE91" s="483"/>
      <c r="EF91" s="483"/>
      <c r="EG91" s="483"/>
      <c r="EH91" s="483"/>
      <c r="EI91" s="483"/>
      <c r="EJ91" s="483"/>
      <c r="EK91" s="483"/>
      <c r="EL91" s="483"/>
      <c r="EM91" s="483"/>
      <c r="EN91" s="483"/>
      <c r="EO91" s="483"/>
      <c r="EP91" s="483"/>
      <c r="EQ91" s="483"/>
      <c r="ER91" s="483"/>
      <c r="ES91" s="483"/>
      <c r="ET91" s="483"/>
      <c r="EU91" s="483"/>
      <c r="EV91" s="483"/>
      <c r="EW91" s="483"/>
      <c r="EX91" s="483"/>
      <c r="EY91" s="483"/>
      <c r="EZ91" s="483"/>
      <c r="FA91" s="483"/>
      <c r="FB91" s="483"/>
      <c r="FC91" s="483"/>
      <c r="FD91" s="483"/>
      <c r="FE91" s="483"/>
      <c r="FF91" s="483"/>
      <c r="FG91" s="483"/>
      <c r="FH91" s="483"/>
      <c r="FI91" s="483"/>
      <c r="FJ91" s="483"/>
      <c r="FK91" s="483"/>
      <c r="FL91" s="483"/>
      <c r="FM91" s="483"/>
      <c r="FN91" s="483"/>
      <c r="FO91" s="483"/>
      <c r="FP91" s="483"/>
      <c r="FQ91" s="483"/>
      <c r="FR91" s="483"/>
      <c r="FS91" s="483"/>
      <c r="FT91" s="483"/>
      <c r="FU91" s="483"/>
      <c r="FV91" s="483"/>
      <c r="FW91" s="483"/>
      <c r="FX91" s="483"/>
      <c r="FY91" s="483"/>
      <c r="FZ91" s="483"/>
      <c r="GA91" s="483"/>
      <c r="GB91" s="483"/>
      <c r="GC91" s="483"/>
      <c r="GD91" s="483"/>
      <c r="GE91" s="483"/>
      <c r="GF91" s="483"/>
      <c r="GG91" s="483"/>
      <c r="GH91" s="483"/>
      <c r="GI91" s="483"/>
      <c r="GJ91" s="483"/>
      <c r="GK91" s="483"/>
      <c r="GL91" s="483"/>
      <c r="GM91" s="483"/>
      <c r="GN91" s="483"/>
      <c r="GO91" s="483"/>
      <c r="GP91" s="483"/>
      <c r="GQ91" s="483"/>
      <c r="GR91" s="483"/>
      <c r="GS91" s="483"/>
      <c r="GT91" s="483"/>
      <c r="GU91" s="483"/>
      <c r="GV91" s="483"/>
      <c r="GW91" s="483"/>
      <c r="GX91" s="483"/>
      <c r="GY91" s="483"/>
      <c r="GZ91" s="483"/>
      <c r="HA91" s="483"/>
      <c r="HB91" s="483"/>
      <c r="HC91" s="483"/>
      <c r="HD91" s="483"/>
      <c r="HE91" s="483"/>
      <c r="HF91" s="483"/>
      <c r="HG91" s="483"/>
      <c r="HH91" s="483"/>
      <c r="HI91" s="483"/>
      <c r="HJ91" s="483"/>
      <c r="HK91" s="483"/>
      <c r="HL91" s="483"/>
      <c r="HM91" s="483"/>
      <c r="HN91" s="483"/>
      <c r="HO91" s="483"/>
      <c r="HP91" s="483"/>
      <c r="HQ91" s="483"/>
      <c r="HR91" s="483"/>
      <c r="HS91" s="483"/>
      <c r="HT91" s="483"/>
      <c r="HU91" s="483"/>
      <c r="HV91" s="483"/>
      <c r="HW91" s="483"/>
      <c r="HX91" s="483"/>
      <c r="HY91" s="483"/>
      <c r="HZ91" s="483"/>
      <c r="IA91" s="483"/>
      <c r="IB91" s="483"/>
      <c r="IC91" s="483"/>
      <c r="ID91" s="483"/>
      <c r="IE91" s="483"/>
      <c r="IF91" s="483"/>
      <c r="IG91" s="483"/>
      <c r="IH91" s="483"/>
      <c r="II91" s="483"/>
      <c r="IJ91" s="483"/>
      <c r="IK91" s="483"/>
      <c r="IL91" s="483"/>
      <c r="IM91" s="483"/>
      <c r="IN91" s="483"/>
      <c r="IO91" s="483"/>
      <c r="IP91" s="483"/>
      <c r="IQ91" s="483"/>
      <c r="IR91" s="483"/>
      <c r="IS91" s="483"/>
      <c r="IT91" s="483"/>
      <c r="IU91" s="483"/>
    </row>
    <row r="92" spans="1:255">
      <c r="A92" s="485" t="s">
        <v>1339</v>
      </c>
      <c r="B92" s="489">
        <v>1139</v>
      </c>
      <c r="C92" s="492" t="s">
        <v>27</v>
      </c>
      <c r="D92" s="492" t="s">
        <v>63</v>
      </c>
      <c r="E92" s="489" t="s">
        <v>13</v>
      </c>
      <c r="F92" s="491"/>
      <c r="G92" s="493"/>
      <c r="H92" s="492" t="s">
        <v>1183</v>
      </c>
      <c r="I92" s="574"/>
      <c r="J92" s="489">
        <v>1</v>
      </c>
    </row>
    <row r="93" spans="1:255">
      <c r="A93" s="485"/>
      <c r="B93" s="489"/>
      <c r="C93" s="486"/>
      <c r="D93" s="494" t="s">
        <v>102</v>
      </c>
      <c r="E93" s="489"/>
      <c r="F93" s="491"/>
      <c r="G93" s="489"/>
      <c r="H93" s="486"/>
      <c r="I93" s="573">
        <f>I95+I96+I97+I98+I99+I100+I101+I102+I104+I105+I107+I108+I110+I111</f>
        <v>8</v>
      </c>
      <c r="J93" s="533">
        <f>J95+J96+J97+J98+J99+J100+J101+J102+J104+J105+J107+J108+J110+J111</f>
        <v>14</v>
      </c>
    </row>
    <row r="94" spans="1:255">
      <c r="A94" s="485"/>
      <c r="B94" s="489"/>
      <c r="C94" s="486"/>
      <c r="D94" s="495" t="s">
        <v>103</v>
      </c>
      <c r="E94" s="489"/>
      <c r="F94" s="491"/>
      <c r="G94" s="489"/>
      <c r="H94" s="486"/>
      <c r="I94" s="574"/>
      <c r="J94" s="489"/>
    </row>
    <row r="95" spans="1:255">
      <c r="A95" s="485" t="s">
        <v>1340</v>
      </c>
      <c r="B95" s="489">
        <v>20</v>
      </c>
      <c r="C95" s="492" t="s">
        <v>116</v>
      </c>
      <c r="D95" s="492" t="s">
        <v>50</v>
      </c>
      <c r="E95" s="489" t="s">
        <v>15</v>
      </c>
      <c r="F95" s="491"/>
      <c r="G95" s="493" t="s">
        <v>1341</v>
      </c>
      <c r="H95" s="492" t="s">
        <v>1176</v>
      </c>
      <c r="I95" s="574">
        <v>1</v>
      </c>
      <c r="J95" s="489">
        <v>1</v>
      </c>
    </row>
    <row r="96" spans="1:255">
      <c r="A96" s="485" t="s">
        <v>1342</v>
      </c>
      <c r="B96" s="489">
        <v>1147</v>
      </c>
      <c r="C96" s="492" t="s">
        <v>104</v>
      </c>
      <c r="D96" s="492" t="s">
        <v>50</v>
      </c>
      <c r="E96" s="489" t="s">
        <v>15</v>
      </c>
      <c r="F96" s="491"/>
      <c r="G96" s="493"/>
      <c r="H96" s="492" t="s">
        <v>1176</v>
      </c>
      <c r="I96" s="574">
        <v>1</v>
      </c>
      <c r="J96" s="489">
        <v>1</v>
      </c>
    </row>
    <row r="97" spans="1:10">
      <c r="A97" s="485" t="s">
        <v>1343</v>
      </c>
      <c r="B97" s="489">
        <v>1151</v>
      </c>
      <c r="C97" s="492" t="s">
        <v>27</v>
      </c>
      <c r="D97" s="492" t="s">
        <v>105</v>
      </c>
      <c r="E97" s="489" t="s">
        <v>13</v>
      </c>
      <c r="F97" s="491"/>
      <c r="G97" s="493"/>
      <c r="H97" s="492" t="s">
        <v>1176</v>
      </c>
      <c r="I97" s="574"/>
      <c r="J97" s="489">
        <v>1</v>
      </c>
    </row>
    <row r="98" spans="1:10">
      <c r="A98" s="485" t="s">
        <v>1344</v>
      </c>
      <c r="B98" s="489">
        <v>1152</v>
      </c>
      <c r="C98" s="492"/>
      <c r="D98" s="492" t="s">
        <v>105</v>
      </c>
      <c r="E98" s="489" t="s">
        <v>13</v>
      </c>
      <c r="F98" s="491"/>
      <c r="G98" s="493"/>
      <c r="H98" s="492" t="s">
        <v>1176</v>
      </c>
      <c r="I98" s="574"/>
      <c r="J98" s="489">
        <v>1</v>
      </c>
    </row>
    <row r="99" spans="1:10">
      <c r="A99" s="485" t="s">
        <v>1345</v>
      </c>
      <c r="B99" s="489">
        <v>1153</v>
      </c>
      <c r="C99" s="492" t="s">
        <v>27</v>
      </c>
      <c r="D99" s="492" t="s">
        <v>105</v>
      </c>
      <c r="E99" s="489" t="s">
        <v>13</v>
      </c>
      <c r="F99" s="491"/>
      <c r="G99" s="493"/>
      <c r="H99" s="492" t="s">
        <v>1176</v>
      </c>
      <c r="I99" s="574"/>
      <c r="J99" s="489">
        <v>1</v>
      </c>
    </row>
    <row r="100" spans="1:10">
      <c r="A100" s="485" t="s">
        <v>1346</v>
      </c>
      <c r="B100" s="489">
        <v>1154</v>
      </c>
      <c r="C100" s="492" t="s">
        <v>106</v>
      </c>
      <c r="D100" s="492" t="s">
        <v>105</v>
      </c>
      <c r="E100" s="489" t="s">
        <v>13</v>
      </c>
      <c r="F100" s="491"/>
      <c r="G100" s="493"/>
      <c r="H100" s="492" t="s">
        <v>1176</v>
      </c>
      <c r="I100" s="574">
        <v>1</v>
      </c>
      <c r="J100" s="489">
        <v>1</v>
      </c>
    </row>
    <row r="101" spans="1:10">
      <c r="A101" s="485" t="s">
        <v>1347</v>
      </c>
      <c r="B101" s="489">
        <v>1149</v>
      </c>
      <c r="C101" s="492" t="s">
        <v>1029</v>
      </c>
      <c r="D101" s="492" t="s">
        <v>25</v>
      </c>
      <c r="E101" s="489" t="s">
        <v>13</v>
      </c>
      <c r="F101" s="491"/>
      <c r="G101" s="493" t="s">
        <v>1341</v>
      </c>
      <c r="H101" s="492" t="s">
        <v>1176</v>
      </c>
      <c r="I101" s="574">
        <v>1</v>
      </c>
      <c r="J101" s="489">
        <v>1</v>
      </c>
    </row>
    <row r="102" spans="1:10">
      <c r="A102" s="485" t="s">
        <v>1348</v>
      </c>
      <c r="B102" s="489">
        <v>1150</v>
      </c>
      <c r="C102" s="492" t="s">
        <v>27</v>
      </c>
      <c r="D102" s="492" t="s">
        <v>25</v>
      </c>
      <c r="E102" s="489" t="s">
        <v>13</v>
      </c>
      <c r="F102" s="491"/>
      <c r="G102" s="493"/>
      <c r="H102" s="492" t="s">
        <v>1176</v>
      </c>
      <c r="I102" s="574"/>
      <c r="J102" s="489">
        <v>1</v>
      </c>
    </row>
    <row r="103" spans="1:10">
      <c r="A103" s="485"/>
      <c r="B103" s="489"/>
      <c r="C103" s="492"/>
      <c r="D103" s="496" t="s">
        <v>107</v>
      </c>
      <c r="E103" s="489"/>
      <c r="F103" s="491"/>
      <c r="G103" s="493"/>
      <c r="H103" s="492"/>
      <c r="I103" s="574"/>
      <c r="J103" s="489"/>
    </row>
    <row r="104" spans="1:10">
      <c r="A104" s="485">
        <v>86</v>
      </c>
      <c r="B104" s="489">
        <v>1141</v>
      </c>
      <c r="C104" s="492" t="s">
        <v>108</v>
      </c>
      <c r="D104" s="492" t="s">
        <v>26</v>
      </c>
      <c r="E104" s="489" t="s">
        <v>15</v>
      </c>
      <c r="F104" s="491"/>
      <c r="G104" s="493"/>
      <c r="H104" s="492" t="s">
        <v>1177</v>
      </c>
      <c r="I104" s="574">
        <v>1</v>
      </c>
      <c r="J104" s="489">
        <v>1</v>
      </c>
    </row>
    <row r="105" spans="1:10">
      <c r="A105" s="485">
        <v>87</v>
      </c>
      <c r="B105" s="489">
        <v>1142</v>
      </c>
      <c r="C105" s="492" t="s">
        <v>109</v>
      </c>
      <c r="D105" s="492" t="s">
        <v>26</v>
      </c>
      <c r="E105" s="489" t="s">
        <v>15</v>
      </c>
      <c r="F105" s="491"/>
      <c r="G105" s="493"/>
      <c r="H105" s="492" t="s">
        <v>1177</v>
      </c>
      <c r="I105" s="574">
        <v>1</v>
      </c>
      <c r="J105" s="489">
        <v>1</v>
      </c>
    </row>
    <row r="106" spans="1:10">
      <c r="A106" s="485"/>
      <c r="B106" s="489"/>
      <c r="C106" s="492"/>
      <c r="D106" s="496" t="s">
        <v>111</v>
      </c>
      <c r="E106" s="489"/>
      <c r="F106" s="491"/>
      <c r="G106" s="493"/>
      <c r="H106" s="492"/>
      <c r="I106" s="574"/>
      <c r="J106" s="489"/>
    </row>
    <row r="107" spans="1:10">
      <c r="A107" s="485">
        <v>88</v>
      </c>
      <c r="B107" s="489">
        <v>1143</v>
      </c>
      <c r="C107" s="492" t="s">
        <v>112</v>
      </c>
      <c r="D107" s="492" t="s">
        <v>26</v>
      </c>
      <c r="E107" s="489" t="s">
        <v>15</v>
      </c>
      <c r="F107" s="491"/>
      <c r="G107" s="493"/>
      <c r="H107" s="492" t="s">
        <v>1178</v>
      </c>
      <c r="I107" s="574">
        <v>1</v>
      </c>
      <c r="J107" s="489">
        <v>1</v>
      </c>
    </row>
    <row r="108" spans="1:10">
      <c r="A108" s="485">
        <v>89</v>
      </c>
      <c r="B108" s="489">
        <v>1144</v>
      </c>
      <c r="C108" s="489">
        <v>7</v>
      </c>
      <c r="D108" s="492" t="s">
        <v>26</v>
      </c>
      <c r="E108" s="489" t="s">
        <v>15</v>
      </c>
      <c r="F108" s="491"/>
      <c r="G108" s="493"/>
      <c r="H108" s="492" t="s">
        <v>1178</v>
      </c>
      <c r="I108" s="574"/>
      <c r="J108" s="489">
        <v>1</v>
      </c>
    </row>
    <row r="109" spans="1:10">
      <c r="A109" s="485"/>
      <c r="B109" s="489"/>
      <c r="C109" s="492"/>
      <c r="D109" s="496" t="s">
        <v>115</v>
      </c>
      <c r="E109" s="489"/>
      <c r="F109" s="491"/>
      <c r="G109" s="493"/>
      <c r="H109" s="492"/>
      <c r="I109" s="574"/>
      <c r="J109" s="489"/>
    </row>
    <row r="110" spans="1:10">
      <c r="A110" s="485">
        <v>90</v>
      </c>
      <c r="B110" s="489">
        <v>1146</v>
      </c>
      <c r="C110" s="492" t="s">
        <v>27</v>
      </c>
      <c r="D110" s="492" t="s">
        <v>26</v>
      </c>
      <c r="E110" s="489" t="s">
        <v>15</v>
      </c>
      <c r="F110" s="491"/>
      <c r="G110" s="493"/>
      <c r="H110" s="492" t="s">
        <v>1179</v>
      </c>
      <c r="I110" s="574"/>
      <c r="J110" s="489">
        <v>1</v>
      </c>
    </row>
    <row r="111" spans="1:10">
      <c r="A111" s="485">
        <v>91</v>
      </c>
      <c r="B111" s="489">
        <v>1145</v>
      </c>
      <c r="C111" s="492" t="s">
        <v>114</v>
      </c>
      <c r="D111" s="492" t="s">
        <v>113</v>
      </c>
      <c r="E111" s="489" t="s">
        <v>15</v>
      </c>
      <c r="F111" s="491"/>
      <c r="G111" s="493"/>
      <c r="H111" s="492" t="s">
        <v>1179</v>
      </c>
      <c r="I111" s="574">
        <v>1</v>
      </c>
      <c r="J111" s="489">
        <v>1</v>
      </c>
    </row>
    <row r="112" spans="1:10">
      <c r="A112" s="485"/>
      <c r="B112" s="489"/>
      <c r="C112" s="486"/>
      <c r="D112" s="497" t="s">
        <v>117</v>
      </c>
      <c r="E112" s="489"/>
      <c r="F112" s="491"/>
      <c r="G112" s="489"/>
      <c r="H112" s="486"/>
      <c r="I112" s="573">
        <f>I114+I115+I116+I117+I118+I119+I120+I121+I123+I124+I125+I126+I128+I129+I130+I131+I133+I134+I135+I136+I137+I138</f>
        <v>8</v>
      </c>
      <c r="J112" s="533">
        <f>J114+J115+J116+J117+J118+J119+J120+J121+J123+J124+J125+J126+J128+J129+J130+J131+J133+J134+J135+J136+J137+J138</f>
        <v>22</v>
      </c>
    </row>
    <row r="113" spans="1:255">
      <c r="A113" s="485"/>
      <c r="B113" s="489"/>
      <c r="C113" s="486"/>
      <c r="D113" s="498" t="s">
        <v>103</v>
      </c>
      <c r="E113" s="489"/>
      <c r="F113" s="491"/>
      <c r="G113" s="489"/>
      <c r="H113" s="486"/>
      <c r="I113" s="574"/>
      <c r="J113" s="489"/>
    </row>
    <row r="114" spans="1:255">
      <c r="A114" s="485" t="s">
        <v>1349</v>
      </c>
      <c r="B114" s="489">
        <v>1140</v>
      </c>
      <c r="C114" s="486"/>
      <c r="D114" s="492" t="s">
        <v>50</v>
      </c>
      <c r="E114" s="489" t="s">
        <v>15</v>
      </c>
      <c r="F114" s="491"/>
      <c r="G114" s="489"/>
      <c r="H114" s="492" t="s">
        <v>1184</v>
      </c>
      <c r="I114" s="574"/>
      <c r="J114" s="489">
        <v>1</v>
      </c>
    </row>
    <row r="115" spans="1:255">
      <c r="A115" s="485" t="s">
        <v>1350</v>
      </c>
      <c r="B115" s="489">
        <v>1165</v>
      </c>
      <c r="C115" s="492" t="s">
        <v>118</v>
      </c>
      <c r="D115" s="492" t="s">
        <v>50</v>
      </c>
      <c r="E115" s="489" t="s">
        <v>15</v>
      </c>
      <c r="F115" s="491"/>
      <c r="G115" s="493" t="s">
        <v>103</v>
      </c>
      <c r="H115" s="492" t="s">
        <v>1184</v>
      </c>
      <c r="I115" s="574">
        <v>1</v>
      </c>
      <c r="J115" s="489">
        <v>1</v>
      </c>
    </row>
    <row r="116" spans="1:255" s="10" customFormat="1">
      <c r="A116" s="485" t="s">
        <v>1351</v>
      </c>
      <c r="B116" s="489">
        <v>1136</v>
      </c>
      <c r="C116" s="492"/>
      <c r="D116" s="492" t="s">
        <v>84</v>
      </c>
      <c r="E116" s="489" t="s">
        <v>13</v>
      </c>
      <c r="F116" s="491"/>
      <c r="G116" s="493"/>
      <c r="H116" s="492" t="s">
        <v>1184</v>
      </c>
      <c r="I116" s="574"/>
      <c r="J116" s="489">
        <v>1</v>
      </c>
      <c r="K116" s="483"/>
      <c r="L116" s="483"/>
      <c r="M116" s="483"/>
      <c r="N116" s="483"/>
      <c r="O116" s="483"/>
      <c r="P116" s="483"/>
      <c r="Q116" s="483"/>
      <c r="R116" s="483"/>
      <c r="S116" s="483"/>
      <c r="T116" s="483"/>
      <c r="U116" s="483"/>
      <c r="V116" s="483"/>
      <c r="W116" s="483"/>
      <c r="X116" s="483"/>
      <c r="Y116" s="483"/>
      <c r="Z116" s="483"/>
      <c r="AA116" s="483"/>
      <c r="AB116" s="483"/>
      <c r="AC116" s="483"/>
      <c r="AD116" s="483"/>
      <c r="AE116" s="483"/>
      <c r="AF116" s="483"/>
      <c r="AG116" s="483"/>
      <c r="AH116" s="483"/>
      <c r="AI116" s="483"/>
      <c r="AJ116" s="483"/>
      <c r="AK116" s="483"/>
      <c r="AL116" s="483"/>
      <c r="AM116" s="483"/>
      <c r="AN116" s="483"/>
      <c r="AO116" s="483"/>
      <c r="AP116" s="483"/>
      <c r="AQ116" s="483"/>
      <c r="AR116" s="483"/>
      <c r="AS116" s="483"/>
      <c r="AT116" s="483"/>
      <c r="AU116" s="483"/>
      <c r="AV116" s="483"/>
      <c r="AW116" s="483"/>
      <c r="AX116" s="483"/>
      <c r="AY116" s="483"/>
      <c r="AZ116" s="483"/>
      <c r="BA116" s="483"/>
      <c r="BB116" s="483"/>
      <c r="BC116" s="483"/>
      <c r="BD116" s="483"/>
      <c r="BE116" s="483"/>
      <c r="BF116" s="483"/>
      <c r="BG116" s="483"/>
      <c r="BH116" s="483"/>
      <c r="BI116" s="483"/>
      <c r="BJ116" s="483"/>
      <c r="BK116" s="483"/>
      <c r="BL116" s="483"/>
      <c r="BM116" s="483"/>
      <c r="BN116" s="483"/>
      <c r="BO116" s="483"/>
      <c r="BP116" s="483"/>
      <c r="BQ116" s="483"/>
      <c r="BR116" s="483"/>
      <c r="BS116" s="483"/>
      <c r="BT116" s="483"/>
      <c r="BU116" s="483"/>
      <c r="BV116" s="483"/>
      <c r="BW116" s="483"/>
      <c r="BX116" s="483"/>
      <c r="BY116" s="483"/>
      <c r="BZ116" s="483"/>
      <c r="CA116" s="483"/>
      <c r="CB116" s="483"/>
      <c r="CC116" s="483"/>
      <c r="CD116" s="483"/>
      <c r="CE116" s="483"/>
      <c r="CF116" s="483"/>
      <c r="CG116" s="483"/>
      <c r="CH116" s="483"/>
      <c r="CI116" s="483"/>
      <c r="CJ116" s="483"/>
      <c r="CK116" s="483"/>
      <c r="CL116" s="483"/>
      <c r="CM116" s="483"/>
      <c r="CN116" s="483"/>
      <c r="CO116" s="483"/>
      <c r="CP116" s="483"/>
      <c r="CQ116" s="483"/>
      <c r="CR116" s="483"/>
      <c r="CS116" s="483"/>
      <c r="CT116" s="483"/>
      <c r="CU116" s="483"/>
      <c r="CV116" s="483"/>
      <c r="CW116" s="483"/>
      <c r="CX116" s="483"/>
      <c r="CY116" s="483"/>
      <c r="CZ116" s="483"/>
      <c r="DA116" s="483"/>
      <c r="DB116" s="483"/>
      <c r="DC116" s="483"/>
      <c r="DD116" s="483"/>
      <c r="DE116" s="483"/>
      <c r="DF116" s="483"/>
      <c r="DG116" s="483"/>
      <c r="DH116" s="483"/>
      <c r="DI116" s="483"/>
      <c r="DJ116" s="483"/>
      <c r="DK116" s="483"/>
      <c r="DL116" s="483"/>
      <c r="DM116" s="483"/>
      <c r="DN116" s="483"/>
      <c r="DO116" s="483"/>
      <c r="DP116" s="483"/>
      <c r="DQ116" s="483"/>
      <c r="DR116" s="483"/>
      <c r="DS116" s="483"/>
      <c r="DT116" s="483"/>
      <c r="DU116" s="483"/>
      <c r="DV116" s="483"/>
      <c r="DW116" s="483"/>
      <c r="DX116" s="483"/>
      <c r="DY116" s="483"/>
      <c r="DZ116" s="483"/>
      <c r="EA116" s="483"/>
      <c r="EB116" s="483"/>
      <c r="EC116" s="483"/>
      <c r="ED116" s="483"/>
      <c r="EE116" s="483"/>
      <c r="EF116" s="483"/>
      <c r="EG116" s="483"/>
      <c r="EH116" s="483"/>
      <c r="EI116" s="483"/>
      <c r="EJ116" s="483"/>
      <c r="EK116" s="483"/>
      <c r="EL116" s="483"/>
      <c r="EM116" s="483"/>
      <c r="EN116" s="483"/>
      <c r="EO116" s="483"/>
      <c r="EP116" s="483"/>
      <c r="EQ116" s="483"/>
      <c r="ER116" s="483"/>
      <c r="ES116" s="483"/>
      <c r="ET116" s="483"/>
      <c r="EU116" s="483"/>
      <c r="EV116" s="483"/>
      <c r="EW116" s="483"/>
      <c r="EX116" s="483"/>
      <c r="EY116" s="483"/>
      <c r="EZ116" s="483"/>
      <c r="FA116" s="483"/>
      <c r="FB116" s="483"/>
      <c r="FC116" s="483"/>
      <c r="FD116" s="483"/>
      <c r="FE116" s="483"/>
      <c r="FF116" s="483"/>
      <c r="FG116" s="483"/>
      <c r="FH116" s="483"/>
      <c r="FI116" s="483"/>
      <c r="FJ116" s="483"/>
      <c r="FK116" s="483"/>
      <c r="FL116" s="483"/>
      <c r="FM116" s="483"/>
      <c r="FN116" s="483"/>
      <c r="FO116" s="483"/>
      <c r="FP116" s="483"/>
      <c r="FQ116" s="483"/>
      <c r="FR116" s="483"/>
      <c r="FS116" s="483"/>
      <c r="FT116" s="483"/>
      <c r="FU116" s="483"/>
      <c r="FV116" s="483"/>
      <c r="FW116" s="483"/>
      <c r="FX116" s="483"/>
      <c r="FY116" s="483"/>
      <c r="FZ116" s="483"/>
      <c r="GA116" s="483"/>
      <c r="GB116" s="483"/>
      <c r="GC116" s="483"/>
      <c r="GD116" s="483"/>
      <c r="GE116" s="483"/>
      <c r="GF116" s="483"/>
      <c r="GG116" s="483"/>
      <c r="GH116" s="483"/>
      <c r="GI116" s="483"/>
      <c r="GJ116" s="483"/>
      <c r="GK116" s="483"/>
      <c r="GL116" s="483"/>
      <c r="GM116" s="483"/>
      <c r="GN116" s="483"/>
      <c r="GO116" s="483"/>
      <c r="GP116" s="483"/>
      <c r="GQ116" s="483"/>
      <c r="GR116" s="483"/>
      <c r="GS116" s="483"/>
      <c r="GT116" s="483"/>
      <c r="GU116" s="483"/>
      <c r="GV116" s="483"/>
      <c r="GW116" s="483"/>
      <c r="GX116" s="483"/>
      <c r="GY116" s="483"/>
      <c r="GZ116" s="483"/>
      <c r="HA116" s="483"/>
      <c r="HB116" s="483"/>
      <c r="HC116" s="483"/>
      <c r="HD116" s="483"/>
      <c r="HE116" s="483"/>
      <c r="HF116" s="483"/>
      <c r="HG116" s="483"/>
      <c r="HH116" s="483"/>
      <c r="HI116" s="483"/>
      <c r="HJ116" s="483"/>
      <c r="HK116" s="483"/>
      <c r="HL116" s="483"/>
      <c r="HM116" s="483"/>
      <c r="HN116" s="483"/>
      <c r="HO116" s="483"/>
      <c r="HP116" s="483"/>
      <c r="HQ116" s="483"/>
      <c r="HR116" s="483"/>
      <c r="HS116" s="483"/>
      <c r="HT116" s="483"/>
      <c r="HU116" s="483"/>
      <c r="HV116" s="483"/>
      <c r="HW116" s="483"/>
      <c r="HX116" s="483"/>
      <c r="HY116" s="483"/>
      <c r="HZ116" s="483"/>
      <c r="IA116" s="483"/>
      <c r="IB116" s="483"/>
      <c r="IC116" s="483"/>
      <c r="ID116" s="483"/>
      <c r="IE116" s="483"/>
      <c r="IF116" s="483"/>
      <c r="IG116" s="483"/>
      <c r="IH116" s="483"/>
      <c r="II116" s="483"/>
      <c r="IJ116" s="483"/>
      <c r="IK116" s="483"/>
      <c r="IL116" s="483"/>
      <c r="IM116" s="483"/>
      <c r="IN116" s="483"/>
      <c r="IO116" s="483"/>
      <c r="IP116" s="483"/>
      <c r="IQ116" s="483"/>
      <c r="IR116" s="483"/>
      <c r="IS116" s="483"/>
      <c r="IT116" s="483"/>
      <c r="IU116" s="483"/>
    </row>
    <row r="117" spans="1:255">
      <c r="A117" s="485" t="s">
        <v>1352</v>
      </c>
      <c r="B117" s="489">
        <v>35</v>
      </c>
      <c r="C117" s="492" t="s">
        <v>119</v>
      </c>
      <c r="D117" s="492" t="s">
        <v>25</v>
      </c>
      <c r="E117" s="489" t="s">
        <v>13</v>
      </c>
      <c r="F117" s="491"/>
      <c r="G117" s="493" t="s">
        <v>103</v>
      </c>
      <c r="H117" s="492" t="s">
        <v>1184</v>
      </c>
      <c r="I117" s="574">
        <v>1</v>
      </c>
      <c r="J117" s="489">
        <v>1</v>
      </c>
    </row>
    <row r="118" spans="1:255">
      <c r="A118" s="485" t="s">
        <v>1353</v>
      </c>
      <c r="B118" s="489">
        <v>1119</v>
      </c>
      <c r="C118" s="486" t="s">
        <v>1028</v>
      </c>
      <c r="D118" s="492" t="s">
        <v>25</v>
      </c>
      <c r="E118" s="489" t="s">
        <v>13</v>
      </c>
      <c r="F118" s="491"/>
      <c r="G118" s="493" t="s">
        <v>103</v>
      </c>
      <c r="H118" s="492" t="s">
        <v>1184</v>
      </c>
      <c r="I118" s="574">
        <v>1</v>
      </c>
      <c r="J118" s="489">
        <v>1</v>
      </c>
    </row>
    <row r="119" spans="1:255">
      <c r="A119" s="485" t="s">
        <v>1354</v>
      </c>
      <c r="B119" s="489">
        <v>1175</v>
      </c>
      <c r="C119" s="492" t="s">
        <v>27</v>
      </c>
      <c r="D119" s="492" t="s">
        <v>25</v>
      </c>
      <c r="E119" s="489" t="s">
        <v>13</v>
      </c>
      <c r="F119" s="491"/>
      <c r="G119" s="493"/>
      <c r="H119" s="492" t="s">
        <v>1184</v>
      </c>
      <c r="I119" s="574"/>
      <c r="J119" s="489">
        <v>1</v>
      </c>
    </row>
    <row r="120" spans="1:255">
      <c r="A120" s="485" t="s">
        <v>1355</v>
      </c>
      <c r="B120" s="489">
        <v>257</v>
      </c>
      <c r="C120" s="492" t="s">
        <v>27</v>
      </c>
      <c r="D120" s="492" t="s">
        <v>105</v>
      </c>
      <c r="E120" s="489" t="s">
        <v>13</v>
      </c>
      <c r="F120" s="491"/>
      <c r="G120" s="493"/>
      <c r="H120" s="492" t="s">
        <v>1184</v>
      </c>
      <c r="I120" s="574"/>
      <c r="J120" s="489">
        <v>1</v>
      </c>
    </row>
    <row r="121" spans="1:255">
      <c r="A121" s="485" t="s">
        <v>1356</v>
      </c>
      <c r="B121" s="489">
        <v>1176</v>
      </c>
      <c r="C121" s="492" t="s">
        <v>27</v>
      </c>
      <c r="D121" s="492" t="s">
        <v>105</v>
      </c>
      <c r="E121" s="489" t="s">
        <v>13</v>
      </c>
      <c r="F121" s="491"/>
      <c r="G121" s="493"/>
      <c r="H121" s="492" t="s">
        <v>1184</v>
      </c>
      <c r="I121" s="574"/>
      <c r="J121" s="489">
        <v>1</v>
      </c>
    </row>
    <row r="122" spans="1:255">
      <c r="A122" s="485"/>
      <c r="B122" s="489"/>
      <c r="C122" s="486"/>
      <c r="D122" s="496" t="s">
        <v>120</v>
      </c>
      <c r="E122" s="489"/>
      <c r="F122" s="491"/>
      <c r="G122" s="489"/>
      <c r="H122" s="492"/>
      <c r="I122" s="574"/>
      <c r="J122" s="489"/>
    </row>
    <row r="123" spans="1:255">
      <c r="A123" s="485">
        <v>100</v>
      </c>
      <c r="B123" s="489">
        <v>1155</v>
      </c>
      <c r="C123" s="492" t="s">
        <v>27</v>
      </c>
      <c r="D123" s="492" t="s">
        <v>123</v>
      </c>
      <c r="E123" s="489" t="s">
        <v>16</v>
      </c>
      <c r="F123" s="491"/>
      <c r="G123" s="493"/>
      <c r="H123" s="492" t="s">
        <v>1185</v>
      </c>
      <c r="I123" s="574"/>
      <c r="J123" s="489">
        <v>1</v>
      </c>
    </row>
    <row r="124" spans="1:255">
      <c r="A124" s="485">
        <v>101</v>
      </c>
      <c r="B124" s="489">
        <v>1156</v>
      </c>
      <c r="C124" s="492" t="s">
        <v>27</v>
      </c>
      <c r="D124" s="492" t="s">
        <v>123</v>
      </c>
      <c r="E124" s="489" t="s">
        <v>16</v>
      </c>
      <c r="F124" s="491"/>
      <c r="G124" s="493"/>
      <c r="H124" s="492" t="s">
        <v>1185</v>
      </c>
      <c r="I124" s="574"/>
      <c r="J124" s="489">
        <v>1</v>
      </c>
    </row>
    <row r="125" spans="1:255">
      <c r="A125" s="485">
        <v>102</v>
      </c>
      <c r="B125" s="489">
        <v>1157</v>
      </c>
      <c r="C125" s="492" t="s">
        <v>27</v>
      </c>
      <c r="D125" s="492" t="s">
        <v>1023</v>
      </c>
      <c r="E125" s="489" t="s">
        <v>15</v>
      </c>
      <c r="F125" s="491"/>
      <c r="G125" s="493"/>
      <c r="H125" s="492" t="s">
        <v>1185</v>
      </c>
      <c r="I125" s="574"/>
      <c r="J125" s="489">
        <v>1</v>
      </c>
    </row>
    <row r="126" spans="1:255">
      <c r="A126" s="485">
        <v>103</v>
      </c>
      <c r="B126" s="489">
        <v>1158</v>
      </c>
      <c r="C126" s="492" t="s">
        <v>27</v>
      </c>
      <c r="D126" s="492" t="s">
        <v>1023</v>
      </c>
      <c r="E126" s="489" t="s">
        <v>15</v>
      </c>
      <c r="F126" s="491"/>
      <c r="G126" s="493"/>
      <c r="H126" s="492" t="s">
        <v>1185</v>
      </c>
      <c r="I126" s="574"/>
      <c r="J126" s="489">
        <v>1</v>
      </c>
    </row>
    <row r="127" spans="1:255" s="6" customFormat="1">
      <c r="A127" s="485"/>
      <c r="B127" s="489"/>
      <c r="C127" s="492"/>
      <c r="D127" s="496" t="s">
        <v>124</v>
      </c>
      <c r="E127" s="489"/>
      <c r="F127" s="491"/>
      <c r="G127" s="493"/>
      <c r="H127" s="492"/>
      <c r="I127" s="574"/>
      <c r="J127" s="489"/>
      <c r="K127" s="483"/>
      <c r="L127" s="483"/>
      <c r="M127" s="483"/>
      <c r="N127" s="483"/>
      <c r="O127" s="483"/>
      <c r="P127" s="483"/>
      <c r="Q127" s="483"/>
      <c r="R127" s="483"/>
      <c r="S127" s="483"/>
      <c r="T127" s="483"/>
      <c r="U127" s="483"/>
      <c r="V127" s="483"/>
      <c r="W127" s="483"/>
      <c r="X127" s="483"/>
      <c r="Y127" s="483"/>
      <c r="Z127" s="483"/>
      <c r="AA127" s="483"/>
      <c r="AB127" s="483"/>
      <c r="AC127" s="483"/>
      <c r="AD127" s="483"/>
      <c r="AE127" s="483"/>
      <c r="AF127" s="483"/>
      <c r="AG127" s="483"/>
      <c r="AH127" s="483"/>
      <c r="AI127" s="483"/>
      <c r="AJ127" s="483"/>
      <c r="AK127" s="483"/>
      <c r="AL127" s="483"/>
      <c r="AM127" s="483"/>
      <c r="AN127" s="483"/>
      <c r="AO127" s="483"/>
      <c r="AP127" s="483"/>
      <c r="AQ127" s="483"/>
      <c r="AR127" s="483"/>
      <c r="AS127" s="483"/>
      <c r="AT127" s="483"/>
      <c r="AU127" s="483"/>
      <c r="AV127" s="483"/>
      <c r="AW127" s="483"/>
      <c r="AX127" s="483"/>
      <c r="AY127" s="483"/>
      <c r="AZ127" s="483"/>
      <c r="BA127" s="483"/>
      <c r="BB127" s="483"/>
      <c r="BC127" s="483"/>
      <c r="BD127" s="483"/>
      <c r="BE127" s="483"/>
      <c r="BF127" s="483"/>
      <c r="BG127" s="483"/>
      <c r="BH127" s="483"/>
      <c r="BI127" s="483"/>
      <c r="BJ127" s="483"/>
      <c r="BK127" s="483"/>
      <c r="BL127" s="483"/>
      <c r="BM127" s="483"/>
      <c r="BN127" s="483"/>
      <c r="BO127" s="483"/>
      <c r="BP127" s="483"/>
      <c r="BQ127" s="483"/>
      <c r="BR127" s="483"/>
      <c r="BS127" s="483"/>
      <c r="BT127" s="483"/>
      <c r="BU127" s="483"/>
      <c r="BV127" s="483"/>
      <c r="BW127" s="483"/>
      <c r="BX127" s="483"/>
      <c r="BY127" s="483"/>
      <c r="BZ127" s="483"/>
      <c r="CA127" s="483"/>
      <c r="CB127" s="483"/>
      <c r="CC127" s="483"/>
      <c r="CD127" s="483"/>
      <c r="CE127" s="483"/>
      <c r="CF127" s="483"/>
      <c r="CG127" s="483"/>
      <c r="CH127" s="483"/>
      <c r="CI127" s="483"/>
      <c r="CJ127" s="483"/>
      <c r="CK127" s="483"/>
      <c r="CL127" s="483"/>
      <c r="CM127" s="483"/>
      <c r="CN127" s="483"/>
      <c r="CO127" s="483"/>
      <c r="CP127" s="483"/>
      <c r="CQ127" s="483"/>
      <c r="CR127" s="483"/>
      <c r="CS127" s="483"/>
      <c r="CT127" s="483"/>
      <c r="CU127" s="483"/>
      <c r="CV127" s="483"/>
      <c r="CW127" s="483"/>
      <c r="CX127" s="483"/>
      <c r="CY127" s="483"/>
      <c r="CZ127" s="483"/>
      <c r="DA127" s="483"/>
      <c r="DB127" s="483"/>
      <c r="DC127" s="483"/>
      <c r="DD127" s="483"/>
      <c r="DE127" s="483"/>
      <c r="DF127" s="483"/>
      <c r="DG127" s="483"/>
      <c r="DH127" s="483"/>
      <c r="DI127" s="483"/>
      <c r="DJ127" s="483"/>
      <c r="DK127" s="483"/>
      <c r="DL127" s="483"/>
      <c r="DM127" s="483"/>
      <c r="DN127" s="483"/>
      <c r="DO127" s="483"/>
      <c r="DP127" s="483"/>
      <c r="DQ127" s="483"/>
      <c r="DR127" s="483"/>
      <c r="DS127" s="483"/>
      <c r="DT127" s="483"/>
      <c r="DU127" s="483"/>
      <c r="DV127" s="483"/>
      <c r="DW127" s="483"/>
      <c r="DX127" s="483"/>
      <c r="DY127" s="483"/>
      <c r="DZ127" s="483"/>
      <c r="EA127" s="483"/>
      <c r="EB127" s="483"/>
      <c r="EC127" s="483"/>
      <c r="ED127" s="483"/>
      <c r="EE127" s="483"/>
      <c r="EF127" s="483"/>
      <c r="EG127" s="483"/>
      <c r="EH127" s="483"/>
      <c r="EI127" s="483"/>
      <c r="EJ127" s="483"/>
      <c r="EK127" s="483"/>
      <c r="EL127" s="483"/>
      <c r="EM127" s="483"/>
      <c r="EN127" s="483"/>
      <c r="EO127" s="483"/>
      <c r="EP127" s="483"/>
      <c r="EQ127" s="483"/>
      <c r="ER127" s="483"/>
      <c r="ES127" s="483"/>
      <c r="ET127" s="483"/>
      <c r="EU127" s="483"/>
      <c r="EV127" s="483"/>
      <c r="EW127" s="483"/>
      <c r="EX127" s="483"/>
      <c r="EY127" s="483"/>
      <c r="EZ127" s="483"/>
      <c r="FA127" s="483"/>
      <c r="FB127" s="483"/>
      <c r="FC127" s="483"/>
      <c r="FD127" s="483"/>
      <c r="FE127" s="483"/>
      <c r="FF127" s="483"/>
      <c r="FG127" s="483"/>
      <c r="FH127" s="483"/>
      <c r="FI127" s="483"/>
      <c r="FJ127" s="483"/>
      <c r="FK127" s="483"/>
      <c r="FL127" s="483"/>
      <c r="FM127" s="483"/>
      <c r="FN127" s="483"/>
      <c r="FO127" s="483"/>
      <c r="FP127" s="483"/>
      <c r="FQ127" s="483"/>
      <c r="FR127" s="483"/>
      <c r="FS127" s="483"/>
      <c r="FT127" s="483"/>
      <c r="FU127" s="483"/>
      <c r="FV127" s="483"/>
      <c r="FW127" s="483"/>
      <c r="FX127" s="483"/>
      <c r="FY127" s="483"/>
      <c r="FZ127" s="483"/>
      <c r="GA127" s="483"/>
      <c r="GB127" s="483"/>
      <c r="GC127" s="483"/>
      <c r="GD127" s="483"/>
      <c r="GE127" s="483"/>
      <c r="GF127" s="483"/>
      <c r="GG127" s="483"/>
      <c r="GH127" s="483"/>
      <c r="GI127" s="483"/>
      <c r="GJ127" s="483"/>
      <c r="GK127" s="483"/>
      <c r="GL127" s="483"/>
      <c r="GM127" s="483"/>
      <c r="GN127" s="483"/>
      <c r="GO127" s="483"/>
      <c r="GP127" s="483"/>
      <c r="GQ127" s="483"/>
      <c r="GR127" s="483"/>
      <c r="GS127" s="483"/>
      <c r="GT127" s="483"/>
      <c r="GU127" s="483"/>
      <c r="GV127" s="483"/>
      <c r="GW127" s="483"/>
      <c r="GX127" s="483"/>
      <c r="GY127" s="483"/>
      <c r="GZ127" s="483"/>
      <c r="HA127" s="483"/>
      <c r="HB127" s="483"/>
      <c r="HC127" s="483"/>
      <c r="HD127" s="483"/>
      <c r="HE127" s="483"/>
      <c r="HF127" s="483"/>
      <c r="HG127" s="483"/>
      <c r="HH127" s="483"/>
      <c r="HI127" s="483"/>
      <c r="HJ127" s="483"/>
      <c r="HK127" s="483"/>
      <c r="HL127" s="483"/>
      <c r="HM127" s="483"/>
      <c r="HN127" s="483"/>
      <c r="HO127" s="483"/>
      <c r="HP127" s="483"/>
      <c r="HQ127" s="483"/>
      <c r="HR127" s="483"/>
      <c r="HS127" s="483"/>
      <c r="HT127" s="483"/>
      <c r="HU127" s="483"/>
      <c r="HV127" s="483"/>
      <c r="HW127" s="483"/>
      <c r="HX127" s="483"/>
      <c r="HY127" s="483"/>
      <c r="HZ127" s="483"/>
      <c r="IA127" s="483"/>
      <c r="IB127" s="483"/>
      <c r="IC127" s="483"/>
      <c r="ID127" s="483"/>
      <c r="IE127" s="483"/>
      <c r="IF127" s="483"/>
      <c r="IG127" s="483"/>
      <c r="IH127" s="483"/>
      <c r="II127" s="483"/>
      <c r="IJ127" s="483"/>
      <c r="IK127" s="483"/>
      <c r="IL127" s="483"/>
      <c r="IM127" s="483"/>
      <c r="IN127" s="483"/>
      <c r="IO127" s="483"/>
      <c r="IP127" s="483"/>
      <c r="IQ127" s="483"/>
      <c r="IR127" s="483"/>
      <c r="IS127" s="483"/>
      <c r="IT127" s="483"/>
      <c r="IU127" s="483"/>
    </row>
    <row r="128" spans="1:255">
      <c r="A128" s="485">
        <v>104</v>
      </c>
      <c r="B128" s="489">
        <v>1161</v>
      </c>
      <c r="C128" s="492" t="s">
        <v>126</v>
      </c>
      <c r="D128" s="492" t="s">
        <v>125</v>
      </c>
      <c r="E128" s="489" t="s">
        <v>15</v>
      </c>
      <c r="F128" s="491"/>
      <c r="G128" s="493" t="s">
        <v>1357</v>
      </c>
      <c r="H128" s="492" t="s">
        <v>1186</v>
      </c>
      <c r="I128" s="574">
        <v>1</v>
      </c>
      <c r="J128" s="489">
        <v>1</v>
      </c>
    </row>
    <row r="129" spans="1:255">
      <c r="A129" s="485">
        <v>105</v>
      </c>
      <c r="B129" s="489">
        <v>1162</v>
      </c>
      <c r="C129" s="492" t="s">
        <v>127</v>
      </c>
      <c r="D129" s="492" t="s">
        <v>125</v>
      </c>
      <c r="E129" s="489" t="s">
        <v>15</v>
      </c>
      <c r="F129" s="491"/>
      <c r="G129" s="493" t="s">
        <v>1357</v>
      </c>
      <c r="H129" s="492" t="s">
        <v>1186</v>
      </c>
      <c r="I129" s="574">
        <v>1</v>
      </c>
      <c r="J129" s="489">
        <v>1</v>
      </c>
    </row>
    <row r="130" spans="1:255">
      <c r="A130" s="485">
        <v>106</v>
      </c>
      <c r="B130" s="489">
        <v>1163</v>
      </c>
      <c r="C130" s="492" t="s">
        <v>128</v>
      </c>
      <c r="D130" s="492" t="s">
        <v>125</v>
      </c>
      <c r="E130" s="489" t="s">
        <v>15</v>
      </c>
      <c r="F130" s="491"/>
      <c r="G130" s="493" t="s">
        <v>1358</v>
      </c>
      <c r="H130" s="492" t="s">
        <v>1186</v>
      </c>
      <c r="I130" s="574">
        <v>1</v>
      </c>
      <c r="J130" s="489">
        <v>1</v>
      </c>
    </row>
    <row r="131" spans="1:255" s="73" customFormat="1">
      <c r="A131" s="485">
        <v>107</v>
      </c>
      <c r="B131" s="489">
        <v>1164</v>
      </c>
      <c r="C131" s="492" t="s">
        <v>27</v>
      </c>
      <c r="D131" s="492" t="s">
        <v>125</v>
      </c>
      <c r="E131" s="489" t="s">
        <v>15</v>
      </c>
      <c r="F131" s="491"/>
      <c r="G131" s="493"/>
      <c r="H131" s="492" t="s">
        <v>1186</v>
      </c>
      <c r="I131" s="574"/>
      <c r="J131" s="489">
        <v>1</v>
      </c>
      <c r="K131" s="483"/>
      <c r="L131" s="483"/>
      <c r="M131" s="483"/>
      <c r="N131" s="483"/>
      <c r="O131" s="483"/>
      <c r="P131" s="483"/>
      <c r="Q131" s="483"/>
      <c r="R131" s="483"/>
      <c r="S131" s="483"/>
      <c r="T131" s="483"/>
      <c r="U131" s="483"/>
      <c r="V131" s="483"/>
      <c r="W131" s="483"/>
      <c r="X131" s="483"/>
      <c r="Y131" s="483"/>
      <c r="Z131" s="483"/>
      <c r="AA131" s="483"/>
      <c r="AB131" s="483"/>
      <c r="AC131" s="483"/>
      <c r="AD131" s="483"/>
      <c r="AE131" s="483"/>
      <c r="AF131" s="483"/>
      <c r="AG131" s="483"/>
      <c r="AH131" s="483"/>
      <c r="AI131" s="483"/>
      <c r="AJ131" s="483"/>
      <c r="AK131" s="483"/>
      <c r="AL131" s="483"/>
      <c r="AM131" s="483"/>
      <c r="AN131" s="483"/>
      <c r="AO131" s="483"/>
      <c r="AP131" s="483"/>
      <c r="AQ131" s="483"/>
      <c r="AR131" s="483"/>
      <c r="AS131" s="483"/>
      <c r="AT131" s="483"/>
      <c r="AU131" s="483"/>
      <c r="AV131" s="483"/>
      <c r="AW131" s="483"/>
      <c r="AX131" s="483"/>
      <c r="AY131" s="483"/>
      <c r="AZ131" s="483"/>
      <c r="BA131" s="483"/>
      <c r="BB131" s="483"/>
      <c r="BC131" s="483"/>
      <c r="BD131" s="483"/>
      <c r="BE131" s="483"/>
      <c r="BF131" s="483"/>
      <c r="BG131" s="483"/>
      <c r="BH131" s="483"/>
      <c r="BI131" s="483"/>
      <c r="BJ131" s="483"/>
      <c r="BK131" s="483"/>
      <c r="BL131" s="483"/>
      <c r="BM131" s="483"/>
      <c r="BN131" s="483"/>
      <c r="BO131" s="483"/>
      <c r="BP131" s="483"/>
      <c r="BQ131" s="483"/>
      <c r="BR131" s="483"/>
      <c r="BS131" s="483"/>
      <c r="BT131" s="483"/>
      <c r="BU131" s="483"/>
      <c r="BV131" s="483"/>
      <c r="BW131" s="483"/>
      <c r="BX131" s="483"/>
      <c r="BY131" s="483"/>
      <c r="BZ131" s="483"/>
      <c r="CA131" s="483"/>
      <c r="CB131" s="483"/>
      <c r="CC131" s="483"/>
      <c r="CD131" s="483"/>
      <c r="CE131" s="483"/>
      <c r="CF131" s="483"/>
      <c r="CG131" s="483"/>
      <c r="CH131" s="483"/>
      <c r="CI131" s="483"/>
      <c r="CJ131" s="483"/>
      <c r="CK131" s="483"/>
      <c r="CL131" s="483"/>
      <c r="CM131" s="483"/>
      <c r="CN131" s="483"/>
      <c r="CO131" s="483"/>
      <c r="CP131" s="483"/>
      <c r="CQ131" s="483"/>
      <c r="CR131" s="483"/>
      <c r="CS131" s="483"/>
      <c r="CT131" s="483"/>
      <c r="CU131" s="483"/>
      <c r="CV131" s="483"/>
      <c r="CW131" s="483"/>
      <c r="CX131" s="483"/>
      <c r="CY131" s="483"/>
      <c r="CZ131" s="483"/>
      <c r="DA131" s="483"/>
      <c r="DB131" s="483"/>
      <c r="DC131" s="483"/>
      <c r="DD131" s="483"/>
      <c r="DE131" s="483"/>
      <c r="DF131" s="483"/>
      <c r="DG131" s="483"/>
      <c r="DH131" s="483"/>
      <c r="DI131" s="483"/>
      <c r="DJ131" s="483"/>
      <c r="DK131" s="483"/>
      <c r="DL131" s="483"/>
      <c r="DM131" s="483"/>
      <c r="DN131" s="483"/>
      <c r="DO131" s="483"/>
      <c r="DP131" s="483"/>
      <c r="DQ131" s="483"/>
      <c r="DR131" s="483"/>
      <c r="DS131" s="483"/>
      <c r="DT131" s="483"/>
      <c r="DU131" s="483"/>
      <c r="DV131" s="483"/>
      <c r="DW131" s="483"/>
      <c r="DX131" s="483"/>
      <c r="DY131" s="483"/>
      <c r="DZ131" s="483"/>
      <c r="EA131" s="483"/>
      <c r="EB131" s="483"/>
      <c r="EC131" s="483"/>
      <c r="ED131" s="483"/>
      <c r="EE131" s="483"/>
      <c r="EF131" s="483"/>
      <c r="EG131" s="483"/>
      <c r="EH131" s="483"/>
      <c r="EI131" s="483"/>
      <c r="EJ131" s="483"/>
      <c r="EK131" s="483"/>
      <c r="EL131" s="483"/>
      <c r="EM131" s="483"/>
      <c r="EN131" s="483"/>
      <c r="EO131" s="483"/>
      <c r="EP131" s="483"/>
      <c r="EQ131" s="483"/>
      <c r="ER131" s="483"/>
      <c r="ES131" s="483"/>
      <c r="ET131" s="483"/>
      <c r="EU131" s="483"/>
      <c r="EV131" s="483"/>
      <c r="EW131" s="483"/>
      <c r="EX131" s="483"/>
      <c r="EY131" s="483"/>
      <c r="EZ131" s="483"/>
      <c r="FA131" s="483"/>
      <c r="FB131" s="483"/>
      <c r="FC131" s="483"/>
      <c r="FD131" s="483"/>
      <c r="FE131" s="483"/>
      <c r="FF131" s="483"/>
      <c r="FG131" s="483"/>
      <c r="FH131" s="483"/>
      <c r="FI131" s="483"/>
      <c r="FJ131" s="483"/>
      <c r="FK131" s="483"/>
      <c r="FL131" s="483"/>
      <c r="FM131" s="483"/>
      <c r="FN131" s="483"/>
      <c r="FO131" s="483"/>
      <c r="FP131" s="483"/>
      <c r="FQ131" s="483"/>
      <c r="FR131" s="483"/>
      <c r="FS131" s="483"/>
      <c r="FT131" s="483"/>
      <c r="FU131" s="483"/>
      <c r="FV131" s="483"/>
      <c r="FW131" s="483"/>
      <c r="FX131" s="483"/>
      <c r="FY131" s="483"/>
      <c r="FZ131" s="483"/>
      <c r="GA131" s="483"/>
      <c r="GB131" s="483"/>
      <c r="GC131" s="483"/>
      <c r="GD131" s="483"/>
      <c r="GE131" s="483"/>
      <c r="GF131" s="483"/>
      <c r="GG131" s="483"/>
      <c r="GH131" s="483"/>
      <c r="GI131" s="483"/>
      <c r="GJ131" s="483"/>
      <c r="GK131" s="483"/>
      <c r="GL131" s="483"/>
      <c r="GM131" s="483"/>
      <c r="GN131" s="483"/>
      <c r="GO131" s="483"/>
      <c r="GP131" s="483"/>
      <c r="GQ131" s="483"/>
      <c r="GR131" s="483"/>
      <c r="GS131" s="483"/>
      <c r="GT131" s="483"/>
      <c r="GU131" s="483"/>
      <c r="GV131" s="483"/>
      <c r="GW131" s="483"/>
      <c r="GX131" s="483"/>
      <c r="GY131" s="483"/>
      <c r="GZ131" s="483"/>
      <c r="HA131" s="483"/>
      <c r="HB131" s="483"/>
      <c r="HC131" s="483"/>
      <c r="HD131" s="483"/>
      <c r="HE131" s="483"/>
      <c r="HF131" s="483"/>
      <c r="HG131" s="483"/>
      <c r="HH131" s="483"/>
      <c r="HI131" s="483"/>
      <c r="HJ131" s="483"/>
      <c r="HK131" s="483"/>
      <c r="HL131" s="483"/>
      <c r="HM131" s="483"/>
      <c r="HN131" s="483"/>
      <c r="HO131" s="483"/>
      <c r="HP131" s="483"/>
      <c r="HQ131" s="483"/>
      <c r="HR131" s="483"/>
      <c r="HS131" s="483"/>
      <c r="HT131" s="483"/>
      <c r="HU131" s="483"/>
      <c r="HV131" s="483"/>
      <c r="HW131" s="483"/>
      <c r="HX131" s="483"/>
      <c r="HY131" s="483"/>
      <c r="HZ131" s="483"/>
      <c r="IA131" s="483"/>
      <c r="IB131" s="483"/>
      <c r="IC131" s="483"/>
      <c r="ID131" s="483"/>
      <c r="IE131" s="483"/>
      <c r="IF131" s="483"/>
      <c r="IG131" s="483"/>
      <c r="IH131" s="483"/>
      <c r="II131" s="483"/>
      <c r="IJ131" s="483"/>
      <c r="IK131" s="483"/>
      <c r="IL131" s="483"/>
      <c r="IM131" s="483"/>
      <c r="IN131" s="483"/>
      <c r="IO131" s="483"/>
      <c r="IP131" s="483"/>
      <c r="IQ131" s="483"/>
      <c r="IR131" s="483"/>
      <c r="IS131" s="483"/>
      <c r="IT131" s="483"/>
      <c r="IU131" s="483"/>
    </row>
    <row r="132" spans="1:255">
      <c r="A132" s="485"/>
      <c r="B132" s="489"/>
      <c r="C132" s="492"/>
      <c r="D132" s="496" t="s">
        <v>129</v>
      </c>
      <c r="E132" s="489"/>
      <c r="F132" s="491"/>
      <c r="G132" s="493"/>
      <c r="H132" s="492"/>
      <c r="I132" s="574"/>
      <c r="J132" s="489"/>
    </row>
    <row r="133" spans="1:255">
      <c r="A133" s="485" t="s">
        <v>1359</v>
      </c>
      <c r="B133" s="489">
        <v>1167</v>
      </c>
      <c r="C133" s="492" t="s">
        <v>131</v>
      </c>
      <c r="D133" s="492" t="s">
        <v>130</v>
      </c>
      <c r="E133" s="489" t="s">
        <v>13</v>
      </c>
      <c r="F133" s="491"/>
      <c r="G133" s="493" t="s">
        <v>1357</v>
      </c>
      <c r="H133" s="492" t="s">
        <v>1187</v>
      </c>
      <c r="I133" s="573">
        <v>1</v>
      </c>
      <c r="J133" s="501">
        <v>1</v>
      </c>
      <c r="K133" s="481"/>
      <c r="L133" s="481"/>
      <c r="M133" s="481"/>
      <c r="N133" s="481"/>
      <c r="O133" s="481"/>
      <c r="P133" s="481"/>
      <c r="Q133" s="481"/>
      <c r="R133" s="481"/>
      <c r="S133" s="481"/>
      <c r="T133" s="481"/>
      <c r="U133" s="481"/>
      <c r="V133" s="481"/>
      <c r="W133" s="481"/>
      <c r="X133" s="481"/>
      <c r="Y133" s="481"/>
      <c r="Z133" s="481"/>
      <c r="AA133" s="481"/>
      <c r="AB133" s="481"/>
      <c r="AC133" s="481"/>
      <c r="AD133" s="481"/>
      <c r="AE133" s="481"/>
      <c r="AF133" s="481"/>
      <c r="AG133" s="481"/>
      <c r="AH133" s="481"/>
      <c r="AI133" s="481"/>
      <c r="AJ133" s="481"/>
      <c r="AK133" s="481"/>
      <c r="AL133" s="481"/>
      <c r="AM133" s="481"/>
      <c r="AN133" s="481"/>
      <c r="AO133" s="481"/>
      <c r="AP133" s="481"/>
      <c r="AQ133" s="481"/>
      <c r="AR133" s="481"/>
      <c r="AS133" s="481"/>
      <c r="AT133" s="481"/>
      <c r="AU133" s="481"/>
      <c r="AV133" s="481"/>
      <c r="AW133" s="481"/>
      <c r="AX133" s="481"/>
      <c r="AY133" s="481"/>
      <c r="AZ133" s="481"/>
      <c r="BA133" s="481"/>
      <c r="BB133" s="481"/>
      <c r="BC133" s="481"/>
      <c r="BD133" s="481"/>
      <c r="BE133" s="481"/>
      <c r="BF133" s="481"/>
      <c r="BG133" s="481"/>
      <c r="BH133" s="481"/>
      <c r="BI133" s="481"/>
      <c r="BJ133" s="481"/>
      <c r="BK133" s="481"/>
      <c r="BL133" s="481"/>
      <c r="BM133" s="481"/>
      <c r="BN133" s="481"/>
      <c r="BO133" s="481"/>
      <c r="BP133" s="481"/>
      <c r="BQ133" s="481"/>
      <c r="BR133" s="481"/>
      <c r="BS133" s="481"/>
      <c r="BT133" s="481"/>
      <c r="BU133" s="481"/>
      <c r="BV133" s="481"/>
      <c r="BW133" s="481"/>
      <c r="BX133" s="481"/>
      <c r="BY133" s="481"/>
      <c r="BZ133" s="481"/>
      <c r="CA133" s="481"/>
      <c r="CB133" s="481"/>
      <c r="CC133" s="481"/>
      <c r="CD133" s="481"/>
      <c r="CE133" s="481"/>
      <c r="CF133" s="481"/>
      <c r="CG133" s="481"/>
      <c r="CH133" s="481"/>
      <c r="CI133" s="481"/>
      <c r="CJ133" s="481"/>
      <c r="CK133" s="481"/>
      <c r="CL133" s="481"/>
      <c r="CM133" s="481"/>
      <c r="CN133" s="481"/>
      <c r="CO133" s="481"/>
      <c r="CP133" s="481"/>
      <c r="CQ133" s="481"/>
      <c r="CR133" s="481"/>
      <c r="CS133" s="481"/>
      <c r="CT133" s="481"/>
      <c r="CU133" s="481"/>
      <c r="CV133" s="481"/>
      <c r="CW133" s="481"/>
      <c r="CX133" s="481"/>
      <c r="CY133" s="481"/>
      <c r="CZ133" s="481"/>
      <c r="DA133" s="481"/>
      <c r="DB133" s="481"/>
      <c r="DC133" s="481"/>
      <c r="DD133" s="481"/>
      <c r="DE133" s="481"/>
      <c r="DF133" s="481"/>
      <c r="DG133" s="481"/>
      <c r="DH133" s="481"/>
      <c r="DI133" s="481"/>
      <c r="DJ133" s="481"/>
      <c r="DK133" s="481"/>
      <c r="DL133" s="481"/>
      <c r="DM133" s="481"/>
      <c r="DN133" s="481"/>
      <c r="DO133" s="481"/>
      <c r="DP133" s="481"/>
      <c r="DQ133" s="481"/>
      <c r="DR133" s="481"/>
      <c r="DS133" s="481"/>
      <c r="DT133" s="481"/>
      <c r="DU133" s="481"/>
      <c r="DV133" s="481"/>
      <c r="DW133" s="481"/>
      <c r="DX133" s="481"/>
      <c r="DY133" s="481"/>
      <c r="DZ133" s="481"/>
      <c r="EA133" s="481"/>
      <c r="EB133" s="481"/>
      <c r="EC133" s="481"/>
      <c r="ED133" s="481"/>
      <c r="EE133" s="481"/>
      <c r="EF133" s="481"/>
      <c r="EG133" s="481"/>
      <c r="EH133" s="481"/>
      <c r="EI133" s="481"/>
      <c r="EJ133" s="481"/>
      <c r="EK133" s="481"/>
      <c r="EL133" s="481"/>
      <c r="EM133" s="481"/>
      <c r="EN133" s="481"/>
      <c r="EO133" s="481"/>
      <c r="EP133" s="481"/>
      <c r="EQ133" s="481"/>
      <c r="ER133" s="481"/>
      <c r="ES133" s="481"/>
      <c r="ET133" s="481"/>
      <c r="EU133" s="481"/>
      <c r="EV133" s="481"/>
      <c r="EW133" s="481"/>
      <c r="EX133" s="481"/>
      <c r="EY133" s="481"/>
      <c r="EZ133" s="481"/>
      <c r="FA133" s="481"/>
      <c r="FB133" s="481"/>
      <c r="FC133" s="481"/>
      <c r="FD133" s="481"/>
      <c r="FE133" s="481"/>
      <c r="FF133" s="481"/>
      <c r="FG133" s="481"/>
      <c r="FH133" s="481"/>
      <c r="FI133" s="481"/>
      <c r="FJ133" s="481"/>
      <c r="FK133" s="481"/>
      <c r="FL133" s="481"/>
      <c r="FM133" s="481"/>
      <c r="FN133" s="481"/>
      <c r="FO133" s="481"/>
      <c r="FP133" s="481"/>
      <c r="FQ133" s="481"/>
      <c r="FR133" s="481"/>
      <c r="FS133" s="481"/>
      <c r="FT133" s="481"/>
      <c r="FU133" s="481"/>
      <c r="FV133" s="481"/>
      <c r="FW133" s="481"/>
      <c r="FX133" s="481"/>
      <c r="FY133" s="481"/>
      <c r="FZ133" s="481"/>
      <c r="GA133" s="481"/>
      <c r="GB133" s="481"/>
      <c r="GC133" s="481"/>
      <c r="GD133" s="481"/>
      <c r="GE133" s="481"/>
      <c r="GF133" s="481"/>
      <c r="GG133" s="481"/>
      <c r="GH133" s="481"/>
      <c r="GI133" s="481"/>
      <c r="GJ133" s="481"/>
      <c r="GK133" s="481"/>
      <c r="GL133" s="481"/>
      <c r="GM133" s="481"/>
      <c r="GN133" s="481"/>
      <c r="GO133" s="481"/>
      <c r="GP133" s="481"/>
      <c r="GQ133" s="481"/>
      <c r="GR133" s="481"/>
      <c r="GS133" s="481"/>
      <c r="GT133" s="481"/>
      <c r="GU133" s="481"/>
      <c r="GV133" s="481"/>
      <c r="GW133" s="481"/>
      <c r="GX133" s="481"/>
      <c r="GY133" s="481"/>
      <c r="GZ133" s="481"/>
      <c r="HA133" s="481"/>
      <c r="HB133" s="481"/>
      <c r="HC133" s="481"/>
      <c r="HD133" s="481"/>
      <c r="HE133" s="481"/>
      <c r="HF133" s="481"/>
      <c r="HG133" s="481"/>
      <c r="HH133" s="481"/>
      <c r="HI133" s="481"/>
      <c r="HJ133" s="481"/>
      <c r="HK133" s="481"/>
      <c r="HL133" s="481"/>
      <c r="HM133" s="481"/>
      <c r="HN133" s="481"/>
      <c r="HO133" s="481"/>
      <c r="HP133" s="481"/>
      <c r="HQ133" s="481"/>
      <c r="HR133" s="481"/>
      <c r="HS133" s="481"/>
      <c r="HT133" s="481"/>
      <c r="HU133" s="481"/>
      <c r="HV133" s="481"/>
      <c r="HW133" s="481"/>
      <c r="HX133" s="481"/>
      <c r="HY133" s="481"/>
      <c r="HZ133" s="481"/>
      <c r="IA133" s="481"/>
      <c r="IB133" s="481"/>
      <c r="IC133" s="481"/>
      <c r="ID133" s="481"/>
      <c r="IE133" s="481"/>
      <c r="IF133" s="481"/>
      <c r="IG133" s="481"/>
      <c r="IH133" s="481"/>
      <c r="II133" s="481"/>
      <c r="IJ133" s="481"/>
      <c r="IK133" s="481"/>
      <c r="IL133" s="481"/>
      <c r="IM133" s="481"/>
      <c r="IN133" s="481"/>
      <c r="IO133" s="481"/>
      <c r="IP133" s="481"/>
      <c r="IQ133" s="481"/>
      <c r="IR133" s="481"/>
      <c r="IS133" s="481"/>
      <c r="IT133" s="481"/>
      <c r="IU133" s="481"/>
    </row>
    <row r="134" spans="1:255">
      <c r="A134" s="485" t="s">
        <v>1360</v>
      </c>
      <c r="B134" s="489">
        <v>1168</v>
      </c>
      <c r="C134" s="492" t="s">
        <v>132</v>
      </c>
      <c r="D134" s="492" t="s">
        <v>130</v>
      </c>
      <c r="E134" s="489" t="s">
        <v>13</v>
      </c>
      <c r="F134" s="491"/>
      <c r="G134" s="493" t="s">
        <v>1357</v>
      </c>
      <c r="H134" s="492" t="s">
        <v>1187</v>
      </c>
      <c r="I134" s="574">
        <v>1</v>
      </c>
      <c r="J134" s="489">
        <v>1</v>
      </c>
    </row>
    <row r="135" spans="1:255">
      <c r="A135" s="485" t="s">
        <v>1361</v>
      </c>
      <c r="B135" s="489">
        <v>1169</v>
      </c>
      <c r="C135" s="492" t="s">
        <v>27</v>
      </c>
      <c r="D135" s="492" t="s">
        <v>130</v>
      </c>
      <c r="E135" s="489" t="s">
        <v>13</v>
      </c>
      <c r="F135" s="491"/>
      <c r="G135" s="493"/>
      <c r="H135" s="492" t="s">
        <v>1187</v>
      </c>
      <c r="I135" s="574"/>
      <c r="J135" s="489">
        <v>1</v>
      </c>
    </row>
    <row r="136" spans="1:255">
      <c r="A136" s="485" t="s">
        <v>1362</v>
      </c>
      <c r="B136" s="489">
        <v>1170</v>
      </c>
      <c r="C136" s="492" t="s">
        <v>27</v>
      </c>
      <c r="D136" s="492" t="s">
        <v>130</v>
      </c>
      <c r="E136" s="489" t="s">
        <v>13</v>
      </c>
      <c r="F136" s="491"/>
      <c r="G136" s="493"/>
      <c r="H136" s="492" t="s">
        <v>1187</v>
      </c>
      <c r="I136" s="574"/>
      <c r="J136" s="489">
        <v>1</v>
      </c>
    </row>
    <row r="137" spans="1:255">
      <c r="A137" s="485" t="s">
        <v>1363</v>
      </c>
      <c r="B137" s="489">
        <v>1159</v>
      </c>
      <c r="C137" s="492" t="s">
        <v>27</v>
      </c>
      <c r="D137" s="492" t="s">
        <v>123</v>
      </c>
      <c r="E137" s="489" t="s">
        <v>16</v>
      </c>
      <c r="F137" s="491"/>
      <c r="G137" s="493"/>
      <c r="H137" s="492" t="s">
        <v>1187</v>
      </c>
      <c r="I137" s="574"/>
      <c r="J137" s="489">
        <v>1</v>
      </c>
    </row>
    <row r="138" spans="1:255">
      <c r="A138" s="485" t="s">
        <v>1364</v>
      </c>
      <c r="B138" s="489">
        <v>1160</v>
      </c>
      <c r="C138" s="492" t="s">
        <v>27</v>
      </c>
      <c r="D138" s="492" t="s">
        <v>123</v>
      </c>
      <c r="E138" s="489" t="s">
        <v>16</v>
      </c>
      <c r="F138" s="491"/>
      <c r="G138" s="493"/>
      <c r="H138" s="492" t="s">
        <v>1187</v>
      </c>
      <c r="I138" s="574"/>
      <c r="J138" s="489">
        <v>1</v>
      </c>
    </row>
    <row r="139" spans="1:255">
      <c r="A139" s="485"/>
      <c r="B139" s="489"/>
      <c r="C139" s="486"/>
      <c r="D139" s="494" t="s">
        <v>133</v>
      </c>
      <c r="E139" s="489"/>
      <c r="F139" s="491"/>
      <c r="G139" s="489"/>
      <c r="H139" s="486"/>
      <c r="I139" s="573">
        <f>I141+I142+I143+I144+I145+I146+I147+I148+I149+I151+I152+I154+I155+I157+I158+I159+I160+I161+I162+I164+I165</f>
        <v>8</v>
      </c>
      <c r="J139" s="533">
        <f>J141+J142+J143+J144+J145+J146+J147+J148+J149+J151+J152+J154+J155+J157+J158+J159+J160+J161+J162+J164+J165</f>
        <v>21</v>
      </c>
    </row>
    <row r="140" spans="1:255">
      <c r="A140" s="485"/>
      <c r="B140" s="489"/>
      <c r="C140" s="486"/>
      <c r="D140" s="495" t="s">
        <v>49</v>
      </c>
      <c r="E140" s="489"/>
      <c r="F140" s="491"/>
      <c r="G140" s="489"/>
      <c r="H140" s="486"/>
      <c r="I140" s="574"/>
      <c r="J140" s="489"/>
    </row>
    <row r="141" spans="1:255">
      <c r="A141" s="485">
        <v>114</v>
      </c>
      <c r="B141" s="489">
        <v>17</v>
      </c>
      <c r="C141" s="490"/>
      <c r="D141" s="490" t="s">
        <v>50</v>
      </c>
      <c r="E141" s="489" t="s">
        <v>15</v>
      </c>
      <c r="F141" s="491"/>
      <c r="G141" s="489"/>
      <c r="H141" s="490" t="s">
        <v>1188</v>
      </c>
      <c r="I141" s="574"/>
      <c r="J141" s="489">
        <v>1</v>
      </c>
    </row>
    <row r="142" spans="1:255">
      <c r="A142" s="485">
        <v>115</v>
      </c>
      <c r="B142" s="489">
        <v>18</v>
      </c>
      <c r="C142" s="490" t="s">
        <v>136</v>
      </c>
      <c r="D142" s="490" t="s">
        <v>50</v>
      </c>
      <c r="E142" s="489" t="s">
        <v>15</v>
      </c>
      <c r="F142" s="491"/>
      <c r="G142" s="499" t="s">
        <v>1365</v>
      </c>
      <c r="H142" s="490" t="s">
        <v>1188</v>
      </c>
      <c r="I142" s="574">
        <v>1</v>
      </c>
      <c r="J142" s="489">
        <v>1</v>
      </c>
    </row>
    <row r="143" spans="1:255">
      <c r="A143" s="485">
        <v>116</v>
      </c>
      <c r="B143" s="489">
        <v>19</v>
      </c>
      <c r="C143" s="490"/>
      <c r="D143" s="490" t="s">
        <v>50</v>
      </c>
      <c r="E143" s="489" t="s">
        <v>15</v>
      </c>
      <c r="F143" s="491"/>
      <c r="G143" s="489"/>
      <c r="H143" s="490" t="s">
        <v>1188</v>
      </c>
      <c r="I143" s="574"/>
      <c r="J143" s="489">
        <v>1</v>
      </c>
    </row>
    <row r="144" spans="1:255">
      <c r="A144" s="485">
        <v>117</v>
      </c>
      <c r="B144" s="489">
        <v>1148</v>
      </c>
      <c r="C144" s="490" t="s">
        <v>144</v>
      </c>
      <c r="D144" s="490" t="s">
        <v>50</v>
      </c>
      <c r="E144" s="489" t="s">
        <v>15</v>
      </c>
      <c r="F144" s="491"/>
      <c r="G144" s="489" t="s">
        <v>49</v>
      </c>
      <c r="H144" s="490" t="s">
        <v>1188</v>
      </c>
      <c r="I144" s="574">
        <v>1</v>
      </c>
      <c r="J144" s="489">
        <v>1</v>
      </c>
    </row>
    <row r="145" spans="1:10">
      <c r="A145" s="485">
        <v>118</v>
      </c>
      <c r="B145" s="489">
        <v>27</v>
      </c>
      <c r="C145" s="490"/>
      <c r="D145" s="490" t="s">
        <v>25</v>
      </c>
      <c r="E145" s="489" t="s">
        <v>13</v>
      </c>
      <c r="F145" s="491"/>
      <c r="G145" s="489"/>
      <c r="H145" s="490" t="s">
        <v>1188</v>
      </c>
      <c r="I145" s="574"/>
      <c r="J145" s="489">
        <v>1</v>
      </c>
    </row>
    <row r="146" spans="1:10">
      <c r="A146" s="485">
        <v>119</v>
      </c>
      <c r="B146" s="489">
        <v>155</v>
      </c>
      <c r="C146" s="489">
        <v>8</v>
      </c>
      <c r="D146" s="490" t="s">
        <v>25</v>
      </c>
      <c r="E146" s="489" t="s">
        <v>13</v>
      </c>
      <c r="F146" s="491"/>
      <c r="G146" s="489" t="s">
        <v>49</v>
      </c>
      <c r="H146" s="490" t="s">
        <v>1188</v>
      </c>
      <c r="I146" s="574"/>
      <c r="J146" s="489">
        <v>1</v>
      </c>
    </row>
    <row r="147" spans="1:10">
      <c r="A147" s="485">
        <v>120</v>
      </c>
      <c r="B147" s="489">
        <v>25</v>
      </c>
      <c r="C147" s="490"/>
      <c r="D147" s="490" t="s">
        <v>101</v>
      </c>
      <c r="E147" s="489" t="s">
        <v>13</v>
      </c>
      <c r="F147" s="491"/>
      <c r="G147" s="489"/>
      <c r="H147" s="490" t="s">
        <v>1188</v>
      </c>
      <c r="I147" s="574"/>
      <c r="J147" s="489">
        <v>1</v>
      </c>
    </row>
    <row r="148" spans="1:10">
      <c r="A148" s="485">
        <v>121</v>
      </c>
      <c r="B148" s="489">
        <v>23</v>
      </c>
      <c r="C148" s="490" t="s">
        <v>147</v>
      </c>
      <c r="D148" s="490" t="s">
        <v>84</v>
      </c>
      <c r="E148" s="489" t="s">
        <v>13</v>
      </c>
      <c r="F148" s="491"/>
      <c r="G148" s="489" t="s">
        <v>49</v>
      </c>
      <c r="H148" s="490" t="s">
        <v>1188</v>
      </c>
      <c r="I148" s="574">
        <v>1</v>
      </c>
      <c r="J148" s="489">
        <v>1</v>
      </c>
    </row>
    <row r="149" spans="1:10">
      <c r="A149" s="485">
        <v>122</v>
      </c>
      <c r="B149" s="489">
        <v>24</v>
      </c>
      <c r="C149" s="490" t="s">
        <v>27</v>
      </c>
      <c r="D149" s="490" t="s">
        <v>84</v>
      </c>
      <c r="E149" s="489" t="s">
        <v>13</v>
      </c>
      <c r="F149" s="491"/>
      <c r="G149" s="489"/>
      <c r="H149" s="490"/>
      <c r="I149" s="574"/>
      <c r="J149" s="489">
        <v>1</v>
      </c>
    </row>
    <row r="150" spans="1:10">
      <c r="A150" s="485"/>
      <c r="B150" s="489"/>
      <c r="C150" s="490"/>
      <c r="D150" s="495" t="s">
        <v>135</v>
      </c>
      <c r="E150" s="489"/>
      <c r="F150" s="491"/>
      <c r="G150" s="489"/>
      <c r="H150" s="490"/>
      <c r="I150" s="574"/>
      <c r="J150" s="489"/>
    </row>
    <row r="151" spans="1:10">
      <c r="A151" s="485">
        <v>123</v>
      </c>
      <c r="B151" s="489">
        <v>13</v>
      </c>
      <c r="C151" s="490" t="s">
        <v>27</v>
      </c>
      <c r="D151" s="490" t="s">
        <v>24</v>
      </c>
      <c r="E151" s="489" t="s">
        <v>15</v>
      </c>
      <c r="F151" s="491"/>
      <c r="G151" s="489"/>
      <c r="H151" s="490" t="s">
        <v>1189</v>
      </c>
      <c r="I151" s="574"/>
      <c r="J151" s="489">
        <v>1</v>
      </c>
    </row>
    <row r="152" spans="1:10">
      <c r="A152" s="485">
        <v>124</v>
      </c>
      <c r="B152" s="489">
        <v>14</v>
      </c>
      <c r="C152" s="490" t="s">
        <v>137</v>
      </c>
      <c r="D152" s="490" t="s">
        <v>24</v>
      </c>
      <c r="E152" s="489" t="s">
        <v>15</v>
      </c>
      <c r="F152" s="491"/>
      <c r="G152" s="489" t="s">
        <v>1366</v>
      </c>
      <c r="H152" s="490" t="s">
        <v>1189</v>
      </c>
      <c r="I152" s="574">
        <v>1</v>
      </c>
      <c r="J152" s="489">
        <v>1</v>
      </c>
    </row>
    <row r="153" spans="1:10">
      <c r="A153" s="485"/>
      <c r="B153" s="489"/>
      <c r="C153" s="490"/>
      <c r="D153" s="495" t="s">
        <v>138</v>
      </c>
      <c r="E153" s="489"/>
      <c r="F153" s="491"/>
      <c r="G153" s="489"/>
      <c r="H153" s="490"/>
      <c r="I153" s="574"/>
      <c r="J153" s="489"/>
    </row>
    <row r="154" spans="1:10">
      <c r="A154" s="485">
        <v>125</v>
      </c>
      <c r="B154" s="489">
        <v>95</v>
      </c>
      <c r="C154" s="490" t="s">
        <v>139</v>
      </c>
      <c r="D154" s="490" t="s">
        <v>24</v>
      </c>
      <c r="E154" s="489" t="s">
        <v>15</v>
      </c>
      <c r="F154" s="491"/>
      <c r="G154" s="489" t="s">
        <v>1367</v>
      </c>
      <c r="H154" s="490" t="s">
        <v>1190</v>
      </c>
      <c r="I154" s="574">
        <v>1</v>
      </c>
      <c r="J154" s="489">
        <v>1</v>
      </c>
    </row>
    <row r="155" spans="1:10">
      <c r="A155" s="485">
        <v>126</v>
      </c>
      <c r="B155" s="489">
        <v>153</v>
      </c>
      <c r="C155" s="486" t="s">
        <v>242</v>
      </c>
      <c r="D155" s="490" t="s">
        <v>241</v>
      </c>
      <c r="E155" s="489" t="s">
        <v>13</v>
      </c>
      <c r="F155" s="491"/>
      <c r="G155" s="499" t="s">
        <v>1365</v>
      </c>
      <c r="H155" s="490" t="s">
        <v>1190</v>
      </c>
      <c r="I155" s="574">
        <v>1</v>
      </c>
      <c r="J155" s="489">
        <v>1</v>
      </c>
    </row>
    <row r="156" spans="1:10">
      <c r="A156" s="485"/>
      <c r="B156" s="489"/>
      <c r="C156" s="486"/>
      <c r="D156" s="495" t="s">
        <v>142</v>
      </c>
      <c r="E156" s="489"/>
      <c r="F156" s="491"/>
      <c r="G156" s="489"/>
      <c r="H156" s="490"/>
      <c r="I156" s="574"/>
      <c r="J156" s="489"/>
    </row>
    <row r="157" spans="1:10" ht="23.25" customHeight="1">
      <c r="A157" s="485">
        <v>127</v>
      </c>
      <c r="B157" s="489">
        <v>16</v>
      </c>
      <c r="C157" s="490" t="s">
        <v>143</v>
      </c>
      <c r="D157" s="490" t="s">
        <v>24</v>
      </c>
      <c r="E157" s="489" t="s">
        <v>15</v>
      </c>
      <c r="F157" s="491"/>
      <c r="G157" s="499" t="s">
        <v>1365</v>
      </c>
      <c r="H157" s="490" t="s">
        <v>1191</v>
      </c>
      <c r="I157" s="574">
        <v>1</v>
      </c>
      <c r="J157" s="489">
        <v>1</v>
      </c>
    </row>
    <row r="158" spans="1:10">
      <c r="A158" s="485">
        <v>128</v>
      </c>
      <c r="B158" s="489">
        <v>29</v>
      </c>
      <c r="C158" s="490" t="s">
        <v>141</v>
      </c>
      <c r="D158" s="490" t="s">
        <v>65</v>
      </c>
      <c r="E158" s="489" t="s">
        <v>13</v>
      </c>
      <c r="F158" s="491"/>
      <c r="G158" s="489" t="s">
        <v>1366</v>
      </c>
      <c r="H158" s="490" t="s">
        <v>1191</v>
      </c>
      <c r="I158" s="574">
        <v>1</v>
      </c>
      <c r="J158" s="489">
        <v>1</v>
      </c>
    </row>
    <row r="159" spans="1:10">
      <c r="A159" s="485">
        <v>129</v>
      </c>
      <c r="B159" s="489">
        <v>30</v>
      </c>
      <c r="C159" s="490" t="s">
        <v>27</v>
      </c>
      <c r="D159" s="490" t="s">
        <v>65</v>
      </c>
      <c r="E159" s="489" t="s">
        <v>13</v>
      </c>
      <c r="F159" s="491"/>
      <c r="G159" s="489"/>
      <c r="H159" s="490" t="s">
        <v>1191</v>
      </c>
      <c r="I159" s="574"/>
      <c r="J159" s="489">
        <v>1</v>
      </c>
    </row>
    <row r="160" spans="1:10">
      <c r="A160" s="485">
        <v>130</v>
      </c>
      <c r="B160" s="489">
        <v>31</v>
      </c>
      <c r="C160" s="490" t="s">
        <v>27</v>
      </c>
      <c r="D160" s="490" t="s">
        <v>65</v>
      </c>
      <c r="E160" s="489" t="s">
        <v>13</v>
      </c>
      <c r="F160" s="491"/>
      <c r="G160" s="489"/>
      <c r="H160" s="490" t="s">
        <v>1191</v>
      </c>
      <c r="I160" s="574"/>
      <c r="J160" s="489">
        <v>1</v>
      </c>
    </row>
    <row r="161" spans="1:255">
      <c r="A161" s="485">
        <v>131</v>
      </c>
      <c r="B161" s="489">
        <v>32</v>
      </c>
      <c r="C161" s="490" t="s">
        <v>27</v>
      </c>
      <c r="D161" s="490" t="s">
        <v>65</v>
      </c>
      <c r="E161" s="489" t="s">
        <v>13</v>
      </c>
      <c r="F161" s="491"/>
      <c r="G161" s="489"/>
      <c r="H161" s="490" t="s">
        <v>1191</v>
      </c>
      <c r="I161" s="574"/>
      <c r="J161" s="489">
        <v>1</v>
      </c>
    </row>
    <row r="162" spans="1:255">
      <c r="A162" s="485">
        <v>132</v>
      </c>
      <c r="B162" s="489">
        <v>33</v>
      </c>
      <c r="C162" s="490" t="s">
        <v>27</v>
      </c>
      <c r="D162" s="490" t="s">
        <v>65</v>
      </c>
      <c r="E162" s="489" t="s">
        <v>13</v>
      </c>
      <c r="F162" s="491"/>
      <c r="G162" s="489"/>
      <c r="H162" s="490" t="s">
        <v>1191</v>
      </c>
      <c r="I162" s="574"/>
      <c r="J162" s="489">
        <v>1</v>
      </c>
    </row>
    <row r="163" spans="1:255">
      <c r="A163" s="485"/>
      <c r="B163" s="489"/>
      <c r="C163" s="490"/>
      <c r="D163" s="495" t="s">
        <v>146</v>
      </c>
      <c r="E163" s="489"/>
      <c r="F163" s="491"/>
      <c r="G163" s="489"/>
      <c r="H163" s="490"/>
      <c r="I163" s="574"/>
      <c r="J163" s="489"/>
    </row>
    <row r="164" spans="1:255">
      <c r="A164" s="485">
        <v>133</v>
      </c>
      <c r="B164" s="489">
        <v>21</v>
      </c>
      <c r="C164" s="490" t="s">
        <v>27</v>
      </c>
      <c r="D164" s="490" t="s">
        <v>88</v>
      </c>
      <c r="E164" s="489" t="s">
        <v>15</v>
      </c>
      <c r="F164" s="491"/>
      <c r="G164" s="489"/>
      <c r="H164" s="490" t="s">
        <v>1191</v>
      </c>
      <c r="I164" s="574"/>
      <c r="J164" s="489">
        <v>1</v>
      </c>
    </row>
    <row r="165" spans="1:255">
      <c r="A165" s="485">
        <v>134</v>
      </c>
      <c r="B165" s="489">
        <v>22</v>
      </c>
      <c r="C165" s="490" t="s">
        <v>27</v>
      </c>
      <c r="D165" s="490" t="s">
        <v>88</v>
      </c>
      <c r="E165" s="489" t="s">
        <v>15</v>
      </c>
      <c r="F165" s="491"/>
      <c r="G165" s="489"/>
      <c r="H165" s="490" t="s">
        <v>1191</v>
      </c>
      <c r="I165" s="574"/>
      <c r="J165" s="489">
        <v>1</v>
      </c>
    </row>
    <row r="166" spans="1:255">
      <c r="A166" s="485"/>
      <c r="B166" s="489"/>
      <c r="C166" s="486"/>
      <c r="D166" s="494" t="s">
        <v>148</v>
      </c>
      <c r="E166" s="489"/>
      <c r="F166" s="491"/>
      <c r="G166" s="489"/>
      <c r="H166" s="486"/>
      <c r="I166" s="573">
        <f>I168+I169+I170+I171+I172+I173+I174+I175+I176+I177+I179+I180+I181+I182+I183+I184+I186+I187+I188+I189+I190+I191+I193+I194+I195+I196+I197</f>
        <v>2</v>
      </c>
      <c r="J166" s="533">
        <f>J168+J169+J170+J171+J172+J173+J174+J175+J176+J177+J179+J180+J181+J182+J183+J184+J186+J187+J188+J189+J190+J191+J193+J194+J195+J196+J197</f>
        <v>27</v>
      </c>
    </row>
    <row r="167" spans="1:255">
      <c r="A167" s="485"/>
      <c r="B167" s="489"/>
      <c r="C167" s="486"/>
      <c r="D167" s="495" t="s">
        <v>49</v>
      </c>
      <c r="E167" s="489"/>
      <c r="F167" s="491"/>
      <c r="G167" s="489"/>
      <c r="H167" s="486"/>
      <c r="I167" s="574"/>
      <c r="J167" s="489"/>
    </row>
    <row r="168" spans="1:255" s="73" customFormat="1">
      <c r="A168" s="485" t="s">
        <v>1368</v>
      </c>
      <c r="B168" s="489">
        <v>11</v>
      </c>
      <c r="C168" s="492" t="s">
        <v>27</v>
      </c>
      <c r="D168" s="490" t="s">
        <v>84</v>
      </c>
      <c r="E168" s="489" t="s">
        <v>13</v>
      </c>
      <c r="F168" s="491"/>
      <c r="G168" s="493"/>
      <c r="H168" s="492" t="s">
        <v>1192</v>
      </c>
      <c r="I168" s="574"/>
      <c r="J168" s="489">
        <v>1</v>
      </c>
      <c r="K168" s="483"/>
      <c r="L168" s="483"/>
      <c r="M168" s="483"/>
      <c r="N168" s="483"/>
      <c r="O168" s="483"/>
      <c r="P168" s="483"/>
      <c r="Q168" s="483"/>
      <c r="R168" s="483"/>
      <c r="S168" s="483"/>
      <c r="T168" s="483"/>
      <c r="U168" s="483"/>
      <c r="V168" s="483"/>
      <c r="W168" s="483"/>
      <c r="X168" s="483"/>
      <c r="Y168" s="483"/>
      <c r="Z168" s="483"/>
      <c r="AA168" s="483"/>
      <c r="AB168" s="483"/>
      <c r="AC168" s="483"/>
      <c r="AD168" s="483"/>
      <c r="AE168" s="483"/>
      <c r="AF168" s="483"/>
      <c r="AG168" s="483"/>
      <c r="AH168" s="483"/>
      <c r="AI168" s="483"/>
      <c r="AJ168" s="483"/>
      <c r="AK168" s="483"/>
      <c r="AL168" s="483"/>
      <c r="AM168" s="483"/>
      <c r="AN168" s="483"/>
      <c r="AO168" s="483"/>
      <c r="AP168" s="483"/>
      <c r="AQ168" s="483"/>
      <c r="AR168" s="483"/>
      <c r="AS168" s="483"/>
      <c r="AT168" s="483"/>
      <c r="AU168" s="483"/>
      <c r="AV168" s="483"/>
      <c r="AW168" s="483"/>
      <c r="AX168" s="483"/>
      <c r="AY168" s="483"/>
      <c r="AZ168" s="483"/>
      <c r="BA168" s="483"/>
      <c r="BB168" s="483"/>
      <c r="BC168" s="483"/>
      <c r="BD168" s="483"/>
      <c r="BE168" s="483"/>
      <c r="BF168" s="483"/>
      <c r="BG168" s="483"/>
      <c r="BH168" s="483"/>
      <c r="BI168" s="483"/>
      <c r="BJ168" s="483"/>
      <c r="BK168" s="483"/>
      <c r="BL168" s="483"/>
      <c r="BM168" s="483"/>
      <c r="BN168" s="483"/>
      <c r="BO168" s="483"/>
      <c r="BP168" s="483"/>
      <c r="BQ168" s="483"/>
      <c r="BR168" s="483"/>
      <c r="BS168" s="483"/>
      <c r="BT168" s="483"/>
      <c r="BU168" s="483"/>
      <c r="BV168" s="483"/>
      <c r="BW168" s="483"/>
      <c r="BX168" s="483"/>
      <c r="BY168" s="483"/>
      <c r="BZ168" s="483"/>
      <c r="CA168" s="483"/>
      <c r="CB168" s="483"/>
      <c r="CC168" s="483"/>
      <c r="CD168" s="483"/>
      <c r="CE168" s="483"/>
      <c r="CF168" s="483"/>
      <c r="CG168" s="483"/>
      <c r="CH168" s="483"/>
      <c r="CI168" s="483"/>
      <c r="CJ168" s="483"/>
      <c r="CK168" s="483"/>
      <c r="CL168" s="483"/>
      <c r="CM168" s="483"/>
      <c r="CN168" s="483"/>
      <c r="CO168" s="483"/>
      <c r="CP168" s="483"/>
      <c r="CQ168" s="483"/>
      <c r="CR168" s="483"/>
      <c r="CS168" s="483"/>
      <c r="CT168" s="483"/>
      <c r="CU168" s="483"/>
      <c r="CV168" s="483"/>
      <c r="CW168" s="483"/>
      <c r="CX168" s="483"/>
      <c r="CY168" s="483"/>
      <c r="CZ168" s="483"/>
      <c r="DA168" s="483"/>
      <c r="DB168" s="483"/>
      <c r="DC168" s="483"/>
      <c r="DD168" s="483"/>
      <c r="DE168" s="483"/>
      <c r="DF168" s="483"/>
      <c r="DG168" s="483"/>
      <c r="DH168" s="483"/>
      <c r="DI168" s="483"/>
      <c r="DJ168" s="483"/>
      <c r="DK168" s="483"/>
      <c r="DL168" s="483"/>
      <c r="DM168" s="483"/>
      <c r="DN168" s="483"/>
      <c r="DO168" s="483"/>
      <c r="DP168" s="483"/>
      <c r="DQ168" s="483"/>
      <c r="DR168" s="483"/>
      <c r="DS168" s="483"/>
      <c r="DT168" s="483"/>
      <c r="DU168" s="483"/>
      <c r="DV168" s="483"/>
      <c r="DW168" s="483"/>
      <c r="DX168" s="483"/>
      <c r="DY168" s="483"/>
      <c r="DZ168" s="483"/>
      <c r="EA168" s="483"/>
      <c r="EB168" s="483"/>
      <c r="EC168" s="483"/>
      <c r="ED168" s="483"/>
      <c r="EE168" s="483"/>
      <c r="EF168" s="483"/>
      <c r="EG168" s="483"/>
      <c r="EH168" s="483"/>
      <c r="EI168" s="483"/>
      <c r="EJ168" s="483"/>
      <c r="EK168" s="483"/>
      <c r="EL168" s="483"/>
      <c r="EM168" s="483"/>
      <c r="EN168" s="483"/>
      <c r="EO168" s="483"/>
      <c r="EP168" s="483"/>
      <c r="EQ168" s="483"/>
      <c r="ER168" s="483"/>
      <c r="ES168" s="483"/>
      <c r="ET168" s="483"/>
      <c r="EU168" s="483"/>
      <c r="EV168" s="483"/>
      <c r="EW168" s="483"/>
      <c r="EX168" s="483"/>
      <c r="EY168" s="483"/>
      <c r="EZ168" s="483"/>
      <c r="FA168" s="483"/>
      <c r="FB168" s="483"/>
      <c r="FC168" s="483"/>
      <c r="FD168" s="483"/>
      <c r="FE168" s="483"/>
      <c r="FF168" s="483"/>
      <c r="FG168" s="483"/>
      <c r="FH168" s="483"/>
      <c r="FI168" s="483"/>
      <c r="FJ168" s="483"/>
      <c r="FK168" s="483"/>
      <c r="FL168" s="483"/>
      <c r="FM168" s="483"/>
      <c r="FN168" s="483"/>
      <c r="FO168" s="483"/>
      <c r="FP168" s="483"/>
      <c r="FQ168" s="483"/>
      <c r="FR168" s="483"/>
      <c r="FS168" s="483"/>
      <c r="FT168" s="483"/>
      <c r="FU168" s="483"/>
      <c r="FV168" s="483"/>
      <c r="FW168" s="483"/>
      <c r="FX168" s="483"/>
      <c r="FY168" s="483"/>
      <c r="FZ168" s="483"/>
      <c r="GA168" s="483"/>
      <c r="GB168" s="483"/>
      <c r="GC168" s="483"/>
      <c r="GD168" s="483"/>
      <c r="GE168" s="483"/>
      <c r="GF168" s="483"/>
      <c r="GG168" s="483"/>
      <c r="GH168" s="483"/>
      <c r="GI168" s="483"/>
      <c r="GJ168" s="483"/>
      <c r="GK168" s="483"/>
      <c r="GL168" s="483"/>
      <c r="GM168" s="483"/>
      <c r="GN168" s="483"/>
      <c r="GO168" s="483"/>
      <c r="GP168" s="483"/>
      <c r="GQ168" s="483"/>
      <c r="GR168" s="483"/>
      <c r="GS168" s="483"/>
      <c r="GT168" s="483"/>
      <c r="GU168" s="483"/>
      <c r="GV168" s="483"/>
      <c r="GW168" s="483"/>
      <c r="GX168" s="483"/>
      <c r="GY168" s="483"/>
      <c r="GZ168" s="483"/>
      <c r="HA168" s="483"/>
      <c r="HB168" s="483"/>
      <c r="HC168" s="483"/>
      <c r="HD168" s="483"/>
      <c r="HE168" s="483"/>
      <c r="HF168" s="483"/>
      <c r="HG168" s="483"/>
      <c r="HH168" s="483"/>
      <c r="HI168" s="483"/>
      <c r="HJ168" s="483"/>
      <c r="HK168" s="483"/>
      <c r="HL168" s="483"/>
      <c r="HM168" s="483"/>
      <c r="HN168" s="483"/>
      <c r="HO168" s="483"/>
      <c r="HP168" s="483"/>
      <c r="HQ168" s="483"/>
      <c r="HR168" s="483"/>
      <c r="HS168" s="483"/>
      <c r="HT168" s="483"/>
      <c r="HU168" s="483"/>
      <c r="HV168" s="483"/>
      <c r="HW168" s="483"/>
      <c r="HX168" s="483"/>
      <c r="HY168" s="483"/>
      <c r="HZ168" s="483"/>
      <c r="IA168" s="483"/>
      <c r="IB168" s="483"/>
      <c r="IC168" s="483"/>
      <c r="ID168" s="483"/>
      <c r="IE168" s="483"/>
      <c r="IF168" s="483"/>
      <c r="IG168" s="483"/>
      <c r="IH168" s="483"/>
      <c r="II168" s="483"/>
      <c r="IJ168" s="483"/>
      <c r="IK168" s="483"/>
      <c r="IL168" s="483"/>
      <c r="IM168" s="483"/>
      <c r="IN168" s="483"/>
      <c r="IO168" s="483"/>
      <c r="IP168" s="483"/>
      <c r="IQ168" s="483"/>
      <c r="IR168" s="483"/>
      <c r="IS168" s="483"/>
      <c r="IT168" s="483"/>
      <c r="IU168" s="483"/>
    </row>
    <row r="169" spans="1:255">
      <c r="A169" s="485" t="s">
        <v>1369</v>
      </c>
      <c r="B169" s="489">
        <v>12</v>
      </c>
      <c r="C169" s="486"/>
      <c r="D169" s="490" t="s">
        <v>84</v>
      </c>
      <c r="E169" s="489" t="s">
        <v>13</v>
      </c>
      <c r="F169" s="491"/>
      <c r="G169" s="489"/>
      <c r="H169" s="492" t="s">
        <v>1192</v>
      </c>
      <c r="I169" s="574"/>
      <c r="J169" s="489">
        <v>1</v>
      </c>
    </row>
    <row r="170" spans="1:255">
      <c r="A170" s="485" t="s">
        <v>1370</v>
      </c>
      <c r="B170" s="489">
        <v>302</v>
      </c>
      <c r="C170" s="492" t="s">
        <v>27</v>
      </c>
      <c r="D170" s="492" t="s">
        <v>84</v>
      </c>
      <c r="E170" s="489" t="s">
        <v>13</v>
      </c>
      <c r="F170" s="491"/>
      <c r="G170" s="493"/>
      <c r="H170" s="492" t="s">
        <v>1192</v>
      </c>
      <c r="I170" s="574"/>
      <c r="J170" s="489">
        <v>1</v>
      </c>
    </row>
    <row r="171" spans="1:255">
      <c r="A171" s="485" t="s">
        <v>1371</v>
      </c>
      <c r="B171" s="489">
        <v>1081</v>
      </c>
      <c r="C171" s="492" t="s">
        <v>27</v>
      </c>
      <c r="D171" s="492" t="s">
        <v>84</v>
      </c>
      <c r="E171" s="489" t="s">
        <v>13</v>
      </c>
      <c r="F171" s="491"/>
      <c r="G171" s="493"/>
      <c r="H171" s="492" t="s">
        <v>1192</v>
      </c>
      <c r="I171" s="574"/>
      <c r="J171" s="489">
        <v>1</v>
      </c>
    </row>
    <row r="172" spans="1:255" s="120" customFormat="1">
      <c r="A172" s="485" t="s">
        <v>1372</v>
      </c>
      <c r="B172" s="489">
        <v>299</v>
      </c>
      <c r="C172" s="492" t="s">
        <v>27</v>
      </c>
      <c r="D172" s="492" t="s">
        <v>25</v>
      </c>
      <c r="E172" s="489" t="s">
        <v>13</v>
      </c>
      <c r="F172" s="491"/>
      <c r="G172" s="493"/>
      <c r="H172" s="492" t="s">
        <v>1192</v>
      </c>
      <c r="I172" s="574"/>
      <c r="J172" s="489">
        <v>1</v>
      </c>
      <c r="K172" s="483"/>
      <c r="L172" s="483"/>
      <c r="M172" s="483"/>
      <c r="N172" s="483"/>
      <c r="O172" s="483"/>
      <c r="P172" s="483"/>
      <c r="Q172" s="483"/>
      <c r="R172" s="483"/>
      <c r="S172" s="483"/>
      <c r="T172" s="483"/>
      <c r="U172" s="483"/>
      <c r="V172" s="483"/>
      <c r="W172" s="483"/>
      <c r="X172" s="483"/>
      <c r="Y172" s="483"/>
      <c r="Z172" s="483"/>
      <c r="AA172" s="483"/>
      <c r="AB172" s="483"/>
      <c r="AC172" s="483"/>
      <c r="AD172" s="483"/>
      <c r="AE172" s="483"/>
      <c r="AF172" s="483"/>
      <c r="AG172" s="483"/>
      <c r="AH172" s="483"/>
      <c r="AI172" s="483"/>
      <c r="AJ172" s="483"/>
      <c r="AK172" s="483"/>
      <c r="AL172" s="483"/>
      <c r="AM172" s="483"/>
      <c r="AN172" s="483"/>
      <c r="AO172" s="483"/>
      <c r="AP172" s="483"/>
      <c r="AQ172" s="483"/>
      <c r="AR172" s="483"/>
      <c r="AS172" s="483"/>
      <c r="AT172" s="483"/>
      <c r="AU172" s="483"/>
      <c r="AV172" s="483"/>
      <c r="AW172" s="483"/>
      <c r="AX172" s="483"/>
      <c r="AY172" s="483"/>
      <c r="AZ172" s="483"/>
      <c r="BA172" s="483"/>
      <c r="BB172" s="483"/>
      <c r="BC172" s="483"/>
      <c r="BD172" s="483"/>
      <c r="BE172" s="483"/>
      <c r="BF172" s="483"/>
      <c r="BG172" s="483"/>
      <c r="BH172" s="483"/>
      <c r="BI172" s="483"/>
      <c r="BJ172" s="483"/>
      <c r="BK172" s="483"/>
      <c r="BL172" s="483"/>
      <c r="BM172" s="483"/>
      <c r="BN172" s="483"/>
      <c r="BO172" s="483"/>
      <c r="BP172" s="483"/>
      <c r="BQ172" s="483"/>
      <c r="BR172" s="483"/>
      <c r="BS172" s="483"/>
      <c r="BT172" s="483"/>
      <c r="BU172" s="483"/>
      <c r="BV172" s="483"/>
      <c r="BW172" s="483"/>
      <c r="BX172" s="483"/>
      <c r="BY172" s="483"/>
      <c r="BZ172" s="483"/>
      <c r="CA172" s="483"/>
      <c r="CB172" s="483"/>
      <c r="CC172" s="483"/>
      <c r="CD172" s="483"/>
      <c r="CE172" s="483"/>
      <c r="CF172" s="483"/>
      <c r="CG172" s="483"/>
      <c r="CH172" s="483"/>
      <c r="CI172" s="483"/>
      <c r="CJ172" s="483"/>
      <c r="CK172" s="483"/>
      <c r="CL172" s="483"/>
      <c r="CM172" s="483"/>
      <c r="CN172" s="483"/>
      <c r="CO172" s="483"/>
      <c r="CP172" s="483"/>
      <c r="CQ172" s="483"/>
      <c r="CR172" s="483"/>
      <c r="CS172" s="483"/>
      <c r="CT172" s="483"/>
      <c r="CU172" s="483"/>
      <c r="CV172" s="483"/>
      <c r="CW172" s="483"/>
      <c r="CX172" s="483"/>
      <c r="CY172" s="483"/>
      <c r="CZ172" s="483"/>
      <c r="DA172" s="483"/>
      <c r="DB172" s="483"/>
      <c r="DC172" s="483"/>
      <c r="DD172" s="483"/>
      <c r="DE172" s="483"/>
      <c r="DF172" s="483"/>
      <c r="DG172" s="483"/>
      <c r="DH172" s="483"/>
      <c r="DI172" s="483"/>
      <c r="DJ172" s="483"/>
      <c r="DK172" s="483"/>
      <c r="DL172" s="483"/>
      <c r="DM172" s="483"/>
      <c r="DN172" s="483"/>
      <c r="DO172" s="483"/>
      <c r="DP172" s="483"/>
      <c r="DQ172" s="483"/>
      <c r="DR172" s="483"/>
      <c r="DS172" s="483"/>
      <c r="DT172" s="483"/>
      <c r="DU172" s="483"/>
      <c r="DV172" s="483"/>
      <c r="DW172" s="483"/>
      <c r="DX172" s="483"/>
      <c r="DY172" s="483"/>
      <c r="DZ172" s="483"/>
      <c r="EA172" s="483"/>
      <c r="EB172" s="483"/>
      <c r="EC172" s="483"/>
      <c r="ED172" s="483"/>
      <c r="EE172" s="483"/>
      <c r="EF172" s="483"/>
      <c r="EG172" s="483"/>
      <c r="EH172" s="483"/>
      <c r="EI172" s="483"/>
      <c r="EJ172" s="483"/>
      <c r="EK172" s="483"/>
      <c r="EL172" s="483"/>
      <c r="EM172" s="483"/>
      <c r="EN172" s="483"/>
      <c r="EO172" s="483"/>
      <c r="EP172" s="483"/>
      <c r="EQ172" s="483"/>
      <c r="ER172" s="483"/>
      <c r="ES172" s="483"/>
      <c r="ET172" s="483"/>
      <c r="EU172" s="483"/>
      <c r="EV172" s="483"/>
      <c r="EW172" s="483"/>
      <c r="EX172" s="483"/>
      <c r="EY172" s="483"/>
      <c r="EZ172" s="483"/>
      <c r="FA172" s="483"/>
      <c r="FB172" s="483"/>
      <c r="FC172" s="483"/>
      <c r="FD172" s="483"/>
      <c r="FE172" s="483"/>
      <c r="FF172" s="483"/>
      <c r="FG172" s="483"/>
      <c r="FH172" s="483"/>
      <c r="FI172" s="483"/>
      <c r="FJ172" s="483"/>
      <c r="FK172" s="483"/>
      <c r="FL172" s="483"/>
      <c r="FM172" s="483"/>
      <c r="FN172" s="483"/>
      <c r="FO172" s="483"/>
      <c r="FP172" s="483"/>
      <c r="FQ172" s="483"/>
      <c r="FR172" s="483"/>
      <c r="FS172" s="483"/>
      <c r="FT172" s="483"/>
      <c r="FU172" s="483"/>
      <c r="FV172" s="483"/>
      <c r="FW172" s="483"/>
      <c r="FX172" s="483"/>
      <c r="FY172" s="483"/>
      <c r="FZ172" s="483"/>
      <c r="GA172" s="483"/>
      <c r="GB172" s="483"/>
      <c r="GC172" s="483"/>
      <c r="GD172" s="483"/>
      <c r="GE172" s="483"/>
      <c r="GF172" s="483"/>
      <c r="GG172" s="483"/>
      <c r="GH172" s="483"/>
      <c r="GI172" s="483"/>
      <c r="GJ172" s="483"/>
      <c r="GK172" s="483"/>
      <c r="GL172" s="483"/>
      <c r="GM172" s="483"/>
      <c r="GN172" s="483"/>
      <c r="GO172" s="483"/>
      <c r="GP172" s="483"/>
      <c r="GQ172" s="483"/>
      <c r="GR172" s="483"/>
      <c r="GS172" s="483"/>
      <c r="GT172" s="483"/>
      <c r="GU172" s="483"/>
      <c r="GV172" s="483"/>
      <c r="GW172" s="483"/>
      <c r="GX172" s="483"/>
      <c r="GY172" s="483"/>
      <c r="GZ172" s="483"/>
      <c r="HA172" s="483"/>
      <c r="HB172" s="483"/>
      <c r="HC172" s="483"/>
      <c r="HD172" s="483"/>
      <c r="HE172" s="483"/>
      <c r="HF172" s="483"/>
      <c r="HG172" s="483"/>
      <c r="HH172" s="483"/>
      <c r="HI172" s="483"/>
      <c r="HJ172" s="483"/>
      <c r="HK172" s="483"/>
      <c r="HL172" s="483"/>
      <c r="HM172" s="483"/>
      <c r="HN172" s="483"/>
      <c r="HO172" s="483"/>
      <c r="HP172" s="483"/>
      <c r="HQ172" s="483"/>
      <c r="HR172" s="483"/>
      <c r="HS172" s="483"/>
      <c r="HT172" s="483"/>
      <c r="HU172" s="483"/>
      <c r="HV172" s="483"/>
      <c r="HW172" s="483"/>
      <c r="HX172" s="483"/>
      <c r="HY172" s="483"/>
      <c r="HZ172" s="483"/>
      <c r="IA172" s="483"/>
      <c r="IB172" s="483"/>
      <c r="IC172" s="483"/>
      <c r="ID172" s="483"/>
      <c r="IE172" s="483"/>
      <c r="IF172" s="483"/>
      <c r="IG172" s="483"/>
      <c r="IH172" s="483"/>
      <c r="II172" s="483"/>
      <c r="IJ172" s="483"/>
      <c r="IK172" s="483"/>
      <c r="IL172" s="483"/>
      <c r="IM172" s="483"/>
      <c r="IN172" s="483"/>
      <c r="IO172" s="483"/>
      <c r="IP172" s="483"/>
      <c r="IQ172" s="483"/>
      <c r="IR172" s="483"/>
      <c r="IS172" s="483"/>
      <c r="IT172" s="483"/>
      <c r="IU172" s="483"/>
    </row>
    <row r="173" spans="1:255">
      <c r="A173" s="485" t="s">
        <v>1373</v>
      </c>
      <c r="B173" s="489">
        <v>300</v>
      </c>
      <c r="C173" s="492" t="s">
        <v>27</v>
      </c>
      <c r="D173" s="492" t="s">
        <v>25</v>
      </c>
      <c r="E173" s="489" t="s">
        <v>13</v>
      </c>
      <c r="F173" s="491"/>
      <c r="G173" s="493"/>
      <c r="H173" s="492" t="s">
        <v>1192</v>
      </c>
      <c r="I173" s="574"/>
      <c r="J173" s="489">
        <v>1</v>
      </c>
    </row>
    <row r="174" spans="1:255">
      <c r="A174" s="485" t="s">
        <v>1374</v>
      </c>
      <c r="B174" s="489">
        <v>1078</v>
      </c>
      <c r="C174" s="492"/>
      <c r="D174" s="492" t="s">
        <v>25</v>
      </c>
      <c r="E174" s="489" t="s">
        <v>13</v>
      </c>
      <c r="F174" s="491"/>
      <c r="G174" s="493"/>
      <c r="H174" s="492" t="s">
        <v>1192</v>
      </c>
      <c r="I174" s="574"/>
      <c r="J174" s="489">
        <v>1</v>
      </c>
    </row>
    <row r="175" spans="1:255">
      <c r="A175" s="485" t="s">
        <v>1375</v>
      </c>
      <c r="B175" s="489">
        <v>1079</v>
      </c>
      <c r="C175" s="492" t="s">
        <v>154</v>
      </c>
      <c r="D175" s="492" t="s">
        <v>25</v>
      </c>
      <c r="E175" s="489" t="s">
        <v>13</v>
      </c>
      <c r="F175" s="491"/>
      <c r="G175" s="489" t="s">
        <v>1376</v>
      </c>
      <c r="H175" s="492" t="s">
        <v>1192</v>
      </c>
      <c r="I175" s="574">
        <v>1</v>
      </c>
      <c r="J175" s="489">
        <v>1</v>
      </c>
    </row>
    <row r="176" spans="1:255">
      <c r="A176" s="485" t="s">
        <v>1377</v>
      </c>
      <c r="B176" s="489">
        <v>1080</v>
      </c>
      <c r="C176" s="492"/>
      <c r="D176" s="492" t="s">
        <v>25</v>
      </c>
      <c r="E176" s="489" t="s">
        <v>13</v>
      </c>
      <c r="F176" s="491"/>
      <c r="G176" s="493"/>
      <c r="H176" s="492" t="s">
        <v>1192</v>
      </c>
      <c r="I176" s="574"/>
      <c r="J176" s="489">
        <v>1</v>
      </c>
    </row>
    <row r="177" spans="1:255">
      <c r="A177" s="485" t="s">
        <v>1378</v>
      </c>
      <c r="B177" s="489">
        <v>304</v>
      </c>
      <c r="C177" s="492" t="s">
        <v>27</v>
      </c>
      <c r="D177" s="492" t="s">
        <v>101</v>
      </c>
      <c r="E177" s="489" t="s">
        <v>13</v>
      </c>
      <c r="F177" s="491"/>
      <c r="G177" s="493"/>
      <c r="H177" s="492" t="s">
        <v>1192</v>
      </c>
      <c r="I177" s="574"/>
      <c r="J177" s="489">
        <v>1</v>
      </c>
    </row>
    <row r="178" spans="1:255">
      <c r="A178" s="485"/>
      <c r="B178" s="489"/>
      <c r="C178" s="492"/>
      <c r="D178" s="496" t="s">
        <v>151</v>
      </c>
      <c r="E178" s="489"/>
      <c r="F178" s="491"/>
      <c r="G178" s="493"/>
      <c r="H178" s="492"/>
      <c r="I178" s="574"/>
      <c r="J178" s="489"/>
    </row>
    <row r="179" spans="1:255">
      <c r="A179" s="485">
        <v>145</v>
      </c>
      <c r="B179" s="489">
        <v>295</v>
      </c>
      <c r="C179" s="492" t="s">
        <v>27</v>
      </c>
      <c r="D179" s="492" t="s">
        <v>152</v>
      </c>
      <c r="E179" s="489" t="s">
        <v>15</v>
      </c>
      <c r="F179" s="491"/>
      <c r="G179" s="493"/>
      <c r="H179" s="492" t="s">
        <v>1193</v>
      </c>
      <c r="I179" s="574"/>
      <c r="J179" s="489">
        <v>1</v>
      </c>
    </row>
    <row r="180" spans="1:255">
      <c r="A180" s="485">
        <v>146</v>
      </c>
      <c r="B180" s="489">
        <v>296</v>
      </c>
      <c r="C180" s="492" t="s">
        <v>27</v>
      </c>
      <c r="D180" s="492" t="s">
        <v>152</v>
      </c>
      <c r="E180" s="489" t="s">
        <v>15</v>
      </c>
      <c r="F180" s="491"/>
      <c r="G180" s="493"/>
      <c r="H180" s="492" t="s">
        <v>1193</v>
      </c>
      <c r="I180" s="574"/>
      <c r="J180" s="489">
        <v>1</v>
      </c>
    </row>
    <row r="181" spans="1:255">
      <c r="A181" s="485">
        <v>147</v>
      </c>
      <c r="B181" s="489">
        <v>291</v>
      </c>
      <c r="C181" s="492" t="s">
        <v>27</v>
      </c>
      <c r="D181" s="492" t="s">
        <v>113</v>
      </c>
      <c r="E181" s="489" t="s">
        <v>15</v>
      </c>
      <c r="F181" s="491"/>
      <c r="G181" s="493"/>
      <c r="H181" s="492" t="s">
        <v>1193</v>
      </c>
      <c r="I181" s="573"/>
      <c r="J181" s="501">
        <v>1</v>
      </c>
      <c r="K181" s="481"/>
      <c r="L181" s="481"/>
      <c r="M181" s="481"/>
      <c r="N181" s="481"/>
      <c r="O181" s="481"/>
      <c r="P181" s="481"/>
      <c r="Q181" s="481"/>
      <c r="R181" s="481"/>
      <c r="S181" s="481"/>
      <c r="T181" s="481"/>
      <c r="U181" s="481"/>
      <c r="V181" s="481"/>
      <c r="W181" s="481"/>
      <c r="X181" s="481"/>
      <c r="Y181" s="481"/>
      <c r="Z181" s="481"/>
      <c r="AA181" s="481"/>
      <c r="AB181" s="481"/>
      <c r="AC181" s="481"/>
      <c r="AD181" s="481"/>
      <c r="AE181" s="481"/>
      <c r="AF181" s="481"/>
      <c r="AG181" s="481"/>
      <c r="AH181" s="481"/>
      <c r="AI181" s="481"/>
      <c r="AJ181" s="481"/>
      <c r="AK181" s="481"/>
      <c r="AL181" s="481"/>
      <c r="AM181" s="481"/>
      <c r="AN181" s="481"/>
      <c r="AO181" s="481"/>
      <c r="AP181" s="481"/>
      <c r="AQ181" s="481"/>
      <c r="AR181" s="481"/>
      <c r="AS181" s="481"/>
      <c r="AT181" s="481"/>
      <c r="AU181" s="481"/>
      <c r="AV181" s="481"/>
      <c r="AW181" s="481"/>
      <c r="AX181" s="481"/>
      <c r="AY181" s="481"/>
      <c r="AZ181" s="481"/>
      <c r="BA181" s="481"/>
      <c r="BB181" s="481"/>
      <c r="BC181" s="481"/>
      <c r="BD181" s="481"/>
      <c r="BE181" s="481"/>
      <c r="BF181" s="481"/>
      <c r="BG181" s="481"/>
      <c r="BH181" s="481"/>
      <c r="BI181" s="481"/>
      <c r="BJ181" s="481"/>
      <c r="BK181" s="481"/>
      <c r="BL181" s="481"/>
      <c r="BM181" s="481"/>
      <c r="BN181" s="481"/>
      <c r="BO181" s="481"/>
      <c r="BP181" s="481"/>
      <c r="BQ181" s="481"/>
      <c r="BR181" s="481"/>
      <c r="BS181" s="481"/>
      <c r="BT181" s="481"/>
      <c r="BU181" s="481"/>
      <c r="BV181" s="481"/>
      <c r="BW181" s="481"/>
      <c r="BX181" s="481"/>
      <c r="BY181" s="481"/>
      <c r="BZ181" s="481"/>
      <c r="CA181" s="481"/>
      <c r="CB181" s="481"/>
      <c r="CC181" s="481"/>
      <c r="CD181" s="481"/>
      <c r="CE181" s="481"/>
      <c r="CF181" s="481"/>
      <c r="CG181" s="481"/>
      <c r="CH181" s="481"/>
      <c r="CI181" s="481"/>
      <c r="CJ181" s="481"/>
      <c r="CK181" s="481"/>
      <c r="CL181" s="481"/>
      <c r="CM181" s="481"/>
      <c r="CN181" s="481"/>
      <c r="CO181" s="481"/>
      <c r="CP181" s="481"/>
      <c r="CQ181" s="481"/>
      <c r="CR181" s="481"/>
      <c r="CS181" s="481"/>
      <c r="CT181" s="481"/>
      <c r="CU181" s="481"/>
      <c r="CV181" s="481"/>
      <c r="CW181" s="481"/>
      <c r="CX181" s="481"/>
      <c r="CY181" s="481"/>
      <c r="CZ181" s="481"/>
      <c r="DA181" s="481"/>
      <c r="DB181" s="481"/>
      <c r="DC181" s="481"/>
      <c r="DD181" s="481"/>
      <c r="DE181" s="481"/>
      <c r="DF181" s="481"/>
      <c r="DG181" s="481"/>
      <c r="DH181" s="481"/>
      <c r="DI181" s="481"/>
      <c r="DJ181" s="481"/>
      <c r="DK181" s="481"/>
      <c r="DL181" s="481"/>
      <c r="DM181" s="481"/>
      <c r="DN181" s="481"/>
      <c r="DO181" s="481"/>
      <c r="DP181" s="481"/>
      <c r="DQ181" s="481"/>
      <c r="DR181" s="481"/>
      <c r="DS181" s="481"/>
      <c r="DT181" s="481"/>
      <c r="DU181" s="481"/>
      <c r="DV181" s="481"/>
      <c r="DW181" s="481"/>
      <c r="DX181" s="481"/>
      <c r="DY181" s="481"/>
      <c r="DZ181" s="481"/>
      <c r="EA181" s="481"/>
      <c r="EB181" s="481"/>
      <c r="EC181" s="481"/>
      <c r="ED181" s="481"/>
      <c r="EE181" s="481"/>
      <c r="EF181" s="481"/>
      <c r="EG181" s="481"/>
      <c r="EH181" s="481"/>
      <c r="EI181" s="481"/>
      <c r="EJ181" s="481"/>
      <c r="EK181" s="481"/>
      <c r="EL181" s="481"/>
      <c r="EM181" s="481"/>
      <c r="EN181" s="481"/>
      <c r="EO181" s="481"/>
      <c r="EP181" s="481"/>
      <c r="EQ181" s="481"/>
      <c r="ER181" s="481"/>
      <c r="ES181" s="481"/>
      <c r="ET181" s="481"/>
      <c r="EU181" s="481"/>
      <c r="EV181" s="481"/>
      <c r="EW181" s="481"/>
      <c r="EX181" s="481"/>
      <c r="EY181" s="481"/>
      <c r="EZ181" s="481"/>
      <c r="FA181" s="481"/>
      <c r="FB181" s="481"/>
      <c r="FC181" s="481"/>
      <c r="FD181" s="481"/>
      <c r="FE181" s="481"/>
      <c r="FF181" s="481"/>
      <c r="FG181" s="481"/>
      <c r="FH181" s="481"/>
      <c r="FI181" s="481"/>
      <c r="FJ181" s="481"/>
      <c r="FK181" s="481"/>
      <c r="FL181" s="481"/>
      <c r="FM181" s="481"/>
      <c r="FN181" s="481"/>
      <c r="FO181" s="481"/>
      <c r="FP181" s="481"/>
      <c r="FQ181" s="481"/>
      <c r="FR181" s="481"/>
      <c r="FS181" s="481"/>
      <c r="FT181" s="481"/>
      <c r="FU181" s="481"/>
      <c r="FV181" s="481"/>
      <c r="FW181" s="481"/>
      <c r="FX181" s="481"/>
      <c r="FY181" s="481"/>
      <c r="FZ181" s="481"/>
      <c r="GA181" s="481"/>
      <c r="GB181" s="481"/>
      <c r="GC181" s="481"/>
      <c r="GD181" s="481"/>
      <c r="GE181" s="481"/>
      <c r="GF181" s="481"/>
      <c r="GG181" s="481"/>
      <c r="GH181" s="481"/>
      <c r="GI181" s="481"/>
      <c r="GJ181" s="481"/>
      <c r="GK181" s="481"/>
      <c r="GL181" s="481"/>
      <c r="GM181" s="481"/>
      <c r="GN181" s="481"/>
      <c r="GO181" s="481"/>
      <c r="GP181" s="481"/>
      <c r="GQ181" s="481"/>
      <c r="GR181" s="481"/>
      <c r="GS181" s="481"/>
      <c r="GT181" s="481"/>
      <c r="GU181" s="481"/>
      <c r="GV181" s="481"/>
      <c r="GW181" s="481"/>
      <c r="GX181" s="481"/>
      <c r="GY181" s="481"/>
      <c r="GZ181" s="481"/>
      <c r="HA181" s="481"/>
      <c r="HB181" s="481"/>
      <c r="HC181" s="481"/>
      <c r="HD181" s="481"/>
      <c r="HE181" s="481"/>
      <c r="HF181" s="481"/>
      <c r="HG181" s="481"/>
      <c r="HH181" s="481"/>
      <c r="HI181" s="481"/>
      <c r="HJ181" s="481"/>
      <c r="HK181" s="481"/>
      <c r="HL181" s="481"/>
      <c r="HM181" s="481"/>
      <c r="HN181" s="481"/>
      <c r="HO181" s="481"/>
      <c r="HP181" s="481"/>
      <c r="HQ181" s="481"/>
      <c r="HR181" s="481"/>
      <c r="HS181" s="481"/>
      <c r="HT181" s="481"/>
      <c r="HU181" s="481"/>
      <c r="HV181" s="481"/>
      <c r="HW181" s="481"/>
      <c r="HX181" s="481"/>
      <c r="HY181" s="481"/>
      <c r="HZ181" s="481"/>
      <c r="IA181" s="481"/>
      <c r="IB181" s="481"/>
      <c r="IC181" s="481"/>
      <c r="ID181" s="481"/>
      <c r="IE181" s="481"/>
      <c r="IF181" s="481"/>
      <c r="IG181" s="481"/>
      <c r="IH181" s="481"/>
      <c r="II181" s="481"/>
      <c r="IJ181" s="481"/>
      <c r="IK181" s="481"/>
      <c r="IL181" s="481"/>
      <c r="IM181" s="481"/>
      <c r="IN181" s="481"/>
      <c r="IO181" s="481"/>
      <c r="IP181" s="481"/>
      <c r="IQ181" s="481"/>
      <c r="IR181" s="481"/>
      <c r="IS181" s="481"/>
      <c r="IT181" s="481"/>
      <c r="IU181" s="481"/>
    </row>
    <row r="182" spans="1:255">
      <c r="A182" s="485">
        <v>148</v>
      </c>
      <c r="B182" s="489">
        <v>292</v>
      </c>
      <c r="C182" s="492" t="s">
        <v>27</v>
      </c>
      <c r="D182" s="492" t="s">
        <v>113</v>
      </c>
      <c r="E182" s="489" t="s">
        <v>15</v>
      </c>
      <c r="F182" s="491"/>
      <c r="G182" s="493"/>
      <c r="H182" s="492" t="s">
        <v>1193</v>
      </c>
      <c r="I182" s="574"/>
      <c r="J182" s="489">
        <v>1</v>
      </c>
    </row>
    <row r="183" spans="1:255">
      <c r="A183" s="485">
        <v>149</v>
      </c>
      <c r="B183" s="489">
        <v>293</v>
      </c>
      <c r="C183" s="492" t="s">
        <v>27</v>
      </c>
      <c r="D183" s="492" t="s">
        <v>113</v>
      </c>
      <c r="E183" s="489" t="s">
        <v>15</v>
      </c>
      <c r="F183" s="491"/>
      <c r="G183" s="493"/>
      <c r="H183" s="492" t="s">
        <v>1193</v>
      </c>
      <c r="I183" s="574"/>
      <c r="J183" s="489">
        <v>1</v>
      </c>
    </row>
    <row r="184" spans="1:255">
      <c r="A184" s="485">
        <v>150</v>
      </c>
      <c r="B184" s="489">
        <v>294</v>
      </c>
      <c r="C184" s="492" t="s">
        <v>27</v>
      </c>
      <c r="D184" s="492" t="s">
        <v>113</v>
      </c>
      <c r="E184" s="489" t="s">
        <v>15</v>
      </c>
      <c r="F184" s="491"/>
      <c r="G184" s="493"/>
      <c r="H184" s="492" t="s">
        <v>1193</v>
      </c>
      <c r="I184" s="574"/>
      <c r="J184" s="489">
        <v>1</v>
      </c>
    </row>
    <row r="185" spans="1:255">
      <c r="A185" s="485"/>
      <c r="B185" s="489"/>
      <c r="C185" s="492"/>
      <c r="D185" s="496" t="s">
        <v>153</v>
      </c>
      <c r="E185" s="489"/>
      <c r="F185" s="491"/>
      <c r="G185" s="493"/>
      <c r="H185" s="492"/>
      <c r="I185" s="574"/>
      <c r="J185" s="489">
        <v>1</v>
      </c>
    </row>
    <row r="186" spans="1:255">
      <c r="A186" s="485">
        <v>151</v>
      </c>
      <c r="B186" s="489">
        <v>1069</v>
      </c>
      <c r="C186" s="492" t="s">
        <v>27</v>
      </c>
      <c r="D186" s="492" t="s">
        <v>152</v>
      </c>
      <c r="E186" s="489" t="s">
        <v>15</v>
      </c>
      <c r="F186" s="491"/>
      <c r="G186" s="493"/>
      <c r="H186" s="492" t="s">
        <v>1194</v>
      </c>
      <c r="I186" s="574"/>
      <c r="J186" s="489">
        <v>1</v>
      </c>
    </row>
    <row r="187" spans="1:255">
      <c r="A187" s="485">
        <v>152</v>
      </c>
      <c r="B187" s="489">
        <v>1070</v>
      </c>
      <c r="C187" s="486"/>
      <c r="D187" s="492" t="s">
        <v>152</v>
      </c>
      <c r="E187" s="489" t="s">
        <v>15</v>
      </c>
      <c r="F187" s="491"/>
      <c r="G187" s="489"/>
      <c r="H187" s="492" t="s">
        <v>1194</v>
      </c>
      <c r="I187" s="574"/>
      <c r="J187" s="489">
        <v>1</v>
      </c>
    </row>
    <row r="188" spans="1:255">
      <c r="A188" s="485">
        <v>153</v>
      </c>
      <c r="B188" s="489">
        <v>1071</v>
      </c>
      <c r="C188" s="489">
        <v>9</v>
      </c>
      <c r="D188" s="492" t="s">
        <v>152</v>
      </c>
      <c r="E188" s="489" t="s">
        <v>15</v>
      </c>
      <c r="F188" s="491"/>
      <c r="G188" s="489" t="s">
        <v>1376</v>
      </c>
      <c r="H188" s="492" t="s">
        <v>1194</v>
      </c>
      <c r="I188" s="574"/>
      <c r="J188" s="489">
        <v>1</v>
      </c>
    </row>
    <row r="189" spans="1:255">
      <c r="A189" s="485">
        <v>154</v>
      </c>
      <c r="B189" s="489">
        <v>1074</v>
      </c>
      <c r="C189" s="492" t="s">
        <v>27</v>
      </c>
      <c r="D189" s="492" t="s">
        <v>65</v>
      </c>
      <c r="E189" s="489" t="s">
        <v>13</v>
      </c>
      <c r="F189" s="491"/>
      <c r="G189" s="493"/>
      <c r="H189" s="492" t="s">
        <v>1194</v>
      </c>
      <c r="I189" s="574"/>
      <c r="J189" s="489">
        <v>1</v>
      </c>
    </row>
    <row r="190" spans="1:255">
      <c r="A190" s="485">
        <v>155</v>
      </c>
      <c r="B190" s="489">
        <v>1075</v>
      </c>
      <c r="C190" s="492" t="s">
        <v>27</v>
      </c>
      <c r="D190" s="492" t="s">
        <v>65</v>
      </c>
      <c r="E190" s="489" t="s">
        <v>13</v>
      </c>
      <c r="F190" s="491"/>
      <c r="G190" s="493"/>
      <c r="H190" s="492" t="s">
        <v>1194</v>
      </c>
      <c r="I190" s="574"/>
      <c r="J190" s="489">
        <v>1</v>
      </c>
    </row>
    <row r="191" spans="1:255">
      <c r="A191" s="485">
        <v>156</v>
      </c>
      <c r="B191" s="489">
        <v>1099</v>
      </c>
      <c r="C191" s="486"/>
      <c r="D191" s="492" t="s">
        <v>65</v>
      </c>
      <c r="E191" s="489" t="s">
        <v>13</v>
      </c>
      <c r="F191" s="491"/>
      <c r="G191" s="489"/>
      <c r="H191" s="492" t="s">
        <v>1194</v>
      </c>
      <c r="I191" s="574"/>
      <c r="J191" s="489">
        <v>1</v>
      </c>
    </row>
    <row r="192" spans="1:255">
      <c r="A192" s="485"/>
      <c r="B192" s="489"/>
      <c r="C192" s="492"/>
      <c r="D192" s="496" t="s">
        <v>158</v>
      </c>
      <c r="E192" s="489"/>
      <c r="F192" s="491"/>
      <c r="G192" s="493"/>
      <c r="H192" s="492"/>
      <c r="I192" s="574"/>
      <c r="J192" s="489"/>
    </row>
    <row r="193" spans="1:255">
      <c r="A193" s="485">
        <v>157</v>
      </c>
      <c r="B193" s="489">
        <v>297</v>
      </c>
      <c r="C193" s="492"/>
      <c r="D193" s="492" t="s">
        <v>152</v>
      </c>
      <c r="E193" s="489" t="s">
        <v>15</v>
      </c>
      <c r="F193" s="491"/>
      <c r="G193" s="493"/>
      <c r="H193" s="492" t="s">
        <v>1195</v>
      </c>
      <c r="I193" s="574"/>
      <c r="J193" s="489">
        <v>1</v>
      </c>
    </row>
    <row r="194" spans="1:255">
      <c r="A194" s="485">
        <v>158</v>
      </c>
      <c r="B194" s="489">
        <v>1072</v>
      </c>
      <c r="C194" s="492" t="s">
        <v>27</v>
      </c>
      <c r="D194" s="492" t="s">
        <v>152</v>
      </c>
      <c r="E194" s="489" t="s">
        <v>15</v>
      </c>
      <c r="F194" s="491"/>
      <c r="G194" s="493"/>
      <c r="H194" s="492" t="s">
        <v>1195</v>
      </c>
      <c r="I194" s="574"/>
      <c r="J194" s="489">
        <v>1</v>
      </c>
    </row>
    <row r="195" spans="1:255">
      <c r="A195" s="485">
        <v>159</v>
      </c>
      <c r="B195" s="489">
        <v>298</v>
      </c>
      <c r="C195" s="492" t="s">
        <v>160</v>
      </c>
      <c r="D195" s="492" t="s">
        <v>26</v>
      </c>
      <c r="E195" s="489" t="s">
        <v>15</v>
      </c>
      <c r="F195" s="491"/>
      <c r="G195" s="493" t="s">
        <v>1379</v>
      </c>
      <c r="H195" s="492" t="s">
        <v>1195</v>
      </c>
      <c r="I195" s="574">
        <v>1</v>
      </c>
      <c r="J195" s="489">
        <v>1</v>
      </c>
    </row>
    <row r="196" spans="1:255">
      <c r="A196" s="485">
        <v>160</v>
      </c>
      <c r="B196" s="489">
        <v>1076</v>
      </c>
      <c r="C196" s="492" t="s">
        <v>27</v>
      </c>
      <c r="D196" s="492" t="s">
        <v>65</v>
      </c>
      <c r="E196" s="489" t="s">
        <v>13</v>
      </c>
      <c r="F196" s="491"/>
      <c r="G196" s="493"/>
      <c r="H196" s="492" t="s">
        <v>1195</v>
      </c>
      <c r="I196" s="574"/>
      <c r="J196" s="489">
        <v>1</v>
      </c>
    </row>
    <row r="197" spans="1:255" s="73" customFormat="1">
      <c r="A197" s="485">
        <v>161</v>
      </c>
      <c r="B197" s="489">
        <v>1077</v>
      </c>
      <c r="C197" s="492" t="s">
        <v>27</v>
      </c>
      <c r="D197" s="492" t="s">
        <v>65</v>
      </c>
      <c r="E197" s="489" t="s">
        <v>13</v>
      </c>
      <c r="F197" s="491"/>
      <c r="G197" s="493"/>
      <c r="H197" s="492" t="s">
        <v>1195</v>
      </c>
      <c r="I197" s="574"/>
      <c r="J197" s="489">
        <v>1</v>
      </c>
      <c r="K197" s="483"/>
      <c r="L197" s="483"/>
      <c r="M197" s="483"/>
      <c r="N197" s="483"/>
      <c r="O197" s="483"/>
      <c r="P197" s="483"/>
      <c r="Q197" s="483"/>
      <c r="R197" s="483"/>
      <c r="S197" s="483"/>
      <c r="T197" s="483"/>
      <c r="U197" s="483"/>
      <c r="V197" s="483"/>
      <c r="W197" s="483"/>
      <c r="X197" s="483"/>
      <c r="Y197" s="483"/>
      <c r="Z197" s="483"/>
      <c r="AA197" s="483"/>
      <c r="AB197" s="483"/>
      <c r="AC197" s="483"/>
      <c r="AD197" s="483"/>
      <c r="AE197" s="483"/>
      <c r="AF197" s="483"/>
      <c r="AG197" s="483"/>
      <c r="AH197" s="483"/>
      <c r="AI197" s="483"/>
      <c r="AJ197" s="483"/>
      <c r="AK197" s="483"/>
      <c r="AL197" s="483"/>
      <c r="AM197" s="483"/>
      <c r="AN197" s="483"/>
      <c r="AO197" s="483"/>
      <c r="AP197" s="483"/>
      <c r="AQ197" s="483"/>
      <c r="AR197" s="483"/>
      <c r="AS197" s="483"/>
      <c r="AT197" s="483"/>
      <c r="AU197" s="483"/>
      <c r="AV197" s="483"/>
      <c r="AW197" s="483"/>
      <c r="AX197" s="483"/>
      <c r="AY197" s="483"/>
      <c r="AZ197" s="483"/>
      <c r="BA197" s="483"/>
      <c r="BB197" s="483"/>
      <c r="BC197" s="483"/>
      <c r="BD197" s="483"/>
      <c r="BE197" s="483"/>
      <c r="BF197" s="483"/>
      <c r="BG197" s="483"/>
      <c r="BH197" s="483"/>
      <c r="BI197" s="483"/>
      <c r="BJ197" s="483"/>
      <c r="BK197" s="483"/>
      <c r="BL197" s="483"/>
      <c r="BM197" s="483"/>
      <c r="BN197" s="483"/>
      <c r="BO197" s="483"/>
      <c r="BP197" s="483"/>
      <c r="BQ197" s="483"/>
      <c r="BR197" s="483"/>
      <c r="BS197" s="483"/>
      <c r="BT197" s="483"/>
      <c r="BU197" s="483"/>
      <c r="BV197" s="483"/>
      <c r="BW197" s="483"/>
      <c r="BX197" s="483"/>
      <c r="BY197" s="483"/>
      <c r="BZ197" s="483"/>
      <c r="CA197" s="483"/>
      <c r="CB197" s="483"/>
      <c r="CC197" s="483"/>
      <c r="CD197" s="483"/>
      <c r="CE197" s="483"/>
      <c r="CF197" s="483"/>
      <c r="CG197" s="483"/>
      <c r="CH197" s="483"/>
      <c r="CI197" s="483"/>
      <c r="CJ197" s="483"/>
      <c r="CK197" s="483"/>
      <c r="CL197" s="483"/>
      <c r="CM197" s="483"/>
      <c r="CN197" s="483"/>
      <c r="CO197" s="483"/>
      <c r="CP197" s="483"/>
      <c r="CQ197" s="483"/>
      <c r="CR197" s="483"/>
      <c r="CS197" s="483"/>
      <c r="CT197" s="483"/>
      <c r="CU197" s="483"/>
      <c r="CV197" s="483"/>
      <c r="CW197" s="483"/>
      <c r="CX197" s="483"/>
      <c r="CY197" s="483"/>
      <c r="CZ197" s="483"/>
      <c r="DA197" s="483"/>
      <c r="DB197" s="483"/>
      <c r="DC197" s="483"/>
      <c r="DD197" s="483"/>
      <c r="DE197" s="483"/>
      <c r="DF197" s="483"/>
      <c r="DG197" s="483"/>
      <c r="DH197" s="483"/>
      <c r="DI197" s="483"/>
      <c r="DJ197" s="483"/>
      <c r="DK197" s="483"/>
      <c r="DL197" s="483"/>
      <c r="DM197" s="483"/>
      <c r="DN197" s="483"/>
      <c r="DO197" s="483"/>
      <c r="DP197" s="483"/>
      <c r="DQ197" s="483"/>
      <c r="DR197" s="483"/>
      <c r="DS197" s="483"/>
      <c r="DT197" s="483"/>
      <c r="DU197" s="483"/>
      <c r="DV197" s="483"/>
      <c r="DW197" s="483"/>
      <c r="DX197" s="483"/>
      <c r="DY197" s="483"/>
      <c r="DZ197" s="483"/>
      <c r="EA197" s="483"/>
      <c r="EB197" s="483"/>
      <c r="EC197" s="483"/>
      <c r="ED197" s="483"/>
      <c r="EE197" s="483"/>
      <c r="EF197" s="483"/>
      <c r="EG197" s="483"/>
      <c r="EH197" s="483"/>
      <c r="EI197" s="483"/>
      <c r="EJ197" s="483"/>
      <c r="EK197" s="483"/>
      <c r="EL197" s="483"/>
      <c r="EM197" s="483"/>
      <c r="EN197" s="483"/>
      <c r="EO197" s="483"/>
      <c r="EP197" s="483"/>
      <c r="EQ197" s="483"/>
      <c r="ER197" s="483"/>
      <c r="ES197" s="483"/>
      <c r="ET197" s="483"/>
      <c r="EU197" s="483"/>
      <c r="EV197" s="483"/>
      <c r="EW197" s="483"/>
      <c r="EX197" s="483"/>
      <c r="EY197" s="483"/>
      <c r="EZ197" s="483"/>
      <c r="FA197" s="483"/>
      <c r="FB197" s="483"/>
      <c r="FC197" s="483"/>
      <c r="FD197" s="483"/>
      <c r="FE197" s="483"/>
      <c r="FF197" s="483"/>
      <c r="FG197" s="483"/>
      <c r="FH197" s="483"/>
      <c r="FI197" s="483"/>
      <c r="FJ197" s="483"/>
      <c r="FK197" s="483"/>
      <c r="FL197" s="483"/>
      <c r="FM197" s="483"/>
      <c r="FN197" s="483"/>
      <c r="FO197" s="483"/>
      <c r="FP197" s="483"/>
      <c r="FQ197" s="483"/>
      <c r="FR197" s="483"/>
      <c r="FS197" s="483"/>
      <c r="FT197" s="483"/>
      <c r="FU197" s="483"/>
      <c r="FV197" s="483"/>
      <c r="FW197" s="483"/>
      <c r="FX197" s="483"/>
      <c r="FY197" s="483"/>
      <c r="FZ197" s="483"/>
      <c r="GA197" s="483"/>
      <c r="GB197" s="483"/>
      <c r="GC197" s="483"/>
      <c r="GD197" s="483"/>
      <c r="GE197" s="483"/>
      <c r="GF197" s="483"/>
      <c r="GG197" s="483"/>
      <c r="GH197" s="483"/>
      <c r="GI197" s="483"/>
      <c r="GJ197" s="483"/>
      <c r="GK197" s="483"/>
      <c r="GL197" s="483"/>
      <c r="GM197" s="483"/>
      <c r="GN197" s="483"/>
      <c r="GO197" s="483"/>
      <c r="GP197" s="483"/>
      <c r="GQ197" s="483"/>
      <c r="GR197" s="483"/>
      <c r="GS197" s="483"/>
      <c r="GT197" s="483"/>
      <c r="GU197" s="483"/>
      <c r="GV197" s="483"/>
      <c r="GW197" s="483"/>
      <c r="GX197" s="483"/>
      <c r="GY197" s="483"/>
      <c r="GZ197" s="483"/>
      <c r="HA197" s="483"/>
      <c r="HB197" s="483"/>
      <c r="HC197" s="483"/>
      <c r="HD197" s="483"/>
      <c r="HE197" s="483"/>
      <c r="HF197" s="483"/>
      <c r="HG197" s="483"/>
      <c r="HH197" s="483"/>
      <c r="HI197" s="483"/>
      <c r="HJ197" s="483"/>
      <c r="HK197" s="483"/>
      <c r="HL197" s="483"/>
      <c r="HM197" s="483"/>
      <c r="HN197" s="483"/>
      <c r="HO197" s="483"/>
      <c r="HP197" s="483"/>
      <c r="HQ197" s="483"/>
      <c r="HR197" s="483"/>
      <c r="HS197" s="483"/>
      <c r="HT197" s="483"/>
      <c r="HU197" s="483"/>
      <c r="HV197" s="483"/>
      <c r="HW197" s="483"/>
      <c r="HX197" s="483"/>
      <c r="HY197" s="483"/>
      <c r="HZ197" s="483"/>
      <c r="IA197" s="483"/>
      <c r="IB197" s="483"/>
      <c r="IC197" s="483"/>
      <c r="ID197" s="483"/>
      <c r="IE197" s="483"/>
      <c r="IF197" s="483"/>
      <c r="IG197" s="483"/>
      <c r="IH197" s="483"/>
      <c r="II197" s="483"/>
      <c r="IJ197" s="483"/>
      <c r="IK197" s="483"/>
      <c r="IL197" s="483"/>
      <c r="IM197" s="483"/>
      <c r="IN197" s="483"/>
      <c r="IO197" s="483"/>
      <c r="IP197" s="483"/>
      <c r="IQ197" s="483"/>
      <c r="IR197" s="483"/>
      <c r="IS197" s="483"/>
      <c r="IT197" s="483"/>
      <c r="IU197" s="483"/>
    </row>
    <row r="198" spans="1:255">
      <c r="A198" s="500"/>
      <c r="B198" s="501"/>
      <c r="C198" s="502"/>
      <c r="D198" s="494" t="s">
        <v>161</v>
      </c>
      <c r="E198" s="501"/>
      <c r="F198" s="503"/>
      <c r="G198" s="501"/>
      <c r="H198" s="502"/>
      <c r="I198" s="573">
        <f>I200+I201+I202+I203+I204+I205+I206+I207+I208+I209+I210+I211+I213+I214+I215+I216+I217+I219+I220+I221+I222+I223+I224+I225+I226+I227+I228+I230+I231+I232+I233+I234+I235+I236+I237+I238+I239+I241+I242+I243+I244+I245+I247+I246+I248+I249+I250+I252+I253+I254+I255+I256+I257+I258+I259+I260</f>
        <v>14</v>
      </c>
      <c r="J198" s="533">
        <f>J200+J201+J202+J203+J204+J205+J206+J207+J208+J209+J210+J211+J213+J214+J215+J216+J217+J219+J220+J221+J222+J223+J224+J225+J226+J227+J228+J230+J231+J232+J233+J234+J235+J236+J237+J238+J239+J241+J242+J243+J244+J245+J247+J246+J248+J249+J250+J252+J253+J254+J255+J256+J257+J258+J259+J260</f>
        <v>56</v>
      </c>
    </row>
    <row r="199" spans="1:255">
      <c r="A199" s="485"/>
      <c r="B199" s="489"/>
      <c r="C199" s="490"/>
      <c r="D199" s="495" t="s">
        <v>49</v>
      </c>
      <c r="E199" s="489"/>
      <c r="F199" s="491"/>
      <c r="G199" s="489"/>
      <c r="H199" s="490"/>
      <c r="I199" s="574"/>
      <c r="J199" s="489"/>
    </row>
    <row r="200" spans="1:255">
      <c r="A200" s="485" t="s">
        <v>1380</v>
      </c>
      <c r="B200" s="493">
        <v>245</v>
      </c>
      <c r="C200" s="492" t="s">
        <v>169</v>
      </c>
      <c r="D200" s="492" t="s">
        <v>50</v>
      </c>
      <c r="E200" s="489" t="s">
        <v>15</v>
      </c>
      <c r="F200" s="491"/>
      <c r="G200" s="493" t="s">
        <v>49</v>
      </c>
      <c r="H200" s="492" t="s">
        <v>1196</v>
      </c>
      <c r="I200" s="574">
        <v>1</v>
      </c>
      <c r="J200" s="489">
        <v>1</v>
      </c>
    </row>
    <row r="201" spans="1:255">
      <c r="A201" s="485" t="s">
        <v>1381</v>
      </c>
      <c r="B201" s="493">
        <v>275</v>
      </c>
      <c r="D201" s="492" t="s">
        <v>50</v>
      </c>
      <c r="E201" s="489" t="s">
        <v>15</v>
      </c>
      <c r="F201" s="491"/>
      <c r="G201" s="493" t="s">
        <v>1382</v>
      </c>
      <c r="H201" s="492" t="s">
        <v>1196</v>
      </c>
      <c r="I201" s="574"/>
      <c r="J201" s="489">
        <v>1</v>
      </c>
      <c r="K201" s="492" t="s">
        <v>162</v>
      </c>
    </row>
    <row r="202" spans="1:255">
      <c r="A202" s="485" t="s">
        <v>1383</v>
      </c>
      <c r="B202" s="493">
        <v>246</v>
      </c>
      <c r="C202" s="492" t="s">
        <v>179</v>
      </c>
      <c r="D202" s="492" t="s">
        <v>25</v>
      </c>
      <c r="E202" s="493" t="s">
        <v>13</v>
      </c>
      <c r="F202" s="504"/>
      <c r="G202" s="493" t="s">
        <v>1384</v>
      </c>
      <c r="H202" s="492" t="s">
        <v>1196</v>
      </c>
      <c r="I202" s="574">
        <v>1</v>
      </c>
      <c r="J202" s="489">
        <v>1</v>
      </c>
    </row>
    <row r="203" spans="1:255">
      <c r="A203" s="485" t="s">
        <v>1385</v>
      </c>
      <c r="B203" s="493">
        <v>247</v>
      </c>
      <c r="C203" s="492" t="s">
        <v>27</v>
      </c>
      <c r="D203" s="492" t="s">
        <v>25</v>
      </c>
      <c r="E203" s="493" t="s">
        <v>13</v>
      </c>
      <c r="F203" s="504"/>
      <c r="G203" s="493"/>
      <c r="H203" s="492" t="s">
        <v>1196</v>
      </c>
      <c r="I203" s="574"/>
      <c r="J203" s="489">
        <v>1</v>
      </c>
    </row>
    <row r="204" spans="1:255">
      <c r="A204" s="485" t="s">
        <v>1386</v>
      </c>
      <c r="B204" s="493">
        <v>248</v>
      </c>
      <c r="C204" s="492" t="s">
        <v>27</v>
      </c>
      <c r="D204" s="492" t="s">
        <v>25</v>
      </c>
      <c r="E204" s="493" t="s">
        <v>13</v>
      </c>
      <c r="F204" s="504"/>
      <c r="G204" s="493"/>
      <c r="H204" s="492" t="s">
        <v>1196</v>
      </c>
      <c r="I204" s="574"/>
      <c r="J204" s="489">
        <v>1</v>
      </c>
    </row>
    <row r="205" spans="1:255">
      <c r="A205" s="485" t="s">
        <v>1387</v>
      </c>
      <c r="B205" s="493">
        <v>276</v>
      </c>
      <c r="C205" s="492" t="s">
        <v>163</v>
      </c>
      <c r="D205" s="492" t="s">
        <v>25</v>
      </c>
      <c r="E205" s="493" t="s">
        <v>13</v>
      </c>
      <c r="F205" s="504"/>
      <c r="G205" s="493" t="s">
        <v>49</v>
      </c>
      <c r="H205" s="492" t="s">
        <v>1196</v>
      </c>
      <c r="I205" s="574">
        <v>1</v>
      </c>
      <c r="J205" s="489">
        <v>1</v>
      </c>
    </row>
    <row r="206" spans="1:255">
      <c r="A206" s="485" t="s">
        <v>1388</v>
      </c>
      <c r="B206" s="493">
        <v>278</v>
      </c>
      <c r="C206" s="492" t="s">
        <v>1030</v>
      </c>
      <c r="D206" s="492" t="s">
        <v>25</v>
      </c>
      <c r="E206" s="493" t="s">
        <v>13</v>
      </c>
      <c r="F206" s="504"/>
      <c r="G206" s="493" t="s">
        <v>49</v>
      </c>
      <c r="H206" s="492" t="s">
        <v>1196</v>
      </c>
      <c r="I206" s="574">
        <v>1</v>
      </c>
      <c r="J206" s="489">
        <v>1</v>
      </c>
    </row>
    <row r="207" spans="1:255">
      <c r="A207" s="485" t="s">
        <v>1389</v>
      </c>
      <c r="B207" s="493">
        <v>869</v>
      </c>
      <c r="C207" s="492" t="s">
        <v>167</v>
      </c>
      <c r="D207" s="492" t="s">
        <v>25</v>
      </c>
      <c r="E207" s="493" t="s">
        <v>13</v>
      </c>
      <c r="F207" s="504"/>
      <c r="G207" s="493" t="s">
        <v>49</v>
      </c>
      <c r="H207" s="492" t="s">
        <v>1196</v>
      </c>
      <c r="I207" s="574">
        <v>1</v>
      </c>
      <c r="J207" s="489">
        <v>1</v>
      </c>
    </row>
    <row r="208" spans="1:255">
      <c r="A208" s="485" t="s">
        <v>1390</v>
      </c>
      <c r="B208" s="493">
        <v>1063</v>
      </c>
      <c r="C208" s="492" t="s">
        <v>27</v>
      </c>
      <c r="D208" s="492" t="s">
        <v>25</v>
      </c>
      <c r="E208" s="493" t="s">
        <v>13</v>
      </c>
      <c r="F208" s="504"/>
      <c r="G208" s="493"/>
      <c r="H208" s="492" t="s">
        <v>1196</v>
      </c>
      <c r="I208" s="574"/>
      <c r="J208" s="489">
        <v>1</v>
      </c>
    </row>
    <row r="209" spans="1:10">
      <c r="A209" s="485" t="s">
        <v>1391</v>
      </c>
      <c r="B209" s="493">
        <v>47</v>
      </c>
      <c r="C209" s="492" t="s">
        <v>164</v>
      </c>
      <c r="D209" s="492" t="s">
        <v>84</v>
      </c>
      <c r="E209" s="493" t="s">
        <v>13</v>
      </c>
      <c r="F209" s="504"/>
      <c r="G209" s="493" t="s">
        <v>49</v>
      </c>
      <c r="H209" s="492" t="s">
        <v>1196</v>
      </c>
      <c r="I209" s="574">
        <v>1</v>
      </c>
      <c r="J209" s="489">
        <v>1</v>
      </c>
    </row>
    <row r="210" spans="1:10">
      <c r="A210" s="485" t="s">
        <v>1392</v>
      </c>
      <c r="B210" s="493">
        <v>249</v>
      </c>
      <c r="C210" s="492" t="s">
        <v>165</v>
      </c>
      <c r="D210" s="492" t="s">
        <v>84</v>
      </c>
      <c r="E210" s="493" t="s">
        <v>13</v>
      </c>
      <c r="F210" s="504"/>
      <c r="G210" s="493" t="s">
        <v>1393</v>
      </c>
      <c r="H210" s="492" t="s">
        <v>1196</v>
      </c>
      <c r="I210" s="574">
        <v>1</v>
      </c>
      <c r="J210" s="489">
        <v>1</v>
      </c>
    </row>
    <row r="211" spans="1:10">
      <c r="A211" s="485" t="s">
        <v>1394</v>
      </c>
      <c r="B211" s="493">
        <v>250</v>
      </c>
      <c r="C211" s="486"/>
      <c r="D211" s="492" t="s">
        <v>84</v>
      </c>
      <c r="E211" s="493" t="s">
        <v>13</v>
      </c>
      <c r="F211" s="504"/>
      <c r="G211" s="489"/>
      <c r="H211" s="492" t="s">
        <v>1196</v>
      </c>
      <c r="I211" s="574"/>
      <c r="J211" s="489">
        <v>1</v>
      </c>
    </row>
    <row r="212" spans="1:10">
      <c r="A212" s="485"/>
      <c r="B212" s="493"/>
      <c r="C212" s="486"/>
      <c r="D212" s="496" t="s">
        <v>168</v>
      </c>
      <c r="E212" s="493"/>
      <c r="F212" s="504"/>
      <c r="G212" s="489"/>
      <c r="H212" s="492"/>
      <c r="I212" s="574"/>
      <c r="J212" s="489"/>
    </row>
    <row r="213" spans="1:10">
      <c r="A213" s="485" t="s">
        <v>1395</v>
      </c>
      <c r="B213" s="493">
        <v>231</v>
      </c>
      <c r="C213" s="489" t="s">
        <v>1725</v>
      </c>
      <c r="D213" s="492" t="s">
        <v>113</v>
      </c>
      <c r="E213" s="489" t="s">
        <v>15</v>
      </c>
      <c r="F213" s="491"/>
      <c r="G213" s="492" t="s">
        <v>1396</v>
      </c>
      <c r="H213" s="492" t="s">
        <v>1199</v>
      </c>
      <c r="I213" s="574">
        <v>1</v>
      </c>
      <c r="J213" s="489">
        <v>1</v>
      </c>
    </row>
    <row r="214" spans="1:10">
      <c r="A214" s="485" t="s">
        <v>1397</v>
      </c>
      <c r="B214" s="493">
        <v>234</v>
      </c>
      <c r="C214" s="492" t="s">
        <v>27</v>
      </c>
      <c r="D214" s="492" t="s">
        <v>113</v>
      </c>
      <c r="E214" s="489" t="s">
        <v>15</v>
      </c>
      <c r="F214" s="491"/>
      <c r="G214" s="493"/>
      <c r="H214" s="492" t="s">
        <v>1200</v>
      </c>
      <c r="I214" s="574"/>
      <c r="J214" s="489">
        <v>1</v>
      </c>
    </row>
    <row r="215" spans="1:10">
      <c r="A215" s="485" t="s">
        <v>1398</v>
      </c>
      <c r="B215" s="493">
        <v>270</v>
      </c>
      <c r="C215" s="492" t="s">
        <v>27</v>
      </c>
      <c r="D215" s="492" t="s">
        <v>123</v>
      </c>
      <c r="E215" s="489" t="s">
        <v>16</v>
      </c>
      <c r="F215" s="491"/>
      <c r="G215" s="493"/>
      <c r="H215" s="492" t="s">
        <v>1197</v>
      </c>
      <c r="I215" s="574"/>
      <c r="J215" s="489">
        <v>1</v>
      </c>
    </row>
    <row r="216" spans="1:10">
      <c r="A216" s="485" t="s">
        <v>1399</v>
      </c>
      <c r="B216" s="493">
        <v>273</v>
      </c>
      <c r="C216" s="492" t="s">
        <v>27</v>
      </c>
      <c r="D216" s="492" t="s">
        <v>152</v>
      </c>
      <c r="E216" s="489" t="s">
        <v>15</v>
      </c>
      <c r="F216" s="491"/>
      <c r="G216" s="493"/>
      <c r="H216" s="492" t="s">
        <v>1197</v>
      </c>
      <c r="I216" s="574"/>
      <c r="J216" s="489">
        <v>1</v>
      </c>
    </row>
    <row r="217" spans="1:10">
      <c r="A217" s="485" t="s">
        <v>1400</v>
      </c>
      <c r="B217" s="493">
        <v>274</v>
      </c>
      <c r="C217" s="492" t="s">
        <v>27</v>
      </c>
      <c r="D217" s="492" t="s">
        <v>152</v>
      </c>
      <c r="E217" s="489" t="s">
        <v>15</v>
      </c>
      <c r="F217" s="491"/>
      <c r="G217" s="493"/>
      <c r="H217" s="492" t="s">
        <v>1197</v>
      </c>
      <c r="I217" s="574"/>
      <c r="J217" s="489">
        <v>1</v>
      </c>
    </row>
    <row r="218" spans="1:10">
      <c r="A218" s="485"/>
      <c r="B218" s="493"/>
      <c r="C218" s="492"/>
      <c r="D218" s="496" t="s">
        <v>172</v>
      </c>
      <c r="E218" s="493"/>
      <c r="F218" s="504"/>
      <c r="G218" s="493"/>
      <c r="H218" s="492"/>
      <c r="I218" s="574"/>
      <c r="J218" s="489"/>
    </row>
    <row r="219" spans="1:10">
      <c r="A219" s="485" t="s">
        <v>1401</v>
      </c>
      <c r="B219" s="493">
        <v>264</v>
      </c>
      <c r="C219" s="486"/>
      <c r="D219" s="492" t="s">
        <v>113</v>
      </c>
      <c r="E219" s="489" t="s">
        <v>15</v>
      </c>
      <c r="F219" s="491"/>
      <c r="G219" s="489"/>
      <c r="H219" s="492" t="s">
        <v>1198</v>
      </c>
      <c r="I219" s="574"/>
      <c r="J219" s="489">
        <v>1</v>
      </c>
    </row>
    <row r="220" spans="1:10">
      <c r="A220" s="485" t="s">
        <v>1402</v>
      </c>
      <c r="B220" s="493">
        <v>265</v>
      </c>
      <c r="C220" s="492" t="s">
        <v>27</v>
      </c>
      <c r="D220" s="492" t="s">
        <v>113</v>
      </c>
      <c r="E220" s="489" t="s">
        <v>15</v>
      </c>
      <c r="F220" s="491"/>
      <c r="G220" s="493"/>
      <c r="H220" s="492" t="s">
        <v>1198</v>
      </c>
      <c r="I220" s="574"/>
      <c r="J220" s="489">
        <v>1</v>
      </c>
    </row>
    <row r="221" spans="1:10">
      <c r="A221" s="485" t="s">
        <v>1403</v>
      </c>
      <c r="B221" s="493">
        <v>266</v>
      </c>
      <c r="C221" s="492" t="s">
        <v>27</v>
      </c>
      <c r="D221" s="492" t="s">
        <v>113</v>
      </c>
      <c r="E221" s="489" t="s">
        <v>15</v>
      </c>
      <c r="F221" s="491"/>
      <c r="G221" s="493"/>
      <c r="H221" s="492" t="s">
        <v>1198</v>
      </c>
      <c r="I221" s="574"/>
      <c r="J221" s="489">
        <v>1</v>
      </c>
    </row>
    <row r="222" spans="1:10">
      <c r="A222" s="485" t="s">
        <v>1404</v>
      </c>
      <c r="B222" s="493">
        <v>267</v>
      </c>
      <c r="C222" s="492" t="s">
        <v>180</v>
      </c>
      <c r="D222" s="492" t="s">
        <v>113</v>
      </c>
      <c r="E222" s="489" t="s">
        <v>15</v>
      </c>
      <c r="F222" s="491"/>
      <c r="G222" s="493" t="s">
        <v>1393</v>
      </c>
      <c r="H222" s="492" t="s">
        <v>1199</v>
      </c>
      <c r="I222" s="574">
        <v>1</v>
      </c>
      <c r="J222" s="489">
        <v>1</v>
      </c>
    </row>
    <row r="223" spans="1:10">
      <c r="A223" s="485" t="s">
        <v>1405</v>
      </c>
      <c r="B223" s="493">
        <v>242</v>
      </c>
      <c r="C223" s="492"/>
      <c r="D223" s="492" t="s">
        <v>1023</v>
      </c>
      <c r="E223" s="489" t="s">
        <v>15</v>
      </c>
      <c r="F223" s="491"/>
      <c r="G223" s="493"/>
      <c r="H223" s="492" t="s">
        <v>1198</v>
      </c>
      <c r="I223" s="574"/>
      <c r="J223" s="489">
        <v>1</v>
      </c>
    </row>
    <row r="224" spans="1:10">
      <c r="A224" s="485" t="s">
        <v>1406</v>
      </c>
      <c r="B224" s="493">
        <v>285</v>
      </c>
      <c r="C224" s="492"/>
      <c r="D224" s="492" t="s">
        <v>646</v>
      </c>
      <c r="E224" s="493" t="s">
        <v>14</v>
      </c>
      <c r="F224" s="504"/>
      <c r="G224" s="493"/>
      <c r="H224" s="492" t="s">
        <v>1201</v>
      </c>
      <c r="I224" s="574"/>
      <c r="J224" s="489">
        <v>1</v>
      </c>
    </row>
    <row r="225" spans="1:10">
      <c r="A225" s="485" t="s">
        <v>1407</v>
      </c>
      <c r="B225" s="493">
        <v>271</v>
      </c>
      <c r="C225" s="492" t="s">
        <v>27</v>
      </c>
      <c r="D225" s="492" t="s">
        <v>123</v>
      </c>
      <c r="E225" s="489" t="s">
        <v>16</v>
      </c>
      <c r="F225" s="491"/>
      <c r="G225" s="493"/>
      <c r="H225" s="492" t="s">
        <v>1198</v>
      </c>
      <c r="I225" s="574"/>
      <c r="J225" s="489">
        <v>1</v>
      </c>
    </row>
    <row r="226" spans="1:10">
      <c r="A226" s="485" t="s">
        <v>1408</v>
      </c>
      <c r="B226" s="493">
        <v>281</v>
      </c>
      <c r="C226" s="492" t="s">
        <v>27</v>
      </c>
      <c r="D226" s="492" t="s">
        <v>65</v>
      </c>
      <c r="E226" s="493" t="s">
        <v>14</v>
      </c>
      <c r="F226" s="504"/>
      <c r="G226" s="493"/>
      <c r="H226" s="492" t="s">
        <v>1198</v>
      </c>
      <c r="I226" s="574"/>
      <c r="J226" s="489">
        <v>1</v>
      </c>
    </row>
    <row r="227" spans="1:10">
      <c r="A227" s="485" t="s">
        <v>1409</v>
      </c>
      <c r="B227" s="493">
        <v>282</v>
      </c>
      <c r="C227" s="492" t="s">
        <v>27</v>
      </c>
      <c r="D227" s="492" t="s">
        <v>65</v>
      </c>
      <c r="E227" s="493" t="s">
        <v>14</v>
      </c>
      <c r="F227" s="504"/>
      <c r="G227" s="493"/>
      <c r="H227" s="492" t="s">
        <v>1198</v>
      </c>
      <c r="I227" s="574"/>
      <c r="J227" s="489">
        <v>1</v>
      </c>
    </row>
    <row r="228" spans="1:10">
      <c r="A228" s="485" t="s">
        <v>1410</v>
      </c>
      <c r="B228" s="493">
        <v>283</v>
      </c>
      <c r="C228" s="492" t="s">
        <v>27</v>
      </c>
      <c r="D228" s="492" t="s">
        <v>65</v>
      </c>
      <c r="E228" s="493" t="s">
        <v>14</v>
      </c>
      <c r="F228" s="504"/>
      <c r="G228" s="493"/>
      <c r="H228" s="492" t="s">
        <v>1198</v>
      </c>
      <c r="I228" s="574"/>
      <c r="J228" s="489">
        <v>1</v>
      </c>
    </row>
    <row r="229" spans="1:10">
      <c r="A229" s="485"/>
      <c r="B229" s="493"/>
      <c r="C229" s="492"/>
      <c r="D229" s="496" t="s">
        <v>178</v>
      </c>
      <c r="E229" s="493"/>
      <c r="F229" s="504"/>
      <c r="G229" s="493"/>
      <c r="H229" s="492"/>
      <c r="I229" s="574"/>
      <c r="J229" s="489"/>
    </row>
    <row r="230" spans="1:10">
      <c r="A230" s="485" t="s">
        <v>1411</v>
      </c>
      <c r="B230" s="493">
        <v>232</v>
      </c>
      <c r="C230" s="492" t="s">
        <v>183</v>
      </c>
      <c r="D230" s="492" t="s">
        <v>113</v>
      </c>
      <c r="E230" s="489" t="s">
        <v>15</v>
      </c>
      <c r="F230" s="491"/>
      <c r="G230" s="493" t="s">
        <v>1382</v>
      </c>
      <c r="H230" s="492" t="s">
        <v>1200</v>
      </c>
      <c r="I230" s="574">
        <v>1</v>
      </c>
      <c r="J230" s="489">
        <v>1</v>
      </c>
    </row>
    <row r="231" spans="1:10">
      <c r="A231" s="485" t="s">
        <v>1412</v>
      </c>
      <c r="B231" s="493">
        <v>235</v>
      </c>
      <c r="C231" s="492" t="s">
        <v>27</v>
      </c>
      <c r="D231" s="492" t="s">
        <v>113</v>
      </c>
      <c r="E231" s="489" t="s">
        <v>15</v>
      </c>
      <c r="F231" s="491"/>
      <c r="G231" s="493"/>
      <c r="H231" s="492" t="s">
        <v>1200</v>
      </c>
      <c r="I231" s="574"/>
      <c r="J231" s="489">
        <v>1</v>
      </c>
    </row>
    <row r="232" spans="1:10">
      <c r="A232" s="485" t="s">
        <v>1413</v>
      </c>
      <c r="B232" s="493">
        <v>268</v>
      </c>
      <c r="C232" s="492" t="s">
        <v>27</v>
      </c>
      <c r="D232" s="492" t="s">
        <v>113</v>
      </c>
      <c r="E232" s="489" t="s">
        <v>15</v>
      </c>
      <c r="F232" s="491"/>
      <c r="G232" s="493"/>
      <c r="H232" s="492" t="s">
        <v>1199</v>
      </c>
      <c r="I232" s="574"/>
      <c r="J232" s="489">
        <v>1</v>
      </c>
    </row>
    <row r="233" spans="1:10">
      <c r="A233" s="485" t="s">
        <v>1414</v>
      </c>
      <c r="B233" s="493">
        <v>269</v>
      </c>
      <c r="C233" s="492" t="s">
        <v>27</v>
      </c>
      <c r="D233" s="492" t="s">
        <v>113</v>
      </c>
      <c r="E233" s="489" t="s">
        <v>15</v>
      </c>
      <c r="F233" s="491"/>
      <c r="G233" s="493"/>
      <c r="H233" s="492" t="s">
        <v>1199</v>
      </c>
      <c r="I233" s="574"/>
      <c r="J233" s="489">
        <v>1</v>
      </c>
    </row>
    <row r="234" spans="1:10">
      <c r="A234" s="485" t="s">
        <v>1415</v>
      </c>
      <c r="B234" s="493">
        <v>243</v>
      </c>
      <c r="C234" s="492" t="s">
        <v>27</v>
      </c>
      <c r="D234" s="492" t="s">
        <v>1023</v>
      </c>
      <c r="E234" s="489" t="s">
        <v>15</v>
      </c>
      <c r="F234" s="491"/>
      <c r="G234" s="493"/>
      <c r="H234" s="492" t="s">
        <v>1199</v>
      </c>
      <c r="I234" s="574"/>
      <c r="J234" s="489">
        <v>1</v>
      </c>
    </row>
    <row r="235" spans="1:10">
      <c r="A235" s="485" t="s">
        <v>1416</v>
      </c>
      <c r="B235" s="493">
        <v>272</v>
      </c>
      <c r="C235" s="492" t="s">
        <v>27</v>
      </c>
      <c r="D235" s="492" t="s">
        <v>123</v>
      </c>
      <c r="E235" s="489" t="s">
        <v>16</v>
      </c>
      <c r="F235" s="491"/>
      <c r="G235" s="493"/>
      <c r="H235" s="492" t="s">
        <v>1199</v>
      </c>
      <c r="I235" s="574"/>
      <c r="J235" s="489">
        <v>1</v>
      </c>
    </row>
    <row r="236" spans="1:10">
      <c r="A236" s="485" t="s">
        <v>1417</v>
      </c>
      <c r="B236" s="493">
        <v>251</v>
      </c>
      <c r="C236" s="492" t="s">
        <v>27</v>
      </c>
      <c r="D236" s="492" t="s">
        <v>65</v>
      </c>
      <c r="E236" s="493" t="s">
        <v>14</v>
      </c>
      <c r="F236" s="504"/>
      <c r="G236" s="493"/>
      <c r="H236" s="492" t="s">
        <v>1199</v>
      </c>
      <c r="I236" s="574"/>
      <c r="J236" s="489">
        <v>1</v>
      </c>
    </row>
    <row r="237" spans="1:10">
      <c r="A237" s="485" t="s">
        <v>1418</v>
      </c>
      <c r="B237" s="493">
        <v>252</v>
      </c>
      <c r="C237" s="492" t="s">
        <v>27</v>
      </c>
      <c r="D237" s="492" t="s">
        <v>65</v>
      </c>
      <c r="E237" s="493" t="s">
        <v>14</v>
      </c>
      <c r="F237" s="504"/>
      <c r="G237" s="493"/>
      <c r="H237" s="492" t="s">
        <v>1199</v>
      </c>
      <c r="I237" s="574"/>
      <c r="J237" s="489">
        <v>1</v>
      </c>
    </row>
    <row r="238" spans="1:10">
      <c r="A238" s="485" t="s">
        <v>1419</v>
      </c>
      <c r="B238" s="493">
        <v>253</v>
      </c>
      <c r="C238" s="492" t="s">
        <v>27</v>
      </c>
      <c r="D238" s="492" t="s">
        <v>65</v>
      </c>
      <c r="E238" s="493" t="s">
        <v>14</v>
      </c>
      <c r="F238" s="504"/>
      <c r="G238" s="493"/>
      <c r="H238" s="492" t="s">
        <v>1199</v>
      </c>
      <c r="I238" s="574"/>
      <c r="J238" s="489">
        <v>1</v>
      </c>
    </row>
    <row r="239" spans="1:10">
      <c r="A239" s="485" t="s">
        <v>1420</v>
      </c>
      <c r="B239" s="493">
        <v>255</v>
      </c>
      <c r="C239" s="492" t="s">
        <v>27</v>
      </c>
      <c r="D239" s="492" t="s">
        <v>646</v>
      </c>
      <c r="E239" s="493" t="s">
        <v>14</v>
      </c>
      <c r="F239" s="504"/>
      <c r="G239" s="493"/>
      <c r="H239" s="492" t="s">
        <v>1199</v>
      </c>
      <c r="I239" s="574"/>
      <c r="J239" s="489">
        <v>1</v>
      </c>
    </row>
    <row r="240" spans="1:10">
      <c r="A240" s="485"/>
      <c r="B240" s="493"/>
      <c r="C240" s="492"/>
      <c r="D240" s="496" t="s">
        <v>182</v>
      </c>
      <c r="E240" s="493"/>
      <c r="F240" s="504"/>
      <c r="G240" s="493"/>
      <c r="H240" s="492"/>
      <c r="I240" s="574"/>
      <c r="J240" s="489"/>
    </row>
    <row r="241" spans="1:255">
      <c r="A241" s="485" t="s">
        <v>1421</v>
      </c>
      <c r="B241" s="493">
        <v>233</v>
      </c>
      <c r="C241" s="492" t="s">
        <v>27</v>
      </c>
      <c r="D241" s="492" t="s">
        <v>113</v>
      </c>
      <c r="E241" s="489" t="s">
        <v>15</v>
      </c>
      <c r="F241" s="491"/>
      <c r="G241" s="493"/>
      <c r="H241" s="492" t="s">
        <v>1200</v>
      </c>
      <c r="I241" s="574"/>
      <c r="J241" s="489">
        <v>1</v>
      </c>
    </row>
    <row r="242" spans="1:255">
      <c r="A242" s="485" t="s">
        <v>1422</v>
      </c>
      <c r="B242" s="493">
        <v>236</v>
      </c>
      <c r="C242" s="492"/>
      <c r="D242" s="492" t="s">
        <v>113</v>
      </c>
      <c r="E242" s="489" t="s">
        <v>15</v>
      </c>
      <c r="F242" s="491"/>
      <c r="G242" s="493"/>
      <c r="H242" s="492" t="s">
        <v>1201</v>
      </c>
      <c r="I242" s="574"/>
      <c r="J242" s="489">
        <v>1</v>
      </c>
    </row>
    <row r="243" spans="1:255">
      <c r="A243" s="485" t="s">
        <v>1423</v>
      </c>
      <c r="B243" s="493">
        <v>261</v>
      </c>
      <c r="C243" s="492" t="s">
        <v>170</v>
      </c>
      <c r="D243" s="492" t="s">
        <v>113</v>
      </c>
      <c r="E243" s="489" t="s">
        <v>15</v>
      </c>
      <c r="F243" s="491"/>
      <c r="G243" s="493" t="s">
        <v>1384</v>
      </c>
      <c r="H243" s="492" t="s">
        <v>1197</v>
      </c>
      <c r="I243" s="573">
        <v>1</v>
      </c>
      <c r="J243" s="501">
        <v>1</v>
      </c>
      <c r="K243" s="481"/>
      <c r="L243" s="481"/>
      <c r="M243" s="481"/>
      <c r="N243" s="481"/>
      <c r="O243" s="481"/>
      <c r="P243" s="481"/>
      <c r="Q243" s="481"/>
      <c r="R243" s="481"/>
      <c r="S243" s="481"/>
      <c r="T243" s="481"/>
      <c r="U243" s="481"/>
      <c r="V243" s="481"/>
      <c r="W243" s="481"/>
      <c r="X243" s="481"/>
      <c r="Y243" s="481"/>
      <c r="Z243" s="481"/>
      <c r="AA243" s="481"/>
      <c r="AB243" s="481"/>
      <c r="AC243" s="481"/>
      <c r="AD243" s="481"/>
      <c r="AE243" s="481"/>
      <c r="AF243" s="481"/>
      <c r="AG243" s="481"/>
      <c r="AH243" s="481"/>
      <c r="AI243" s="481"/>
      <c r="AJ243" s="481"/>
      <c r="AK243" s="481"/>
      <c r="AL243" s="481"/>
      <c r="AM243" s="481"/>
      <c r="AN243" s="481"/>
      <c r="AO243" s="481"/>
      <c r="AP243" s="481"/>
      <c r="AQ243" s="481"/>
      <c r="AR243" s="481"/>
      <c r="AS243" s="481"/>
      <c r="AT243" s="481"/>
      <c r="AU243" s="481"/>
      <c r="AV243" s="481"/>
      <c r="AW243" s="481"/>
      <c r="AX243" s="481"/>
      <c r="AY243" s="481"/>
      <c r="AZ243" s="481"/>
      <c r="BA243" s="481"/>
      <c r="BB243" s="481"/>
      <c r="BC243" s="481"/>
      <c r="BD243" s="481"/>
      <c r="BE243" s="481"/>
      <c r="BF243" s="481"/>
      <c r="BG243" s="481"/>
      <c r="BH243" s="481"/>
      <c r="BI243" s="481"/>
      <c r="BJ243" s="481"/>
      <c r="BK243" s="481"/>
      <c r="BL243" s="481"/>
      <c r="BM243" s="481"/>
      <c r="BN243" s="481"/>
      <c r="BO243" s="481"/>
      <c r="BP243" s="481"/>
      <c r="BQ243" s="481"/>
      <c r="BR243" s="481"/>
      <c r="BS243" s="481"/>
      <c r="BT243" s="481"/>
      <c r="BU243" s="481"/>
      <c r="BV243" s="481"/>
      <c r="BW243" s="481"/>
      <c r="BX243" s="481"/>
      <c r="BY243" s="481"/>
      <c r="BZ243" s="481"/>
      <c r="CA243" s="481"/>
      <c r="CB243" s="481"/>
      <c r="CC243" s="481"/>
      <c r="CD243" s="481"/>
      <c r="CE243" s="481"/>
      <c r="CF243" s="481"/>
      <c r="CG243" s="481"/>
      <c r="CH243" s="481"/>
      <c r="CI243" s="481"/>
      <c r="CJ243" s="481"/>
      <c r="CK243" s="481"/>
      <c r="CL243" s="481"/>
      <c r="CM243" s="481"/>
      <c r="CN243" s="481"/>
      <c r="CO243" s="481"/>
      <c r="CP243" s="481"/>
      <c r="CQ243" s="481"/>
      <c r="CR243" s="481"/>
      <c r="CS243" s="481"/>
      <c r="CT243" s="481"/>
      <c r="CU243" s="481"/>
      <c r="CV243" s="481"/>
      <c r="CW243" s="481"/>
      <c r="CX243" s="481"/>
      <c r="CY243" s="481"/>
      <c r="CZ243" s="481"/>
      <c r="DA243" s="481"/>
      <c r="DB243" s="481"/>
      <c r="DC243" s="481"/>
      <c r="DD243" s="481"/>
      <c r="DE243" s="481"/>
      <c r="DF243" s="481"/>
      <c r="DG243" s="481"/>
      <c r="DH243" s="481"/>
      <c r="DI243" s="481"/>
      <c r="DJ243" s="481"/>
      <c r="DK243" s="481"/>
      <c r="DL243" s="481"/>
      <c r="DM243" s="481"/>
      <c r="DN243" s="481"/>
      <c r="DO243" s="481"/>
      <c r="DP243" s="481"/>
      <c r="DQ243" s="481"/>
      <c r="DR243" s="481"/>
      <c r="DS243" s="481"/>
      <c r="DT243" s="481"/>
      <c r="DU243" s="481"/>
      <c r="DV243" s="481"/>
      <c r="DW243" s="481"/>
      <c r="DX243" s="481"/>
      <c r="DY243" s="481"/>
      <c r="DZ243" s="481"/>
      <c r="EA243" s="481"/>
      <c r="EB243" s="481"/>
      <c r="EC243" s="481"/>
      <c r="ED243" s="481"/>
      <c r="EE243" s="481"/>
      <c r="EF243" s="481"/>
      <c r="EG243" s="481"/>
      <c r="EH243" s="481"/>
      <c r="EI243" s="481"/>
      <c r="EJ243" s="481"/>
      <c r="EK243" s="481"/>
      <c r="EL243" s="481"/>
      <c r="EM243" s="481"/>
      <c r="EN243" s="481"/>
      <c r="EO243" s="481"/>
      <c r="EP243" s="481"/>
      <c r="EQ243" s="481"/>
      <c r="ER243" s="481"/>
      <c r="ES243" s="481"/>
      <c r="ET243" s="481"/>
      <c r="EU243" s="481"/>
      <c r="EV243" s="481"/>
      <c r="EW243" s="481"/>
      <c r="EX243" s="481"/>
      <c r="EY243" s="481"/>
      <c r="EZ243" s="481"/>
      <c r="FA243" s="481"/>
      <c r="FB243" s="481"/>
      <c r="FC243" s="481"/>
      <c r="FD243" s="481"/>
      <c r="FE243" s="481"/>
      <c r="FF243" s="481"/>
      <c r="FG243" s="481"/>
      <c r="FH243" s="481"/>
      <c r="FI243" s="481"/>
      <c r="FJ243" s="481"/>
      <c r="FK243" s="481"/>
      <c r="FL243" s="481"/>
      <c r="FM243" s="481"/>
      <c r="FN243" s="481"/>
      <c r="FO243" s="481"/>
      <c r="FP243" s="481"/>
      <c r="FQ243" s="481"/>
      <c r="FR243" s="481"/>
      <c r="FS243" s="481"/>
      <c r="FT243" s="481"/>
      <c r="FU243" s="481"/>
      <c r="FV243" s="481"/>
      <c r="FW243" s="481"/>
      <c r="FX243" s="481"/>
      <c r="FY243" s="481"/>
      <c r="FZ243" s="481"/>
      <c r="GA243" s="481"/>
      <c r="GB243" s="481"/>
      <c r="GC243" s="481"/>
      <c r="GD243" s="481"/>
      <c r="GE243" s="481"/>
      <c r="GF243" s="481"/>
      <c r="GG243" s="481"/>
      <c r="GH243" s="481"/>
      <c r="GI243" s="481"/>
      <c r="GJ243" s="481"/>
      <c r="GK243" s="481"/>
      <c r="GL243" s="481"/>
      <c r="GM243" s="481"/>
      <c r="GN243" s="481"/>
      <c r="GO243" s="481"/>
      <c r="GP243" s="481"/>
      <c r="GQ243" s="481"/>
      <c r="GR243" s="481"/>
      <c r="GS243" s="481"/>
      <c r="GT243" s="481"/>
      <c r="GU243" s="481"/>
      <c r="GV243" s="481"/>
      <c r="GW243" s="481"/>
      <c r="GX243" s="481"/>
      <c r="GY243" s="481"/>
      <c r="GZ243" s="481"/>
      <c r="HA243" s="481"/>
      <c r="HB243" s="481"/>
      <c r="HC243" s="481"/>
      <c r="HD243" s="481"/>
      <c r="HE243" s="481"/>
      <c r="HF243" s="481"/>
      <c r="HG243" s="481"/>
      <c r="HH243" s="481"/>
      <c r="HI243" s="481"/>
      <c r="HJ243" s="481"/>
      <c r="HK243" s="481"/>
      <c r="HL243" s="481"/>
      <c r="HM243" s="481"/>
      <c r="HN243" s="481"/>
      <c r="HO243" s="481"/>
      <c r="HP243" s="481"/>
      <c r="HQ243" s="481"/>
      <c r="HR243" s="481"/>
      <c r="HS243" s="481"/>
      <c r="HT243" s="481"/>
      <c r="HU243" s="481"/>
      <c r="HV243" s="481"/>
      <c r="HW243" s="481"/>
      <c r="HX243" s="481"/>
      <c r="HY243" s="481"/>
      <c r="HZ243" s="481"/>
      <c r="IA243" s="481"/>
      <c r="IB243" s="481"/>
      <c r="IC243" s="481"/>
      <c r="ID243" s="481"/>
      <c r="IE243" s="481"/>
      <c r="IF243" s="481"/>
      <c r="IG243" s="481"/>
      <c r="IH243" s="481"/>
      <c r="II243" s="481"/>
      <c r="IJ243" s="481"/>
      <c r="IK243" s="481"/>
      <c r="IL243" s="481"/>
      <c r="IM243" s="481"/>
      <c r="IN243" s="481"/>
      <c r="IO243" s="481"/>
      <c r="IP243" s="481"/>
      <c r="IQ243" s="481"/>
      <c r="IR243" s="481"/>
      <c r="IS243" s="481"/>
      <c r="IT243" s="481"/>
      <c r="IU243" s="481"/>
    </row>
    <row r="244" spans="1:255">
      <c r="A244" s="485" t="s">
        <v>1424</v>
      </c>
      <c r="B244" s="493">
        <v>262</v>
      </c>
      <c r="C244" s="492" t="s">
        <v>171</v>
      </c>
      <c r="D244" s="492" t="s">
        <v>113</v>
      </c>
      <c r="E244" s="489" t="s">
        <v>15</v>
      </c>
      <c r="F244" s="491"/>
      <c r="G244" s="493" t="s">
        <v>1384</v>
      </c>
      <c r="H244" s="492" t="s">
        <v>1197</v>
      </c>
      <c r="I244" s="574">
        <v>1</v>
      </c>
      <c r="J244" s="489">
        <v>1</v>
      </c>
    </row>
    <row r="245" spans="1:255">
      <c r="A245" s="485" t="s">
        <v>1425</v>
      </c>
      <c r="B245" s="493">
        <v>244</v>
      </c>
      <c r="C245" s="492" t="s">
        <v>27</v>
      </c>
      <c r="D245" s="492" t="s">
        <v>1023</v>
      </c>
      <c r="E245" s="489" t="s">
        <v>15</v>
      </c>
      <c r="F245" s="491"/>
      <c r="G245" s="493"/>
      <c r="H245" s="492" t="s">
        <v>1200</v>
      </c>
      <c r="I245" s="574"/>
      <c r="J245" s="489">
        <v>1</v>
      </c>
    </row>
    <row r="246" spans="1:255">
      <c r="A246" s="485" t="s">
        <v>1426</v>
      </c>
      <c r="B246" s="493">
        <v>240</v>
      </c>
      <c r="C246" s="492" t="s">
        <v>27</v>
      </c>
      <c r="D246" s="492" t="s">
        <v>123</v>
      </c>
      <c r="E246" s="489" t="s">
        <v>16</v>
      </c>
      <c r="F246" s="491"/>
      <c r="G246" s="493"/>
      <c r="H246" s="492" t="s">
        <v>1200</v>
      </c>
      <c r="I246" s="574"/>
      <c r="J246" s="489">
        <v>1</v>
      </c>
    </row>
    <row r="247" spans="1:255">
      <c r="A247" s="485" t="s">
        <v>1427</v>
      </c>
      <c r="B247" s="493">
        <v>286</v>
      </c>
      <c r="C247" s="492" t="s">
        <v>27</v>
      </c>
      <c r="D247" s="492" t="s">
        <v>65</v>
      </c>
      <c r="E247" s="493" t="s">
        <v>14</v>
      </c>
      <c r="F247" s="504"/>
      <c r="G247" s="493"/>
      <c r="H247" s="492" t="s">
        <v>1200</v>
      </c>
      <c r="I247" s="574"/>
      <c r="J247" s="489">
        <v>1</v>
      </c>
    </row>
    <row r="248" spans="1:255">
      <c r="A248" s="485" t="s">
        <v>1428</v>
      </c>
      <c r="B248" s="493">
        <v>287</v>
      </c>
      <c r="C248" s="492" t="s">
        <v>27</v>
      </c>
      <c r="D248" s="492" t="s">
        <v>65</v>
      </c>
      <c r="E248" s="493" t="s">
        <v>14</v>
      </c>
      <c r="F248" s="504"/>
      <c r="G248" s="493"/>
      <c r="H248" s="492" t="s">
        <v>1200</v>
      </c>
      <c r="I248" s="574"/>
      <c r="J248" s="489">
        <v>1</v>
      </c>
    </row>
    <row r="249" spans="1:255">
      <c r="A249" s="485" t="s">
        <v>1429</v>
      </c>
      <c r="B249" s="493">
        <v>288</v>
      </c>
      <c r="C249" s="492" t="s">
        <v>27</v>
      </c>
      <c r="D249" s="492" t="s">
        <v>65</v>
      </c>
      <c r="E249" s="493" t="s">
        <v>14</v>
      </c>
      <c r="F249" s="504"/>
      <c r="G249" s="493"/>
      <c r="H249" s="492" t="s">
        <v>1200</v>
      </c>
      <c r="I249" s="574"/>
      <c r="J249" s="489">
        <v>1</v>
      </c>
    </row>
    <row r="250" spans="1:255">
      <c r="A250" s="485" t="s">
        <v>1430</v>
      </c>
      <c r="B250" s="493">
        <v>284</v>
      </c>
      <c r="C250" s="492" t="s">
        <v>27</v>
      </c>
      <c r="D250" s="492" t="s">
        <v>646</v>
      </c>
      <c r="E250" s="493" t="s">
        <v>14</v>
      </c>
      <c r="F250" s="504"/>
      <c r="G250" s="493"/>
      <c r="H250" s="492" t="s">
        <v>1200</v>
      </c>
      <c r="I250" s="574"/>
      <c r="J250" s="489">
        <v>1</v>
      </c>
    </row>
    <row r="251" spans="1:255">
      <c r="A251" s="485"/>
      <c r="B251" s="493"/>
      <c r="C251" s="492"/>
      <c r="D251" s="496" t="s">
        <v>184</v>
      </c>
      <c r="E251" s="493"/>
      <c r="F251" s="504"/>
      <c r="G251" s="493"/>
      <c r="H251" s="492"/>
      <c r="I251" s="574"/>
      <c r="J251" s="489"/>
    </row>
    <row r="252" spans="1:255">
      <c r="A252" s="485" t="s">
        <v>1431</v>
      </c>
      <c r="B252" s="493">
        <v>237</v>
      </c>
      <c r="C252" s="492" t="s">
        <v>27</v>
      </c>
      <c r="D252" s="492" t="s">
        <v>113</v>
      </c>
      <c r="E252" s="489" t="s">
        <v>15</v>
      </c>
      <c r="F252" s="491"/>
      <c r="G252" s="493"/>
      <c r="H252" s="492" t="s">
        <v>1201</v>
      </c>
      <c r="I252" s="574"/>
      <c r="J252" s="489">
        <v>1</v>
      </c>
    </row>
    <row r="253" spans="1:255">
      <c r="A253" s="485" t="s">
        <v>1432</v>
      </c>
      <c r="B253" s="493">
        <v>238</v>
      </c>
      <c r="C253" s="492" t="s">
        <v>27</v>
      </c>
      <c r="D253" s="492" t="s">
        <v>113</v>
      </c>
      <c r="E253" s="489" t="s">
        <v>15</v>
      </c>
      <c r="F253" s="491"/>
      <c r="G253" s="493"/>
      <c r="H253" s="492" t="s">
        <v>1201</v>
      </c>
      <c r="I253" s="574"/>
      <c r="J253" s="489">
        <v>1</v>
      </c>
    </row>
    <row r="254" spans="1:255">
      <c r="A254" s="485" t="s">
        <v>1433</v>
      </c>
      <c r="B254" s="493">
        <v>239</v>
      </c>
      <c r="C254" s="492" t="s">
        <v>27</v>
      </c>
      <c r="D254" s="492" t="s">
        <v>113</v>
      </c>
      <c r="E254" s="489" t="s">
        <v>15</v>
      </c>
      <c r="F254" s="491"/>
      <c r="G254" s="493"/>
      <c r="H254" s="492" t="s">
        <v>1201</v>
      </c>
      <c r="I254" s="574"/>
      <c r="J254" s="489">
        <v>1</v>
      </c>
    </row>
    <row r="255" spans="1:255">
      <c r="A255" s="485" t="s">
        <v>1434</v>
      </c>
      <c r="B255" s="493">
        <v>263</v>
      </c>
      <c r="C255" s="492" t="s">
        <v>176</v>
      </c>
      <c r="D255" s="492" t="s">
        <v>113</v>
      </c>
      <c r="E255" s="489" t="s">
        <v>15</v>
      </c>
      <c r="F255" s="491"/>
      <c r="G255" s="493" t="s">
        <v>1435</v>
      </c>
      <c r="H255" s="492" t="s">
        <v>1198</v>
      </c>
      <c r="I255" s="574">
        <v>1</v>
      </c>
      <c r="J255" s="489">
        <v>1</v>
      </c>
    </row>
    <row r="256" spans="1:255">
      <c r="A256" s="485" t="s">
        <v>1436</v>
      </c>
      <c r="B256" s="493">
        <v>241</v>
      </c>
      <c r="C256" s="492" t="s">
        <v>27</v>
      </c>
      <c r="D256" s="492" t="s">
        <v>123</v>
      </c>
      <c r="E256" s="489" t="s">
        <v>16</v>
      </c>
      <c r="F256" s="491"/>
      <c r="G256" s="493"/>
      <c r="H256" s="492" t="s">
        <v>1201</v>
      </c>
      <c r="I256" s="574"/>
      <c r="J256" s="489">
        <v>1</v>
      </c>
    </row>
    <row r="257" spans="1:255" s="73" customFormat="1">
      <c r="A257" s="485" t="s">
        <v>1437</v>
      </c>
      <c r="B257" s="493">
        <v>256</v>
      </c>
      <c r="C257" s="492" t="s">
        <v>27</v>
      </c>
      <c r="D257" s="492" t="s">
        <v>65</v>
      </c>
      <c r="E257" s="493" t="s">
        <v>14</v>
      </c>
      <c r="F257" s="504"/>
      <c r="G257" s="493"/>
      <c r="H257" s="492" t="s">
        <v>1201</v>
      </c>
      <c r="I257" s="574"/>
      <c r="J257" s="489">
        <v>1</v>
      </c>
      <c r="K257" s="483"/>
      <c r="L257" s="483"/>
      <c r="M257" s="483"/>
      <c r="N257" s="483"/>
      <c r="O257" s="483"/>
      <c r="P257" s="483"/>
      <c r="Q257" s="483"/>
      <c r="R257" s="483"/>
      <c r="S257" s="483"/>
      <c r="T257" s="483"/>
      <c r="U257" s="483"/>
      <c r="V257" s="483"/>
      <c r="W257" s="483"/>
      <c r="X257" s="483"/>
      <c r="Y257" s="483"/>
      <c r="Z257" s="483"/>
      <c r="AA257" s="483"/>
      <c r="AB257" s="483"/>
      <c r="AC257" s="483"/>
      <c r="AD257" s="483"/>
      <c r="AE257" s="483"/>
      <c r="AF257" s="483"/>
      <c r="AG257" s="483"/>
      <c r="AH257" s="483"/>
      <c r="AI257" s="483"/>
      <c r="AJ257" s="483"/>
      <c r="AK257" s="483"/>
      <c r="AL257" s="483"/>
      <c r="AM257" s="483"/>
      <c r="AN257" s="483"/>
      <c r="AO257" s="483"/>
      <c r="AP257" s="483"/>
      <c r="AQ257" s="483"/>
      <c r="AR257" s="483"/>
      <c r="AS257" s="483"/>
      <c r="AT257" s="483"/>
      <c r="AU257" s="483"/>
      <c r="AV257" s="483"/>
      <c r="AW257" s="483"/>
      <c r="AX257" s="483"/>
      <c r="AY257" s="483"/>
      <c r="AZ257" s="483"/>
      <c r="BA257" s="483"/>
      <c r="BB257" s="483"/>
      <c r="BC257" s="483"/>
      <c r="BD257" s="483"/>
      <c r="BE257" s="483"/>
      <c r="BF257" s="483"/>
      <c r="BG257" s="483"/>
      <c r="BH257" s="483"/>
      <c r="BI257" s="483"/>
      <c r="BJ257" s="483"/>
      <c r="BK257" s="483"/>
      <c r="BL257" s="483"/>
      <c r="BM257" s="483"/>
      <c r="BN257" s="483"/>
      <c r="BO257" s="483"/>
      <c r="BP257" s="483"/>
      <c r="BQ257" s="483"/>
      <c r="BR257" s="483"/>
      <c r="BS257" s="483"/>
      <c r="BT257" s="483"/>
      <c r="BU257" s="483"/>
      <c r="BV257" s="483"/>
      <c r="BW257" s="483"/>
      <c r="BX257" s="483"/>
      <c r="BY257" s="483"/>
      <c r="BZ257" s="483"/>
      <c r="CA257" s="483"/>
      <c r="CB257" s="483"/>
      <c r="CC257" s="483"/>
      <c r="CD257" s="483"/>
      <c r="CE257" s="483"/>
      <c r="CF257" s="483"/>
      <c r="CG257" s="483"/>
      <c r="CH257" s="483"/>
      <c r="CI257" s="483"/>
      <c r="CJ257" s="483"/>
      <c r="CK257" s="483"/>
      <c r="CL257" s="483"/>
      <c r="CM257" s="483"/>
      <c r="CN257" s="483"/>
      <c r="CO257" s="483"/>
      <c r="CP257" s="483"/>
      <c r="CQ257" s="483"/>
      <c r="CR257" s="483"/>
      <c r="CS257" s="483"/>
      <c r="CT257" s="483"/>
      <c r="CU257" s="483"/>
      <c r="CV257" s="483"/>
      <c r="CW257" s="483"/>
      <c r="CX257" s="483"/>
      <c r="CY257" s="483"/>
      <c r="CZ257" s="483"/>
      <c r="DA257" s="483"/>
      <c r="DB257" s="483"/>
      <c r="DC257" s="483"/>
      <c r="DD257" s="483"/>
      <c r="DE257" s="483"/>
      <c r="DF257" s="483"/>
      <c r="DG257" s="483"/>
      <c r="DH257" s="483"/>
      <c r="DI257" s="483"/>
      <c r="DJ257" s="483"/>
      <c r="DK257" s="483"/>
      <c r="DL257" s="483"/>
      <c r="DM257" s="483"/>
      <c r="DN257" s="483"/>
      <c r="DO257" s="483"/>
      <c r="DP257" s="483"/>
      <c r="DQ257" s="483"/>
      <c r="DR257" s="483"/>
      <c r="DS257" s="483"/>
      <c r="DT257" s="483"/>
      <c r="DU257" s="483"/>
      <c r="DV257" s="483"/>
      <c r="DW257" s="483"/>
      <c r="DX257" s="483"/>
      <c r="DY257" s="483"/>
      <c r="DZ257" s="483"/>
      <c r="EA257" s="483"/>
      <c r="EB257" s="483"/>
      <c r="EC257" s="483"/>
      <c r="ED257" s="483"/>
      <c r="EE257" s="483"/>
      <c r="EF257" s="483"/>
      <c r="EG257" s="483"/>
      <c r="EH257" s="483"/>
      <c r="EI257" s="483"/>
      <c r="EJ257" s="483"/>
      <c r="EK257" s="483"/>
      <c r="EL257" s="483"/>
      <c r="EM257" s="483"/>
      <c r="EN257" s="483"/>
      <c r="EO257" s="483"/>
      <c r="EP257" s="483"/>
      <c r="EQ257" s="483"/>
      <c r="ER257" s="483"/>
      <c r="ES257" s="483"/>
      <c r="ET257" s="483"/>
      <c r="EU257" s="483"/>
      <c r="EV257" s="483"/>
      <c r="EW257" s="483"/>
      <c r="EX257" s="483"/>
      <c r="EY257" s="483"/>
      <c r="EZ257" s="483"/>
      <c r="FA257" s="483"/>
      <c r="FB257" s="483"/>
      <c r="FC257" s="483"/>
      <c r="FD257" s="483"/>
      <c r="FE257" s="483"/>
      <c r="FF257" s="483"/>
      <c r="FG257" s="483"/>
      <c r="FH257" s="483"/>
      <c r="FI257" s="483"/>
      <c r="FJ257" s="483"/>
      <c r="FK257" s="483"/>
      <c r="FL257" s="483"/>
      <c r="FM257" s="483"/>
      <c r="FN257" s="483"/>
      <c r="FO257" s="483"/>
      <c r="FP257" s="483"/>
      <c r="FQ257" s="483"/>
      <c r="FR257" s="483"/>
      <c r="FS257" s="483"/>
      <c r="FT257" s="483"/>
      <c r="FU257" s="483"/>
      <c r="FV257" s="483"/>
      <c r="FW257" s="483"/>
      <c r="FX257" s="483"/>
      <c r="FY257" s="483"/>
      <c r="FZ257" s="483"/>
      <c r="GA257" s="483"/>
      <c r="GB257" s="483"/>
      <c r="GC257" s="483"/>
      <c r="GD257" s="483"/>
      <c r="GE257" s="483"/>
      <c r="GF257" s="483"/>
      <c r="GG257" s="483"/>
      <c r="GH257" s="483"/>
      <c r="GI257" s="483"/>
      <c r="GJ257" s="483"/>
      <c r="GK257" s="483"/>
      <c r="GL257" s="483"/>
      <c r="GM257" s="483"/>
      <c r="GN257" s="483"/>
      <c r="GO257" s="483"/>
      <c r="GP257" s="483"/>
      <c r="GQ257" s="483"/>
      <c r="GR257" s="483"/>
      <c r="GS257" s="483"/>
      <c r="GT257" s="483"/>
      <c r="GU257" s="483"/>
      <c r="GV257" s="483"/>
      <c r="GW257" s="483"/>
      <c r="GX257" s="483"/>
      <c r="GY257" s="483"/>
      <c r="GZ257" s="483"/>
      <c r="HA257" s="483"/>
      <c r="HB257" s="483"/>
      <c r="HC257" s="483"/>
      <c r="HD257" s="483"/>
      <c r="HE257" s="483"/>
      <c r="HF257" s="483"/>
      <c r="HG257" s="483"/>
      <c r="HH257" s="483"/>
      <c r="HI257" s="483"/>
      <c r="HJ257" s="483"/>
      <c r="HK257" s="483"/>
      <c r="HL257" s="483"/>
      <c r="HM257" s="483"/>
      <c r="HN257" s="483"/>
      <c r="HO257" s="483"/>
      <c r="HP257" s="483"/>
      <c r="HQ257" s="483"/>
      <c r="HR257" s="483"/>
      <c r="HS257" s="483"/>
      <c r="HT257" s="483"/>
      <c r="HU257" s="483"/>
      <c r="HV257" s="483"/>
      <c r="HW257" s="483"/>
      <c r="HX257" s="483"/>
      <c r="HY257" s="483"/>
      <c r="HZ257" s="483"/>
      <c r="IA257" s="483"/>
      <c r="IB257" s="483"/>
      <c r="IC257" s="483"/>
      <c r="ID257" s="483"/>
      <c r="IE257" s="483"/>
      <c r="IF257" s="483"/>
      <c r="IG257" s="483"/>
      <c r="IH257" s="483"/>
      <c r="II257" s="483"/>
      <c r="IJ257" s="483"/>
      <c r="IK257" s="483"/>
      <c r="IL257" s="483"/>
      <c r="IM257" s="483"/>
      <c r="IN257" s="483"/>
      <c r="IO257" s="483"/>
      <c r="IP257" s="483"/>
      <c r="IQ257" s="483"/>
      <c r="IR257" s="483"/>
      <c r="IS257" s="483"/>
      <c r="IT257" s="483"/>
      <c r="IU257" s="483"/>
    </row>
    <row r="258" spans="1:255">
      <c r="A258" s="485" t="s">
        <v>1438</v>
      </c>
      <c r="B258" s="493">
        <v>289</v>
      </c>
      <c r="C258" s="492" t="s">
        <v>27</v>
      </c>
      <c r="D258" s="492" t="s">
        <v>65</v>
      </c>
      <c r="E258" s="493" t="s">
        <v>14</v>
      </c>
      <c r="F258" s="504"/>
      <c r="G258" s="493"/>
      <c r="H258" s="492" t="s">
        <v>1201</v>
      </c>
      <c r="I258" s="574"/>
      <c r="J258" s="489">
        <v>1</v>
      </c>
    </row>
    <row r="259" spans="1:255">
      <c r="A259" s="485" t="s">
        <v>1439</v>
      </c>
      <c r="B259" s="493">
        <v>290</v>
      </c>
      <c r="C259" s="492" t="s">
        <v>27</v>
      </c>
      <c r="D259" s="492" t="s">
        <v>65</v>
      </c>
      <c r="E259" s="493" t="s">
        <v>14</v>
      </c>
      <c r="F259" s="504"/>
      <c r="G259" s="493"/>
      <c r="H259" s="492" t="s">
        <v>1201</v>
      </c>
      <c r="I259" s="574"/>
      <c r="J259" s="489">
        <v>1</v>
      </c>
    </row>
    <row r="260" spans="1:255">
      <c r="A260" s="485" t="s">
        <v>1440</v>
      </c>
      <c r="B260" s="493">
        <v>254</v>
      </c>
      <c r="C260" s="492" t="s">
        <v>175</v>
      </c>
      <c r="D260" s="492" t="s">
        <v>646</v>
      </c>
      <c r="E260" s="493" t="s">
        <v>14</v>
      </c>
      <c r="F260" s="504"/>
      <c r="G260" s="493" t="s">
        <v>1435</v>
      </c>
      <c r="H260" s="492" t="s">
        <v>1198</v>
      </c>
      <c r="I260" s="574">
        <v>1</v>
      </c>
      <c r="J260" s="489">
        <v>1</v>
      </c>
    </row>
    <row r="261" spans="1:255">
      <c r="A261" s="485"/>
      <c r="B261" s="489"/>
      <c r="C261" s="486"/>
      <c r="D261" s="494" t="s">
        <v>185</v>
      </c>
      <c r="E261" s="489"/>
      <c r="F261" s="491"/>
      <c r="G261" s="489"/>
      <c r="H261" s="486"/>
      <c r="I261" s="573">
        <f>I263+I264+I265+I266+I267+I268+I270+I271+I272+I273+I274+I275+I277+I278+I279+I280+I281+I282+I284+I285+I286+I287+I288+I290+I291+I292+I293+I294+I295+I296+I297+I298+I299+I300+I301+I302+I303+I304+I305+I306+I307+I308+I309+I310+I311+I312+I313+I314+I315+I316</f>
        <v>20</v>
      </c>
      <c r="J261" s="533">
        <f>J263+J264+J265+J266+J267+J268+J270+J271+J272+J273+J274+J275+J277+J278+J279+J280+J281+J282+J284+J285+J286+J287+J288+J290+J291+J292+J293+J294+J295+J296+J297+J298+J299+J300+J301+J302+J303+J304+J305+J306+J307+J308+J309+J310+J311+J312+J313+J314+J315+J316</f>
        <v>50</v>
      </c>
    </row>
    <row r="262" spans="1:255">
      <c r="A262" s="485"/>
      <c r="B262" s="486"/>
      <c r="C262" s="490"/>
      <c r="D262" s="496" t="s">
        <v>49</v>
      </c>
      <c r="E262" s="486"/>
      <c r="F262" s="505"/>
      <c r="G262" s="489"/>
      <c r="H262" s="490"/>
      <c r="I262" s="574"/>
      <c r="J262" s="489"/>
    </row>
    <row r="263" spans="1:255">
      <c r="A263" s="485">
        <v>218</v>
      </c>
      <c r="B263" s="493">
        <v>215</v>
      </c>
      <c r="C263" s="492" t="s">
        <v>186</v>
      </c>
      <c r="D263" s="492" t="s">
        <v>50</v>
      </c>
      <c r="E263" s="489" t="s">
        <v>15</v>
      </c>
      <c r="F263" s="491"/>
      <c r="G263" s="493" t="s">
        <v>49</v>
      </c>
      <c r="H263" s="492" t="s">
        <v>1202</v>
      </c>
      <c r="I263" s="574">
        <v>1</v>
      </c>
      <c r="J263" s="489">
        <v>1</v>
      </c>
    </row>
    <row r="264" spans="1:255">
      <c r="A264" s="485">
        <v>219</v>
      </c>
      <c r="B264" s="493">
        <v>216</v>
      </c>
      <c r="C264" s="492" t="s">
        <v>187</v>
      </c>
      <c r="D264" s="492" t="s">
        <v>25</v>
      </c>
      <c r="E264" s="493" t="s">
        <v>13</v>
      </c>
      <c r="F264" s="504"/>
      <c r="G264" s="493" t="s">
        <v>49</v>
      </c>
      <c r="H264" s="492" t="s">
        <v>1202</v>
      </c>
      <c r="I264" s="574">
        <v>1</v>
      </c>
      <c r="J264" s="489">
        <v>1</v>
      </c>
    </row>
    <row r="265" spans="1:255">
      <c r="A265" s="485">
        <v>220</v>
      </c>
      <c r="B265" s="493">
        <v>217</v>
      </c>
      <c r="C265" s="492" t="s">
        <v>189</v>
      </c>
      <c r="D265" s="492" t="s">
        <v>25</v>
      </c>
      <c r="E265" s="493" t="s">
        <v>13</v>
      </c>
      <c r="F265" s="504"/>
      <c r="G265" s="493" t="s">
        <v>49</v>
      </c>
      <c r="H265" s="492" t="s">
        <v>1202</v>
      </c>
      <c r="I265" s="574">
        <v>1</v>
      </c>
      <c r="J265" s="489">
        <v>1</v>
      </c>
    </row>
    <row r="266" spans="1:255">
      <c r="A266" s="485">
        <v>221</v>
      </c>
      <c r="B266" s="493">
        <v>1101</v>
      </c>
      <c r="C266" s="492" t="s">
        <v>218</v>
      </c>
      <c r="D266" s="492" t="s">
        <v>25</v>
      </c>
      <c r="E266" s="493" t="s">
        <v>13</v>
      </c>
      <c r="F266" s="504"/>
      <c r="G266" s="493" t="s">
        <v>49</v>
      </c>
      <c r="H266" s="492" t="s">
        <v>1202</v>
      </c>
      <c r="I266" s="574">
        <v>1</v>
      </c>
      <c r="J266" s="489">
        <v>1</v>
      </c>
    </row>
    <row r="267" spans="1:255">
      <c r="A267" s="485">
        <v>222</v>
      </c>
      <c r="B267" s="493">
        <v>1120</v>
      </c>
      <c r="C267" s="489">
        <v>11</v>
      </c>
      <c r="D267" s="492" t="s">
        <v>25</v>
      </c>
      <c r="E267" s="493" t="s">
        <v>13</v>
      </c>
      <c r="F267" s="504"/>
      <c r="G267" s="493" t="s">
        <v>49</v>
      </c>
      <c r="H267" s="492" t="s">
        <v>1202</v>
      </c>
      <c r="I267" s="574"/>
      <c r="J267" s="489">
        <v>1</v>
      </c>
    </row>
    <row r="268" spans="1:255">
      <c r="A268" s="485">
        <v>223</v>
      </c>
      <c r="B268" s="493">
        <v>218</v>
      </c>
      <c r="C268" s="489">
        <v>12</v>
      </c>
      <c r="D268" s="492" t="s">
        <v>84</v>
      </c>
      <c r="E268" s="493" t="s">
        <v>13</v>
      </c>
      <c r="F268" s="504"/>
      <c r="G268" s="493" t="s">
        <v>49</v>
      </c>
      <c r="H268" s="492" t="s">
        <v>1202</v>
      </c>
      <c r="I268" s="574"/>
      <c r="J268" s="489">
        <v>1</v>
      </c>
    </row>
    <row r="269" spans="1:255" s="73" customFormat="1">
      <c r="A269" s="485"/>
      <c r="B269" s="493"/>
      <c r="C269" s="486"/>
      <c r="D269" s="496" t="s">
        <v>1441</v>
      </c>
      <c r="E269" s="493"/>
      <c r="F269" s="504"/>
      <c r="G269" s="489"/>
      <c r="H269" s="492"/>
      <c r="I269" s="574"/>
      <c r="J269" s="489"/>
      <c r="K269" s="483"/>
      <c r="L269" s="483"/>
      <c r="M269" s="483"/>
      <c r="N269" s="483"/>
      <c r="O269" s="483"/>
      <c r="P269" s="483"/>
      <c r="Q269" s="483"/>
      <c r="R269" s="483"/>
      <c r="S269" s="483"/>
      <c r="T269" s="483"/>
      <c r="U269" s="483"/>
      <c r="V269" s="483"/>
      <c r="W269" s="483"/>
      <c r="X269" s="483"/>
      <c r="Y269" s="483"/>
      <c r="Z269" s="483"/>
      <c r="AA269" s="483"/>
      <c r="AB269" s="483"/>
      <c r="AC269" s="483"/>
      <c r="AD269" s="483"/>
      <c r="AE269" s="483"/>
      <c r="AF269" s="483"/>
      <c r="AG269" s="483"/>
      <c r="AH269" s="483"/>
      <c r="AI269" s="483"/>
      <c r="AJ269" s="483"/>
      <c r="AK269" s="483"/>
      <c r="AL269" s="483"/>
      <c r="AM269" s="483"/>
      <c r="AN269" s="483"/>
      <c r="AO269" s="483"/>
      <c r="AP269" s="483"/>
      <c r="AQ269" s="483"/>
      <c r="AR269" s="483"/>
      <c r="AS269" s="483"/>
      <c r="AT269" s="483"/>
      <c r="AU269" s="483"/>
      <c r="AV269" s="483"/>
      <c r="AW269" s="483"/>
      <c r="AX269" s="483"/>
      <c r="AY269" s="483"/>
      <c r="AZ269" s="483"/>
      <c r="BA269" s="483"/>
      <c r="BB269" s="483"/>
      <c r="BC269" s="483"/>
      <c r="BD269" s="483"/>
      <c r="BE269" s="483"/>
      <c r="BF269" s="483"/>
      <c r="BG269" s="483"/>
      <c r="BH269" s="483"/>
      <c r="BI269" s="483"/>
      <c r="BJ269" s="483"/>
      <c r="BK269" s="483"/>
      <c r="BL269" s="483"/>
      <c r="BM269" s="483"/>
      <c r="BN269" s="483"/>
      <c r="BO269" s="483"/>
      <c r="BP269" s="483"/>
      <c r="BQ269" s="483"/>
      <c r="BR269" s="483"/>
      <c r="BS269" s="483"/>
      <c r="BT269" s="483"/>
      <c r="BU269" s="483"/>
      <c r="BV269" s="483"/>
      <c r="BW269" s="483"/>
      <c r="BX269" s="483"/>
      <c r="BY269" s="483"/>
      <c r="BZ269" s="483"/>
      <c r="CA269" s="483"/>
      <c r="CB269" s="483"/>
      <c r="CC269" s="483"/>
      <c r="CD269" s="483"/>
      <c r="CE269" s="483"/>
      <c r="CF269" s="483"/>
      <c r="CG269" s="483"/>
      <c r="CH269" s="483"/>
      <c r="CI269" s="483"/>
      <c r="CJ269" s="483"/>
      <c r="CK269" s="483"/>
      <c r="CL269" s="483"/>
      <c r="CM269" s="483"/>
      <c r="CN269" s="483"/>
      <c r="CO269" s="483"/>
      <c r="CP269" s="483"/>
      <c r="CQ269" s="483"/>
      <c r="CR269" s="483"/>
      <c r="CS269" s="483"/>
      <c r="CT269" s="483"/>
      <c r="CU269" s="483"/>
      <c r="CV269" s="483"/>
      <c r="CW269" s="483"/>
      <c r="CX269" s="483"/>
      <c r="CY269" s="483"/>
      <c r="CZ269" s="483"/>
      <c r="DA269" s="483"/>
      <c r="DB269" s="483"/>
      <c r="DC269" s="483"/>
      <c r="DD269" s="483"/>
      <c r="DE269" s="483"/>
      <c r="DF269" s="483"/>
      <c r="DG269" s="483"/>
      <c r="DH269" s="483"/>
      <c r="DI269" s="483"/>
      <c r="DJ269" s="483"/>
      <c r="DK269" s="483"/>
      <c r="DL269" s="483"/>
      <c r="DM269" s="483"/>
      <c r="DN269" s="483"/>
      <c r="DO269" s="483"/>
      <c r="DP269" s="483"/>
      <c r="DQ269" s="483"/>
      <c r="DR269" s="483"/>
      <c r="DS269" s="483"/>
      <c r="DT269" s="483"/>
      <c r="DU269" s="483"/>
      <c r="DV269" s="483"/>
      <c r="DW269" s="483"/>
      <c r="DX269" s="483"/>
      <c r="DY269" s="483"/>
      <c r="DZ269" s="483"/>
      <c r="EA269" s="483"/>
      <c r="EB269" s="483"/>
      <c r="EC269" s="483"/>
      <c r="ED269" s="483"/>
      <c r="EE269" s="483"/>
      <c r="EF269" s="483"/>
      <c r="EG269" s="483"/>
      <c r="EH269" s="483"/>
      <c r="EI269" s="483"/>
      <c r="EJ269" s="483"/>
      <c r="EK269" s="483"/>
      <c r="EL269" s="483"/>
      <c r="EM269" s="483"/>
      <c r="EN269" s="483"/>
      <c r="EO269" s="483"/>
      <c r="EP269" s="483"/>
      <c r="EQ269" s="483"/>
      <c r="ER269" s="483"/>
      <c r="ES269" s="483"/>
      <c r="ET269" s="483"/>
      <c r="EU269" s="483"/>
      <c r="EV269" s="483"/>
      <c r="EW269" s="483"/>
      <c r="EX269" s="483"/>
      <c r="EY269" s="483"/>
      <c r="EZ269" s="483"/>
      <c r="FA269" s="483"/>
      <c r="FB269" s="483"/>
      <c r="FC269" s="483"/>
      <c r="FD269" s="483"/>
      <c r="FE269" s="483"/>
      <c r="FF269" s="483"/>
      <c r="FG269" s="483"/>
      <c r="FH269" s="483"/>
      <c r="FI269" s="483"/>
      <c r="FJ269" s="483"/>
      <c r="FK269" s="483"/>
      <c r="FL269" s="483"/>
      <c r="FM269" s="483"/>
      <c r="FN269" s="483"/>
      <c r="FO269" s="483"/>
      <c r="FP269" s="483"/>
      <c r="FQ269" s="483"/>
      <c r="FR269" s="483"/>
      <c r="FS269" s="483"/>
      <c r="FT269" s="483"/>
      <c r="FU269" s="483"/>
      <c r="FV269" s="483"/>
      <c r="FW269" s="483"/>
      <c r="FX269" s="483"/>
      <c r="FY269" s="483"/>
      <c r="FZ269" s="483"/>
      <c r="GA269" s="483"/>
      <c r="GB269" s="483"/>
      <c r="GC269" s="483"/>
      <c r="GD269" s="483"/>
      <c r="GE269" s="483"/>
      <c r="GF269" s="483"/>
      <c r="GG269" s="483"/>
      <c r="GH269" s="483"/>
      <c r="GI269" s="483"/>
      <c r="GJ269" s="483"/>
      <c r="GK269" s="483"/>
      <c r="GL269" s="483"/>
      <c r="GM269" s="483"/>
      <c r="GN269" s="483"/>
      <c r="GO269" s="483"/>
      <c r="GP269" s="483"/>
      <c r="GQ269" s="483"/>
      <c r="GR269" s="483"/>
      <c r="GS269" s="483"/>
      <c r="GT269" s="483"/>
      <c r="GU269" s="483"/>
      <c r="GV269" s="483"/>
      <c r="GW269" s="483"/>
      <c r="GX269" s="483"/>
      <c r="GY269" s="483"/>
      <c r="GZ269" s="483"/>
      <c r="HA269" s="483"/>
      <c r="HB269" s="483"/>
      <c r="HC269" s="483"/>
      <c r="HD269" s="483"/>
      <c r="HE269" s="483"/>
      <c r="HF269" s="483"/>
      <c r="HG269" s="483"/>
      <c r="HH269" s="483"/>
      <c r="HI269" s="483"/>
      <c r="HJ269" s="483"/>
      <c r="HK269" s="483"/>
      <c r="HL269" s="483"/>
      <c r="HM269" s="483"/>
      <c r="HN269" s="483"/>
      <c r="HO269" s="483"/>
      <c r="HP269" s="483"/>
      <c r="HQ269" s="483"/>
      <c r="HR269" s="483"/>
      <c r="HS269" s="483"/>
      <c r="HT269" s="483"/>
      <c r="HU269" s="483"/>
      <c r="HV269" s="483"/>
      <c r="HW269" s="483"/>
      <c r="HX269" s="483"/>
      <c r="HY269" s="483"/>
      <c r="HZ269" s="483"/>
      <c r="IA269" s="483"/>
      <c r="IB269" s="483"/>
      <c r="IC269" s="483"/>
      <c r="ID269" s="483"/>
      <c r="IE269" s="483"/>
      <c r="IF269" s="483"/>
      <c r="IG269" s="483"/>
      <c r="IH269" s="483"/>
      <c r="II269" s="483"/>
      <c r="IJ269" s="483"/>
      <c r="IK269" s="483"/>
      <c r="IL269" s="483"/>
      <c r="IM269" s="483"/>
      <c r="IN269" s="483"/>
      <c r="IO269" s="483"/>
      <c r="IP269" s="483"/>
      <c r="IQ269" s="483"/>
      <c r="IR269" s="483"/>
      <c r="IS269" s="483"/>
      <c r="IT269" s="483"/>
      <c r="IU269" s="483"/>
    </row>
    <row r="270" spans="1:255">
      <c r="A270" s="485" t="s">
        <v>1442</v>
      </c>
      <c r="B270" s="493">
        <v>201</v>
      </c>
      <c r="C270" s="492" t="s">
        <v>192</v>
      </c>
      <c r="D270" s="492" t="s">
        <v>113</v>
      </c>
      <c r="E270" s="489" t="s">
        <v>15</v>
      </c>
      <c r="F270" s="491"/>
      <c r="G270" s="493" t="s">
        <v>1443</v>
      </c>
      <c r="H270" s="492" t="s">
        <v>1203</v>
      </c>
      <c r="I270" s="574">
        <v>1</v>
      </c>
      <c r="J270" s="489">
        <v>1</v>
      </c>
    </row>
    <row r="271" spans="1:255">
      <c r="A271" s="485" t="s">
        <v>1444</v>
      </c>
      <c r="B271" s="493">
        <v>203</v>
      </c>
      <c r="C271" s="492" t="s">
        <v>201</v>
      </c>
      <c r="D271" s="492" t="s">
        <v>113</v>
      </c>
      <c r="E271" s="489" t="s">
        <v>15</v>
      </c>
      <c r="F271" s="491"/>
      <c r="G271" s="493" t="s">
        <v>1445</v>
      </c>
      <c r="H271" s="492" t="s">
        <v>1204</v>
      </c>
      <c r="I271" s="574">
        <v>1</v>
      </c>
      <c r="J271" s="489">
        <v>1</v>
      </c>
    </row>
    <row r="272" spans="1:255">
      <c r="A272" s="485" t="s">
        <v>1446</v>
      </c>
      <c r="B272" s="493">
        <v>208</v>
      </c>
      <c r="C272" s="492" t="s">
        <v>27</v>
      </c>
      <c r="D272" s="492" t="s">
        <v>113</v>
      </c>
      <c r="E272" s="489" t="s">
        <v>15</v>
      </c>
      <c r="F272" s="491"/>
      <c r="G272" s="493"/>
      <c r="H272" s="492" t="s">
        <v>1205</v>
      </c>
      <c r="I272" s="574"/>
      <c r="J272" s="489">
        <v>1</v>
      </c>
    </row>
    <row r="273" spans="1:255">
      <c r="A273" s="485" t="s">
        <v>1447</v>
      </c>
      <c r="B273" s="489">
        <v>739</v>
      </c>
      <c r="C273" s="486"/>
      <c r="D273" s="492" t="s">
        <v>113</v>
      </c>
      <c r="E273" s="489" t="s">
        <v>15</v>
      </c>
      <c r="F273" s="491"/>
      <c r="G273" s="493"/>
      <c r="H273" s="492" t="s">
        <v>1203</v>
      </c>
      <c r="I273" s="574"/>
      <c r="J273" s="489">
        <v>1</v>
      </c>
    </row>
    <row r="274" spans="1:255">
      <c r="A274" s="485" t="s">
        <v>1448</v>
      </c>
      <c r="B274" s="493">
        <v>227</v>
      </c>
      <c r="C274" s="492" t="s">
        <v>196</v>
      </c>
      <c r="D274" s="492" t="s">
        <v>65</v>
      </c>
      <c r="E274" s="493" t="s">
        <v>14</v>
      </c>
      <c r="F274" s="504"/>
      <c r="G274" s="493" t="s">
        <v>1449</v>
      </c>
      <c r="H274" s="492" t="s">
        <v>1203</v>
      </c>
      <c r="I274" s="574">
        <v>1</v>
      </c>
      <c r="J274" s="489">
        <v>1</v>
      </c>
    </row>
    <row r="275" spans="1:255">
      <c r="A275" s="485" t="s">
        <v>1450</v>
      </c>
      <c r="B275" s="493">
        <v>228</v>
      </c>
      <c r="C275" s="492"/>
      <c r="D275" s="492" t="s">
        <v>65</v>
      </c>
      <c r="E275" s="493" t="s">
        <v>14</v>
      </c>
      <c r="F275" s="504"/>
      <c r="G275" s="493"/>
      <c r="H275" s="492" t="s">
        <v>1204</v>
      </c>
      <c r="I275" s="574"/>
      <c r="J275" s="489">
        <v>1</v>
      </c>
    </row>
    <row r="276" spans="1:255">
      <c r="A276" s="485"/>
      <c r="B276" s="493"/>
      <c r="C276" s="486"/>
      <c r="D276" s="496" t="s">
        <v>197</v>
      </c>
      <c r="E276" s="493"/>
      <c r="F276" s="504"/>
      <c r="G276" s="489"/>
      <c r="H276" s="492"/>
      <c r="I276" s="573"/>
      <c r="J276" s="501"/>
      <c r="K276" s="481"/>
      <c r="L276" s="481"/>
      <c r="M276" s="481"/>
      <c r="N276" s="481"/>
      <c r="O276" s="481"/>
      <c r="P276" s="481"/>
      <c r="Q276" s="481"/>
      <c r="R276" s="481"/>
      <c r="S276" s="481"/>
      <c r="T276" s="481"/>
      <c r="U276" s="481"/>
      <c r="V276" s="481"/>
      <c r="W276" s="481"/>
      <c r="X276" s="481"/>
      <c r="Y276" s="481"/>
      <c r="Z276" s="481"/>
      <c r="AA276" s="481"/>
      <c r="AB276" s="481"/>
      <c r="AC276" s="481"/>
      <c r="AD276" s="481"/>
      <c r="AE276" s="481"/>
      <c r="AF276" s="481"/>
      <c r="AG276" s="481"/>
      <c r="AH276" s="481"/>
      <c r="AI276" s="481"/>
      <c r="AJ276" s="481"/>
      <c r="AK276" s="481"/>
      <c r="AL276" s="481"/>
      <c r="AM276" s="481"/>
      <c r="AN276" s="481"/>
      <c r="AO276" s="481"/>
      <c r="AP276" s="481"/>
      <c r="AQ276" s="481"/>
      <c r="AR276" s="481"/>
      <c r="AS276" s="481"/>
      <c r="AT276" s="481"/>
      <c r="AU276" s="481"/>
      <c r="AV276" s="481"/>
      <c r="AW276" s="481"/>
      <c r="AX276" s="481"/>
      <c r="AY276" s="481"/>
      <c r="AZ276" s="481"/>
      <c r="BA276" s="481"/>
      <c r="BB276" s="481"/>
      <c r="BC276" s="481"/>
      <c r="BD276" s="481"/>
      <c r="BE276" s="481"/>
      <c r="BF276" s="481"/>
      <c r="BG276" s="481"/>
      <c r="BH276" s="481"/>
      <c r="BI276" s="481"/>
      <c r="BJ276" s="481"/>
      <c r="BK276" s="481"/>
      <c r="BL276" s="481"/>
      <c r="BM276" s="481"/>
      <c r="BN276" s="481"/>
      <c r="BO276" s="481"/>
      <c r="BP276" s="481"/>
      <c r="BQ276" s="481"/>
      <c r="BR276" s="481"/>
      <c r="BS276" s="481"/>
      <c r="BT276" s="481"/>
      <c r="BU276" s="481"/>
      <c r="BV276" s="481"/>
      <c r="BW276" s="481"/>
      <c r="BX276" s="481"/>
      <c r="BY276" s="481"/>
      <c r="BZ276" s="481"/>
      <c r="CA276" s="481"/>
      <c r="CB276" s="481"/>
      <c r="CC276" s="481"/>
      <c r="CD276" s="481"/>
      <c r="CE276" s="481"/>
      <c r="CF276" s="481"/>
      <c r="CG276" s="481"/>
      <c r="CH276" s="481"/>
      <c r="CI276" s="481"/>
      <c r="CJ276" s="481"/>
      <c r="CK276" s="481"/>
      <c r="CL276" s="481"/>
      <c r="CM276" s="481"/>
      <c r="CN276" s="481"/>
      <c r="CO276" s="481"/>
      <c r="CP276" s="481"/>
      <c r="CQ276" s="481"/>
      <c r="CR276" s="481"/>
      <c r="CS276" s="481"/>
      <c r="CT276" s="481"/>
      <c r="CU276" s="481"/>
      <c r="CV276" s="481"/>
      <c r="CW276" s="481"/>
      <c r="CX276" s="481"/>
      <c r="CY276" s="481"/>
      <c r="CZ276" s="481"/>
      <c r="DA276" s="481"/>
      <c r="DB276" s="481"/>
      <c r="DC276" s="481"/>
      <c r="DD276" s="481"/>
      <c r="DE276" s="481"/>
      <c r="DF276" s="481"/>
      <c r="DG276" s="481"/>
      <c r="DH276" s="481"/>
      <c r="DI276" s="481"/>
      <c r="DJ276" s="481"/>
      <c r="DK276" s="481"/>
      <c r="DL276" s="481"/>
      <c r="DM276" s="481"/>
      <c r="DN276" s="481"/>
      <c r="DO276" s="481"/>
      <c r="DP276" s="481"/>
      <c r="DQ276" s="481"/>
      <c r="DR276" s="481"/>
      <c r="DS276" s="481"/>
      <c r="DT276" s="481"/>
      <c r="DU276" s="481"/>
      <c r="DV276" s="481"/>
      <c r="DW276" s="481"/>
      <c r="DX276" s="481"/>
      <c r="DY276" s="481"/>
      <c r="DZ276" s="481"/>
      <c r="EA276" s="481"/>
      <c r="EB276" s="481"/>
      <c r="EC276" s="481"/>
      <c r="ED276" s="481"/>
      <c r="EE276" s="481"/>
      <c r="EF276" s="481"/>
      <c r="EG276" s="481"/>
      <c r="EH276" s="481"/>
      <c r="EI276" s="481"/>
      <c r="EJ276" s="481"/>
      <c r="EK276" s="481"/>
      <c r="EL276" s="481"/>
      <c r="EM276" s="481"/>
      <c r="EN276" s="481"/>
      <c r="EO276" s="481"/>
      <c r="EP276" s="481"/>
      <c r="EQ276" s="481"/>
      <c r="ER276" s="481"/>
      <c r="ES276" s="481"/>
      <c r="ET276" s="481"/>
      <c r="EU276" s="481"/>
      <c r="EV276" s="481"/>
      <c r="EW276" s="481"/>
      <c r="EX276" s="481"/>
      <c r="EY276" s="481"/>
      <c r="EZ276" s="481"/>
      <c r="FA276" s="481"/>
      <c r="FB276" s="481"/>
      <c r="FC276" s="481"/>
      <c r="FD276" s="481"/>
      <c r="FE276" s="481"/>
      <c r="FF276" s="481"/>
      <c r="FG276" s="481"/>
      <c r="FH276" s="481"/>
      <c r="FI276" s="481"/>
      <c r="FJ276" s="481"/>
      <c r="FK276" s="481"/>
      <c r="FL276" s="481"/>
      <c r="FM276" s="481"/>
      <c r="FN276" s="481"/>
      <c r="FO276" s="481"/>
      <c r="FP276" s="481"/>
      <c r="FQ276" s="481"/>
      <c r="FR276" s="481"/>
      <c r="FS276" s="481"/>
      <c r="FT276" s="481"/>
      <c r="FU276" s="481"/>
      <c r="FV276" s="481"/>
      <c r="FW276" s="481"/>
      <c r="FX276" s="481"/>
      <c r="FY276" s="481"/>
      <c r="FZ276" s="481"/>
      <c r="GA276" s="481"/>
      <c r="GB276" s="481"/>
      <c r="GC276" s="481"/>
      <c r="GD276" s="481"/>
      <c r="GE276" s="481"/>
      <c r="GF276" s="481"/>
      <c r="GG276" s="481"/>
      <c r="GH276" s="481"/>
      <c r="GI276" s="481"/>
      <c r="GJ276" s="481"/>
      <c r="GK276" s="481"/>
      <c r="GL276" s="481"/>
      <c r="GM276" s="481"/>
      <c r="GN276" s="481"/>
      <c r="GO276" s="481"/>
      <c r="GP276" s="481"/>
      <c r="GQ276" s="481"/>
      <c r="GR276" s="481"/>
      <c r="GS276" s="481"/>
      <c r="GT276" s="481"/>
      <c r="GU276" s="481"/>
      <c r="GV276" s="481"/>
      <c r="GW276" s="481"/>
      <c r="GX276" s="481"/>
      <c r="GY276" s="481"/>
      <c r="GZ276" s="481"/>
      <c r="HA276" s="481"/>
      <c r="HB276" s="481"/>
      <c r="HC276" s="481"/>
      <c r="HD276" s="481"/>
      <c r="HE276" s="481"/>
      <c r="HF276" s="481"/>
      <c r="HG276" s="481"/>
      <c r="HH276" s="481"/>
      <c r="HI276" s="481"/>
      <c r="HJ276" s="481"/>
      <c r="HK276" s="481"/>
      <c r="HL276" s="481"/>
      <c r="HM276" s="481"/>
      <c r="HN276" s="481"/>
      <c r="HO276" s="481"/>
      <c r="HP276" s="481"/>
      <c r="HQ276" s="481"/>
      <c r="HR276" s="481"/>
      <c r="HS276" s="481"/>
      <c r="HT276" s="481"/>
      <c r="HU276" s="481"/>
      <c r="HV276" s="481"/>
      <c r="HW276" s="481"/>
      <c r="HX276" s="481"/>
      <c r="HY276" s="481"/>
      <c r="HZ276" s="481"/>
      <c r="IA276" s="481"/>
      <c r="IB276" s="481"/>
      <c r="IC276" s="481"/>
      <c r="ID276" s="481"/>
      <c r="IE276" s="481"/>
      <c r="IF276" s="481"/>
      <c r="IG276" s="481"/>
      <c r="IH276" s="481"/>
      <c r="II276" s="481"/>
      <c r="IJ276" s="481"/>
      <c r="IK276" s="481"/>
      <c r="IL276" s="481"/>
      <c r="IM276" s="481"/>
      <c r="IN276" s="481"/>
      <c r="IO276" s="481"/>
      <c r="IP276" s="481"/>
      <c r="IQ276" s="481"/>
      <c r="IR276" s="481"/>
      <c r="IS276" s="481"/>
      <c r="IT276" s="481"/>
      <c r="IU276" s="481"/>
    </row>
    <row r="277" spans="1:255">
      <c r="A277" s="485" t="s">
        <v>1451</v>
      </c>
      <c r="B277" s="493">
        <v>202</v>
      </c>
      <c r="C277" s="544"/>
      <c r="D277" s="492" t="s">
        <v>113</v>
      </c>
      <c r="E277" s="489" t="s">
        <v>15</v>
      </c>
      <c r="F277" s="491"/>
      <c r="G277" s="493" t="s">
        <v>1449</v>
      </c>
      <c r="H277" s="492" t="s">
        <v>1203</v>
      </c>
      <c r="I277" s="574"/>
      <c r="J277" s="489">
        <v>1</v>
      </c>
      <c r="K277" s="483" t="s">
        <v>1722</v>
      </c>
    </row>
    <row r="278" spans="1:255">
      <c r="A278" s="485" t="s">
        <v>1452</v>
      </c>
      <c r="B278" s="493">
        <v>204</v>
      </c>
      <c r="C278" s="492" t="s">
        <v>27</v>
      </c>
      <c r="D278" s="492" t="s">
        <v>113</v>
      </c>
      <c r="E278" s="489" t="s">
        <v>15</v>
      </c>
      <c r="F278" s="491"/>
      <c r="G278" s="493"/>
      <c r="H278" s="492" t="s">
        <v>1204</v>
      </c>
      <c r="I278" s="574"/>
      <c r="J278" s="489">
        <v>1</v>
      </c>
    </row>
    <row r="279" spans="1:255">
      <c r="A279" s="485" t="s">
        <v>1453</v>
      </c>
      <c r="B279" s="493">
        <v>205</v>
      </c>
      <c r="C279" s="492" t="s">
        <v>27</v>
      </c>
      <c r="D279" s="492" t="s">
        <v>113</v>
      </c>
      <c r="E279" s="489" t="s">
        <v>15</v>
      </c>
      <c r="F279" s="491"/>
      <c r="G279" s="493"/>
      <c r="H279" s="492" t="s">
        <v>1204</v>
      </c>
      <c r="I279" s="574"/>
      <c r="J279" s="489">
        <v>1</v>
      </c>
    </row>
    <row r="280" spans="1:255">
      <c r="A280" s="485" t="s">
        <v>1454</v>
      </c>
      <c r="B280" s="493">
        <v>221</v>
      </c>
      <c r="C280" s="492" t="s">
        <v>199</v>
      </c>
      <c r="D280" s="492" t="s">
        <v>198</v>
      </c>
      <c r="E280" s="493" t="s">
        <v>14</v>
      </c>
      <c r="F280" s="504"/>
      <c r="G280" s="493" t="s">
        <v>1449</v>
      </c>
      <c r="H280" s="492" t="s">
        <v>1204</v>
      </c>
      <c r="I280" s="574">
        <v>1</v>
      </c>
      <c r="J280" s="489">
        <v>1</v>
      </c>
    </row>
    <row r="281" spans="1:255">
      <c r="A281" s="485" t="s">
        <v>1455</v>
      </c>
      <c r="B281" s="493">
        <v>222</v>
      </c>
      <c r="C281" s="492" t="s">
        <v>200</v>
      </c>
      <c r="D281" s="492" t="s">
        <v>198</v>
      </c>
      <c r="E281" s="493" t="s">
        <v>14</v>
      </c>
      <c r="F281" s="504"/>
      <c r="G281" s="493" t="s">
        <v>1443</v>
      </c>
      <c r="H281" s="492" t="s">
        <v>1204</v>
      </c>
      <c r="I281" s="574">
        <v>1</v>
      </c>
      <c r="J281" s="489">
        <v>1</v>
      </c>
    </row>
    <row r="282" spans="1:255">
      <c r="A282" s="485" t="s">
        <v>1448</v>
      </c>
      <c r="B282" s="493">
        <v>225</v>
      </c>
      <c r="C282" s="492" t="s">
        <v>195</v>
      </c>
      <c r="D282" s="492" t="s">
        <v>65</v>
      </c>
      <c r="E282" s="493" t="s">
        <v>14</v>
      </c>
      <c r="F282" s="504"/>
      <c r="G282" s="493" t="s">
        <v>1449</v>
      </c>
      <c r="H282" s="492" t="s">
        <v>1203</v>
      </c>
      <c r="I282" s="574">
        <v>1</v>
      </c>
      <c r="J282" s="489">
        <v>1</v>
      </c>
    </row>
    <row r="283" spans="1:255">
      <c r="A283" s="485"/>
      <c r="B283" s="493"/>
      <c r="C283" s="493"/>
      <c r="D283" s="496" t="s">
        <v>202</v>
      </c>
      <c r="E283" s="493"/>
      <c r="F283" s="504"/>
      <c r="G283" s="493"/>
      <c r="H283" s="492"/>
      <c r="I283" s="574"/>
      <c r="J283" s="489"/>
    </row>
    <row r="284" spans="1:255">
      <c r="A284" s="485" t="s">
        <v>1456</v>
      </c>
      <c r="B284" s="493">
        <v>200</v>
      </c>
      <c r="C284" s="492" t="s">
        <v>191</v>
      </c>
      <c r="D284" s="492" t="s">
        <v>113</v>
      </c>
      <c r="E284" s="489" t="s">
        <v>15</v>
      </c>
      <c r="F284" s="491"/>
      <c r="G284" s="493" t="s">
        <v>1457</v>
      </c>
      <c r="H284" s="492" t="s">
        <v>1203</v>
      </c>
      <c r="I284" s="574">
        <v>1</v>
      </c>
      <c r="J284" s="489">
        <v>1</v>
      </c>
    </row>
    <row r="285" spans="1:255">
      <c r="A285" s="485" t="s">
        <v>1458</v>
      </c>
      <c r="B285" s="493">
        <v>206</v>
      </c>
      <c r="C285" s="492" t="s">
        <v>27</v>
      </c>
      <c r="D285" s="492" t="s">
        <v>113</v>
      </c>
      <c r="E285" s="489" t="s">
        <v>15</v>
      </c>
      <c r="F285" s="491"/>
      <c r="G285" s="493"/>
      <c r="H285" s="492" t="s">
        <v>1205</v>
      </c>
      <c r="I285" s="574"/>
      <c r="J285" s="489">
        <v>1</v>
      </c>
    </row>
    <row r="286" spans="1:255">
      <c r="A286" s="485" t="s">
        <v>1459</v>
      </c>
      <c r="B286" s="493">
        <v>207</v>
      </c>
      <c r="C286" s="492" t="s">
        <v>27</v>
      </c>
      <c r="D286" s="492" t="s">
        <v>113</v>
      </c>
      <c r="E286" s="489" t="s">
        <v>15</v>
      </c>
      <c r="F286" s="491"/>
      <c r="G286" s="493"/>
      <c r="H286" s="492" t="s">
        <v>1205</v>
      </c>
      <c r="I286" s="574"/>
      <c r="J286" s="489">
        <v>1</v>
      </c>
    </row>
    <row r="287" spans="1:255">
      <c r="A287" s="485" t="s">
        <v>1460</v>
      </c>
      <c r="B287" s="493">
        <v>229</v>
      </c>
      <c r="C287" s="492" t="s">
        <v>27</v>
      </c>
      <c r="D287" s="492" t="s">
        <v>65</v>
      </c>
      <c r="E287" s="493" t="s">
        <v>14</v>
      </c>
      <c r="F287" s="504"/>
      <c r="G287" s="493"/>
      <c r="H287" s="492" t="s">
        <v>1205</v>
      </c>
      <c r="I287" s="574"/>
      <c r="J287" s="489">
        <v>1</v>
      </c>
    </row>
    <row r="288" spans="1:255">
      <c r="A288" s="485" t="s">
        <v>1461</v>
      </c>
      <c r="B288" s="493">
        <v>230</v>
      </c>
      <c r="C288" s="492" t="s">
        <v>27</v>
      </c>
      <c r="D288" s="547" t="s">
        <v>65</v>
      </c>
      <c r="E288" s="548" t="s">
        <v>14</v>
      </c>
      <c r="F288" s="548"/>
      <c r="G288" s="548"/>
      <c r="H288" s="547" t="s">
        <v>1205</v>
      </c>
      <c r="I288" s="573"/>
      <c r="J288" s="549">
        <v>1</v>
      </c>
      <c r="K288" s="481"/>
      <c r="L288" s="481"/>
      <c r="M288" s="481"/>
      <c r="N288" s="481"/>
      <c r="O288" s="481"/>
      <c r="P288" s="481"/>
      <c r="Q288" s="481"/>
      <c r="R288" s="481"/>
      <c r="S288" s="481"/>
      <c r="T288" s="481"/>
      <c r="U288" s="481"/>
      <c r="V288" s="481"/>
      <c r="W288" s="481"/>
      <c r="X288" s="481"/>
      <c r="Y288" s="481"/>
      <c r="Z288" s="481"/>
      <c r="AA288" s="481"/>
      <c r="AB288" s="481"/>
      <c r="AC288" s="481"/>
      <c r="AD288" s="481"/>
      <c r="AE288" s="481"/>
      <c r="AF288" s="481"/>
      <c r="AG288" s="481"/>
      <c r="AH288" s="481"/>
      <c r="AI288" s="481"/>
      <c r="AJ288" s="481"/>
      <c r="AK288" s="481"/>
      <c r="AL288" s="481"/>
      <c r="AM288" s="481"/>
      <c r="AN288" s="481"/>
      <c r="AO288" s="481"/>
      <c r="AP288" s="481"/>
      <c r="AQ288" s="481"/>
      <c r="AR288" s="481"/>
      <c r="AS288" s="481"/>
      <c r="AT288" s="481"/>
      <c r="AU288" s="481"/>
      <c r="AV288" s="481"/>
      <c r="AW288" s="481"/>
      <c r="AX288" s="481"/>
      <c r="AY288" s="481"/>
      <c r="AZ288" s="481"/>
      <c r="BA288" s="481"/>
      <c r="BB288" s="481"/>
      <c r="BC288" s="481"/>
      <c r="BD288" s="481"/>
      <c r="BE288" s="481"/>
      <c r="BF288" s="481"/>
      <c r="BG288" s="481"/>
      <c r="BH288" s="481"/>
      <c r="BI288" s="481"/>
      <c r="BJ288" s="481"/>
      <c r="BK288" s="481"/>
      <c r="BL288" s="481"/>
      <c r="BM288" s="481"/>
      <c r="BN288" s="481"/>
      <c r="BO288" s="481"/>
      <c r="BP288" s="481"/>
      <c r="BQ288" s="481"/>
      <c r="BR288" s="481"/>
      <c r="BS288" s="481"/>
      <c r="BT288" s="481"/>
      <c r="BU288" s="481"/>
      <c r="BV288" s="481"/>
      <c r="BW288" s="481"/>
      <c r="BX288" s="481"/>
      <c r="BY288" s="481"/>
      <c r="BZ288" s="481"/>
      <c r="CA288" s="481"/>
      <c r="CB288" s="481"/>
      <c r="CC288" s="481"/>
      <c r="CD288" s="481"/>
      <c r="CE288" s="481"/>
      <c r="CF288" s="481"/>
      <c r="CG288" s="481"/>
      <c r="CH288" s="481"/>
      <c r="CI288" s="481"/>
      <c r="CJ288" s="481"/>
      <c r="CK288" s="481"/>
      <c r="CL288" s="481"/>
      <c r="CM288" s="481"/>
      <c r="CN288" s="481"/>
      <c r="CO288" s="481"/>
      <c r="CP288" s="481"/>
      <c r="CQ288" s="481"/>
      <c r="CR288" s="481"/>
      <c r="CS288" s="481"/>
      <c r="CT288" s="481"/>
      <c r="CU288" s="481"/>
      <c r="CV288" s="481"/>
      <c r="CW288" s="481"/>
      <c r="CX288" s="481"/>
      <c r="CY288" s="481"/>
      <c r="CZ288" s="481"/>
      <c r="DA288" s="481"/>
      <c r="DB288" s="481"/>
      <c r="DC288" s="481"/>
      <c r="DD288" s="481"/>
      <c r="DE288" s="481"/>
      <c r="DF288" s="481"/>
      <c r="DG288" s="481"/>
      <c r="DH288" s="481"/>
      <c r="DI288" s="481"/>
      <c r="DJ288" s="481"/>
      <c r="DK288" s="481"/>
      <c r="DL288" s="481"/>
      <c r="DM288" s="481"/>
      <c r="DN288" s="481"/>
      <c r="DO288" s="481"/>
      <c r="DP288" s="481"/>
      <c r="DQ288" s="481"/>
      <c r="DR288" s="481"/>
      <c r="DS288" s="481"/>
      <c r="DT288" s="481"/>
      <c r="DU288" s="481"/>
      <c r="DV288" s="481"/>
      <c r="DW288" s="481"/>
      <c r="DX288" s="481"/>
      <c r="DY288" s="481"/>
      <c r="DZ288" s="481"/>
      <c r="EA288" s="481"/>
      <c r="EB288" s="481"/>
      <c r="EC288" s="481"/>
      <c r="ED288" s="481"/>
      <c r="EE288" s="481"/>
      <c r="EF288" s="481"/>
      <c r="EG288" s="481"/>
      <c r="EH288" s="481"/>
      <c r="EI288" s="481"/>
      <c r="EJ288" s="481"/>
      <c r="EK288" s="481"/>
      <c r="EL288" s="481"/>
      <c r="EM288" s="481"/>
      <c r="EN288" s="481"/>
      <c r="EO288" s="481"/>
      <c r="EP288" s="481"/>
      <c r="EQ288" s="481"/>
      <c r="ER288" s="481"/>
      <c r="ES288" s="481"/>
      <c r="ET288" s="481"/>
      <c r="EU288" s="481"/>
      <c r="EV288" s="481"/>
      <c r="EW288" s="481"/>
      <c r="EX288" s="481"/>
      <c r="EY288" s="481"/>
      <c r="EZ288" s="481"/>
      <c r="FA288" s="481"/>
      <c r="FB288" s="481"/>
      <c r="FC288" s="481"/>
      <c r="FD288" s="481"/>
      <c r="FE288" s="481"/>
      <c r="FF288" s="481"/>
      <c r="FG288" s="481"/>
      <c r="FH288" s="481"/>
      <c r="FI288" s="481"/>
      <c r="FJ288" s="481"/>
      <c r="FK288" s="481"/>
      <c r="FL288" s="481"/>
      <c r="FM288" s="481"/>
      <c r="FN288" s="481"/>
      <c r="FO288" s="481"/>
      <c r="FP288" s="481"/>
      <c r="FQ288" s="481"/>
      <c r="FR288" s="481"/>
      <c r="FS288" s="481"/>
      <c r="FT288" s="481"/>
      <c r="FU288" s="481"/>
      <c r="FV288" s="481"/>
      <c r="FW288" s="481"/>
      <c r="FX288" s="481"/>
      <c r="FY288" s="481"/>
      <c r="FZ288" s="481"/>
      <c r="GA288" s="481"/>
      <c r="GB288" s="481"/>
      <c r="GC288" s="481"/>
      <c r="GD288" s="481"/>
      <c r="GE288" s="481"/>
      <c r="GF288" s="481"/>
      <c r="GG288" s="481"/>
      <c r="GH288" s="481"/>
      <c r="GI288" s="481"/>
      <c r="GJ288" s="481"/>
      <c r="GK288" s="481"/>
      <c r="GL288" s="481"/>
      <c r="GM288" s="481"/>
      <c r="GN288" s="481"/>
      <c r="GO288" s="481"/>
      <c r="GP288" s="481"/>
      <c r="GQ288" s="481"/>
      <c r="GR288" s="481"/>
      <c r="GS288" s="481"/>
      <c r="GT288" s="481"/>
      <c r="GU288" s="481"/>
      <c r="GV288" s="481"/>
      <c r="GW288" s="481"/>
      <c r="GX288" s="481"/>
      <c r="GY288" s="481"/>
      <c r="GZ288" s="481"/>
      <c r="HA288" s="481"/>
      <c r="HB288" s="481"/>
      <c r="HC288" s="481"/>
      <c r="HD288" s="481"/>
      <c r="HE288" s="481"/>
      <c r="HF288" s="481"/>
      <c r="HG288" s="481"/>
      <c r="HH288" s="481"/>
      <c r="HI288" s="481"/>
      <c r="HJ288" s="481"/>
      <c r="HK288" s="481"/>
      <c r="HL288" s="481"/>
      <c r="HM288" s="481"/>
      <c r="HN288" s="481"/>
      <c r="HO288" s="481"/>
      <c r="HP288" s="481"/>
      <c r="HQ288" s="481"/>
      <c r="HR288" s="481"/>
      <c r="HS288" s="481"/>
      <c r="HT288" s="481"/>
      <c r="HU288" s="481"/>
      <c r="HV288" s="481"/>
      <c r="HW288" s="481"/>
      <c r="HX288" s="481"/>
      <c r="HY288" s="481"/>
      <c r="HZ288" s="481"/>
      <c r="IA288" s="481"/>
      <c r="IB288" s="481"/>
      <c r="IC288" s="481"/>
      <c r="ID288" s="481"/>
      <c r="IE288" s="481"/>
      <c r="IF288" s="481"/>
      <c r="IG288" s="481"/>
      <c r="IH288" s="481"/>
      <c r="II288" s="481"/>
      <c r="IJ288" s="481"/>
      <c r="IK288" s="481"/>
      <c r="IL288" s="481"/>
      <c r="IM288" s="481"/>
      <c r="IN288" s="481"/>
      <c r="IO288" s="481"/>
      <c r="IP288" s="481"/>
      <c r="IQ288" s="481"/>
      <c r="IR288" s="481"/>
      <c r="IS288" s="481"/>
      <c r="IT288" s="481"/>
      <c r="IU288" s="481"/>
    </row>
    <row r="289" spans="1:10">
      <c r="A289" s="485"/>
      <c r="B289" s="493"/>
      <c r="C289" s="493"/>
      <c r="D289" s="496" t="s">
        <v>203</v>
      </c>
      <c r="E289" s="493"/>
      <c r="F289" s="504"/>
      <c r="G289" s="493"/>
      <c r="H289" s="492"/>
      <c r="I289" s="574"/>
      <c r="J289" s="489"/>
    </row>
    <row r="290" spans="1:10">
      <c r="A290" s="485" t="s">
        <v>1462</v>
      </c>
      <c r="B290" s="506">
        <v>209</v>
      </c>
      <c r="C290" s="507" t="s">
        <v>27</v>
      </c>
      <c r="D290" s="507" t="s">
        <v>206</v>
      </c>
      <c r="E290" s="489" t="s">
        <v>15</v>
      </c>
      <c r="F290" s="491"/>
      <c r="G290" s="493"/>
      <c r="H290" s="492" t="s">
        <v>1206</v>
      </c>
      <c r="I290" s="574"/>
      <c r="J290" s="489">
        <v>1</v>
      </c>
    </row>
    <row r="291" spans="1:10">
      <c r="A291" s="485" t="s">
        <v>1463</v>
      </c>
      <c r="B291" s="506">
        <v>210</v>
      </c>
      <c r="C291" s="507" t="s">
        <v>27</v>
      </c>
      <c r="D291" s="507" t="s">
        <v>206</v>
      </c>
      <c r="E291" s="489" t="s">
        <v>15</v>
      </c>
      <c r="F291" s="491"/>
      <c r="G291" s="493"/>
      <c r="H291" s="492" t="s">
        <v>1206</v>
      </c>
      <c r="I291" s="574"/>
      <c r="J291" s="489">
        <v>1</v>
      </c>
    </row>
    <row r="292" spans="1:10">
      <c r="A292" s="485" t="s">
        <v>1464</v>
      </c>
      <c r="B292" s="506">
        <v>211</v>
      </c>
      <c r="C292" s="507" t="s">
        <v>27</v>
      </c>
      <c r="D292" s="507" t="s">
        <v>206</v>
      </c>
      <c r="E292" s="489" t="s">
        <v>15</v>
      </c>
      <c r="F292" s="491"/>
      <c r="G292" s="493"/>
      <c r="H292" s="492" t="s">
        <v>1206</v>
      </c>
      <c r="I292" s="574"/>
      <c r="J292" s="489">
        <v>1</v>
      </c>
    </row>
    <row r="293" spans="1:10">
      <c r="A293" s="485" t="s">
        <v>1465</v>
      </c>
      <c r="B293" s="506">
        <v>212</v>
      </c>
      <c r="C293" s="507" t="s">
        <v>27</v>
      </c>
      <c r="D293" s="507" t="s">
        <v>206</v>
      </c>
      <c r="E293" s="489" t="s">
        <v>15</v>
      </c>
      <c r="F293" s="491"/>
      <c r="G293" s="493"/>
      <c r="H293" s="492" t="s">
        <v>1206</v>
      </c>
      <c r="I293" s="574"/>
      <c r="J293" s="489">
        <v>1</v>
      </c>
    </row>
    <row r="294" spans="1:10">
      <c r="A294" s="485" t="s">
        <v>1466</v>
      </c>
      <c r="B294" s="506">
        <v>213</v>
      </c>
      <c r="C294" s="507" t="s">
        <v>27</v>
      </c>
      <c r="D294" s="507" t="s">
        <v>206</v>
      </c>
      <c r="E294" s="489" t="s">
        <v>15</v>
      </c>
      <c r="F294" s="491"/>
      <c r="G294" s="493"/>
      <c r="H294" s="492" t="s">
        <v>1206</v>
      </c>
      <c r="I294" s="574"/>
      <c r="J294" s="489">
        <v>1</v>
      </c>
    </row>
    <row r="295" spans="1:10">
      <c r="A295" s="485" t="s">
        <v>1467</v>
      </c>
      <c r="B295" s="506">
        <v>214</v>
      </c>
      <c r="C295" s="507" t="s">
        <v>27</v>
      </c>
      <c r="D295" s="507" t="s">
        <v>206</v>
      </c>
      <c r="E295" s="489" t="s">
        <v>15</v>
      </c>
      <c r="F295" s="491"/>
      <c r="G295" s="493"/>
      <c r="H295" s="492" t="s">
        <v>1206</v>
      </c>
      <c r="I295" s="574"/>
      <c r="J295" s="489">
        <v>1</v>
      </c>
    </row>
    <row r="296" spans="1:10">
      <c r="A296" s="485" t="s">
        <v>1468</v>
      </c>
      <c r="B296" s="506">
        <v>1056</v>
      </c>
      <c r="C296" s="507" t="s">
        <v>207</v>
      </c>
      <c r="D296" s="507" t="s">
        <v>206</v>
      </c>
      <c r="E296" s="489" t="s">
        <v>15</v>
      </c>
      <c r="F296" s="491"/>
      <c r="G296" s="489"/>
      <c r="H296" s="492" t="s">
        <v>1206</v>
      </c>
      <c r="I296" s="574">
        <v>1</v>
      </c>
      <c r="J296" s="489">
        <v>1</v>
      </c>
    </row>
    <row r="297" spans="1:10">
      <c r="A297" s="485" t="s">
        <v>1469</v>
      </c>
      <c r="B297" s="506">
        <v>1057</v>
      </c>
      <c r="C297" s="507" t="s">
        <v>208</v>
      </c>
      <c r="D297" s="507" t="s">
        <v>206</v>
      </c>
      <c r="E297" s="489" t="s">
        <v>15</v>
      </c>
      <c r="F297" s="491"/>
      <c r="G297" s="493"/>
      <c r="H297" s="492" t="s">
        <v>1206</v>
      </c>
      <c r="I297" s="574">
        <v>1</v>
      </c>
      <c r="J297" s="489">
        <v>1</v>
      </c>
    </row>
    <row r="298" spans="1:10">
      <c r="A298" s="485" t="s">
        <v>1470</v>
      </c>
      <c r="B298" s="506">
        <v>1058</v>
      </c>
      <c r="C298" s="508" t="s">
        <v>209</v>
      </c>
      <c r="D298" s="507" t="s">
        <v>206</v>
      </c>
      <c r="E298" s="489" t="s">
        <v>15</v>
      </c>
      <c r="F298" s="491"/>
      <c r="G298" s="493"/>
      <c r="H298" s="492" t="s">
        <v>1206</v>
      </c>
      <c r="I298" s="574">
        <v>1</v>
      </c>
      <c r="J298" s="489">
        <v>1</v>
      </c>
    </row>
    <row r="299" spans="1:10">
      <c r="A299" s="485" t="s">
        <v>1471</v>
      </c>
      <c r="B299" s="506">
        <v>1059</v>
      </c>
      <c r="C299" s="508" t="s">
        <v>210</v>
      </c>
      <c r="D299" s="507" t="s">
        <v>206</v>
      </c>
      <c r="E299" s="489" t="s">
        <v>15</v>
      </c>
      <c r="F299" s="491"/>
      <c r="G299" s="493"/>
      <c r="H299" s="492" t="s">
        <v>1206</v>
      </c>
      <c r="I299" s="574">
        <v>1</v>
      </c>
      <c r="J299" s="489">
        <v>1</v>
      </c>
    </row>
    <row r="300" spans="1:10">
      <c r="A300" s="485" t="s">
        <v>1472</v>
      </c>
      <c r="B300" s="506">
        <v>1060</v>
      </c>
      <c r="C300" s="508" t="s">
        <v>211</v>
      </c>
      <c r="D300" s="507" t="s">
        <v>206</v>
      </c>
      <c r="E300" s="489" t="s">
        <v>15</v>
      </c>
      <c r="F300" s="491"/>
      <c r="G300" s="493"/>
      <c r="H300" s="492" t="s">
        <v>1206</v>
      </c>
      <c r="I300" s="574">
        <v>1</v>
      </c>
      <c r="J300" s="489">
        <v>1</v>
      </c>
    </row>
    <row r="301" spans="1:10">
      <c r="A301" s="485" t="s">
        <v>1473</v>
      </c>
      <c r="B301" s="506">
        <v>1061</v>
      </c>
      <c r="C301" s="508" t="s">
        <v>212</v>
      </c>
      <c r="D301" s="507" t="s">
        <v>206</v>
      </c>
      <c r="E301" s="489" t="s">
        <v>15</v>
      </c>
      <c r="F301" s="491"/>
      <c r="G301" s="493"/>
      <c r="H301" s="492" t="s">
        <v>1206</v>
      </c>
      <c r="I301" s="574">
        <v>1</v>
      </c>
      <c r="J301" s="489">
        <v>1</v>
      </c>
    </row>
    <row r="302" spans="1:10">
      <c r="A302" s="485" t="s">
        <v>1474</v>
      </c>
      <c r="B302" s="506">
        <v>1062</v>
      </c>
      <c r="C302" s="507" t="s">
        <v>205</v>
      </c>
      <c r="D302" s="507" t="s">
        <v>50</v>
      </c>
      <c r="E302" s="489" t="s">
        <v>15</v>
      </c>
      <c r="F302" s="491"/>
      <c r="G302" s="493"/>
      <c r="H302" s="492" t="s">
        <v>1206</v>
      </c>
      <c r="I302" s="574">
        <v>1</v>
      </c>
      <c r="J302" s="489">
        <v>1</v>
      </c>
    </row>
    <row r="303" spans="1:10">
      <c r="A303" s="485" t="s">
        <v>1475</v>
      </c>
      <c r="B303" s="509">
        <v>1166</v>
      </c>
      <c r="C303" s="507" t="s">
        <v>121</v>
      </c>
      <c r="D303" s="507" t="s">
        <v>50</v>
      </c>
      <c r="E303" s="489" t="s">
        <v>15</v>
      </c>
      <c r="F303" s="491"/>
      <c r="G303" s="493"/>
      <c r="H303" s="492" t="s">
        <v>1206</v>
      </c>
      <c r="I303" s="574">
        <v>1</v>
      </c>
      <c r="J303" s="489">
        <v>1</v>
      </c>
    </row>
    <row r="304" spans="1:10">
      <c r="A304" s="485" t="s">
        <v>1476</v>
      </c>
      <c r="B304" s="506">
        <v>1065</v>
      </c>
      <c r="C304" s="489">
        <v>14</v>
      </c>
      <c r="D304" s="507" t="s">
        <v>25</v>
      </c>
      <c r="E304" s="493" t="s">
        <v>13</v>
      </c>
      <c r="F304" s="504"/>
      <c r="G304" s="493"/>
      <c r="H304" s="492" t="s">
        <v>1206</v>
      </c>
      <c r="I304" s="574"/>
      <c r="J304" s="489">
        <v>1</v>
      </c>
    </row>
    <row r="305" spans="1:10">
      <c r="A305" s="485" t="s">
        <v>1477</v>
      </c>
      <c r="B305" s="506">
        <v>76</v>
      </c>
      <c r="C305" s="507" t="s">
        <v>27</v>
      </c>
      <c r="D305" s="507" t="s">
        <v>213</v>
      </c>
      <c r="E305" s="493" t="s">
        <v>13</v>
      </c>
      <c r="F305" s="504"/>
      <c r="G305" s="493"/>
      <c r="H305" s="492" t="s">
        <v>1206</v>
      </c>
      <c r="I305" s="574"/>
      <c r="J305" s="489">
        <v>1</v>
      </c>
    </row>
    <row r="306" spans="1:10">
      <c r="A306" s="485" t="s">
        <v>1478</v>
      </c>
      <c r="B306" s="506">
        <v>128</v>
      </c>
      <c r="C306" s="507" t="s">
        <v>27</v>
      </c>
      <c r="D306" s="507" t="s">
        <v>213</v>
      </c>
      <c r="E306" s="493" t="s">
        <v>13</v>
      </c>
      <c r="F306" s="504"/>
      <c r="G306" s="493"/>
      <c r="H306" s="492" t="s">
        <v>1206</v>
      </c>
      <c r="I306" s="574"/>
      <c r="J306" s="489">
        <v>1</v>
      </c>
    </row>
    <row r="307" spans="1:10">
      <c r="A307" s="485" t="s">
        <v>1479</v>
      </c>
      <c r="B307" s="506">
        <v>130</v>
      </c>
      <c r="C307" s="507" t="s">
        <v>27</v>
      </c>
      <c r="D307" s="507" t="s">
        <v>213</v>
      </c>
      <c r="E307" s="493" t="s">
        <v>13</v>
      </c>
      <c r="F307" s="504"/>
      <c r="G307" s="493"/>
      <c r="H307" s="492" t="s">
        <v>1206</v>
      </c>
      <c r="I307" s="574"/>
      <c r="J307" s="489">
        <v>1</v>
      </c>
    </row>
    <row r="308" spans="1:10">
      <c r="A308" s="485" t="s">
        <v>1480</v>
      </c>
      <c r="B308" s="506">
        <v>142</v>
      </c>
      <c r="C308" s="507" t="s">
        <v>27</v>
      </c>
      <c r="D308" s="507" t="s">
        <v>213</v>
      </c>
      <c r="E308" s="493" t="s">
        <v>13</v>
      </c>
      <c r="F308" s="504"/>
      <c r="G308" s="493"/>
      <c r="H308" s="492" t="s">
        <v>1206</v>
      </c>
      <c r="I308" s="574"/>
      <c r="J308" s="489">
        <v>1</v>
      </c>
    </row>
    <row r="309" spans="1:10">
      <c r="A309" s="485" t="s">
        <v>1481</v>
      </c>
      <c r="B309" s="506">
        <v>146</v>
      </c>
      <c r="C309" s="507" t="s">
        <v>27</v>
      </c>
      <c r="D309" s="507" t="s">
        <v>213</v>
      </c>
      <c r="E309" s="493" t="s">
        <v>13</v>
      </c>
      <c r="F309" s="504"/>
      <c r="G309" s="493"/>
      <c r="H309" s="492" t="s">
        <v>1206</v>
      </c>
      <c r="I309" s="574"/>
      <c r="J309" s="489">
        <v>1</v>
      </c>
    </row>
    <row r="310" spans="1:10">
      <c r="A310" s="485" t="s">
        <v>1482</v>
      </c>
      <c r="B310" s="506">
        <v>220</v>
      </c>
      <c r="C310" s="507"/>
      <c r="D310" s="510" t="s">
        <v>213</v>
      </c>
      <c r="E310" s="493" t="s">
        <v>13</v>
      </c>
      <c r="F310" s="504"/>
      <c r="G310" s="493"/>
      <c r="H310" s="492" t="s">
        <v>1206</v>
      </c>
      <c r="I310" s="574"/>
      <c r="J310" s="489">
        <v>1</v>
      </c>
    </row>
    <row r="311" spans="1:10">
      <c r="A311" s="485" t="s">
        <v>1483</v>
      </c>
      <c r="B311" s="506">
        <v>258</v>
      </c>
      <c r="C311" s="507" t="s">
        <v>27</v>
      </c>
      <c r="D311" s="507" t="s">
        <v>213</v>
      </c>
      <c r="E311" s="493" t="s">
        <v>13</v>
      </c>
      <c r="F311" s="504"/>
      <c r="G311" s="493"/>
      <c r="H311" s="492" t="s">
        <v>1206</v>
      </c>
      <c r="I311" s="574"/>
      <c r="J311" s="489">
        <v>1</v>
      </c>
    </row>
    <row r="312" spans="1:10">
      <c r="A312" s="485" t="s">
        <v>1484</v>
      </c>
      <c r="B312" s="506">
        <v>259</v>
      </c>
      <c r="C312" s="507" t="s">
        <v>27</v>
      </c>
      <c r="D312" s="507" t="s">
        <v>213</v>
      </c>
      <c r="E312" s="493" t="s">
        <v>13</v>
      </c>
      <c r="F312" s="504"/>
      <c r="G312" s="489"/>
      <c r="H312" s="492" t="s">
        <v>1206</v>
      </c>
      <c r="I312" s="574"/>
      <c r="J312" s="489">
        <v>1</v>
      </c>
    </row>
    <row r="313" spans="1:10">
      <c r="A313" s="485" t="s">
        <v>1485</v>
      </c>
      <c r="B313" s="506">
        <v>260</v>
      </c>
      <c r="C313" s="507" t="s">
        <v>27</v>
      </c>
      <c r="D313" s="507" t="s">
        <v>213</v>
      </c>
      <c r="E313" s="493" t="s">
        <v>13</v>
      </c>
      <c r="F313" s="504"/>
      <c r="G313" s="493"/>
      <c r="H313" s="492" t="s">
        <v>1206</v>
      </c>
      <c r="I313" s="574"/>
      <c r="J313" s="489">
        <v>1</v>
      </c>
    </row>
    <row r="314" spans="1:10">
      <c r="A314" s="485" t="s">
        <v>1486</v>
      </c>
      <c r="B314" s="506">
        <v>1067</v>
      </c>
      <c r="C314" s="508"/>
      <c r="D314" s="507" t="s">
        <v>213</v>
      </c>
      <c r="E314" s="493" t="s">
        <v>13</v>
      </c>
      <c r="F314" s="504"/>
      <c r="G314" s="493"/>
      <c r="H314" s="492" t="s">
        <v>1206</v>
      </c>
      <c r="I314" s="574"/>
      <c r="J314" s="489">
        <v>1</v>
      </c>
    </row>
    <row r="315" spans="1:10">
      <c r="A315" s="485" t="s">
        <v>1487</v>
      </c>
      <c r="B315" s="506">
        <v>1068</v>
      </c>
      <c r="C315" s="508"/>
      <c r="D315" s="507" t="s">
        <v>213</v>
      </c>
      <c r="E315" s="493" t="s">
        <v>13</v>
      </c>
      <c r="F315" s="504"/>
      <c r="G315" s="493"/>
      <c r="H315" s="492" t="s">
        <v>1206</v>
      </c>
      <c r="I315" s="574"/>
      <c r="J315" s="489">
        <v>1</v>
      </c>
    </row>
    <row r="316" spans="1:10">
      <c r="A316" s="485" t="s">
        <v>1488</v>
      </c>
      <c r="B316" s="506">
        <v>1066</v>
      </c>
      <c r="C316" s="508" t="s">
        <v>214</v>
      </c>
      <c r="D316" s="507" t="s">
        <v>213</v>
      </c>
      <c r="E316" s="493" t="s">
        <v>13</v>
      </c>
      <c r="F316" s="504"/>
      <c r="G316" s="493"/>
      <c r="H316" s="492" t="s">
        <v>1206</v>
      </c>
      <c r="I316" s="574">
        <v>1</v>
      </c>
      <c r="J316" s="489">
        <v>1</v>
      </c>
    </row>
    <row r="317" spans="1:10">
      <c r="A317" s="485"/>
      <c r="B317" s="489"/>
      <c r="C317" s="486"/>
      <c r="D317" s="494" t="s">
        <v>978</v>
      </c>
      <c r="E317" s="489"/>
      <c r="F317" s="491"/>
      <c r="G317" s="489"/>
      <c r="H317" s="486"/>
      <c r="I317" s="573">
        <f>I319+I320+I321+I322+I323+I324+I325+I326+I327+I328+I329+I330+I331+I332+I333+I334+I336+I337+I338+I339+I341+I342+I343+I344+I345+I346+I347+I348+I349+I350+I351+I352+I353+I354+I355+I356+I357+I358+I359+I360+I362+I363+I364+I365+I366+I367+I368+I369+I370+I371+I372+I373+I374+I375+I376+I377+I378+I379+I380+I381+I382+I383+I384+I385+I386+I387+I388+I389+I390+I391+I392+I393+I394+I395+I396+I397+I398+I399+I400+I401+I402+I403+I404+I405+I406+I407+I408+I409+I410+I411+I412+I413+I414+I415+I416+I417+I419+I420+I421+I422+I423+I424+I425+I426+I427+I428+I429+I430+I431+I432+I433+I434+I435+I436+I437+I438+I439+I440+I441+I442+I443+I444+I445+I446+I447+I448+I449+I450+I451+I452+I453+I454+I455+I456+I457+I458+I459+I460+I461+I462+I463+I464+I465+I466+I467+I468+I469+I470+I471+I472+I473+I474</f>
        <v>36</v>
      </c>
      <c r="J317" s="533">
        <f>J319+J320+J321+J322+J323+J324+J325+J326+J327+J328+J329+J330+J331+J332+J333+J334+J336+J337+J338+J339+J341+J342+J343+J344+J345+J346+J347+J348+J349+J350+J351+J352+J353+J354+J355+J356+J357+J358+J359+J360+J362+J363+J364+J365+J366+J367+J368+J369+J370+J371+J372+J373+J374+J375+J376+J377+J378+J379+J380+J381+J382+J383+J384+J385+J386+J387+J388+J389+J390+J391+J392+J393+J394+J395+J396+J397+J398+J399+J400+J401+J402+J403+J404+J405+J406+J407+J408+J409+J410+J411+J412+J413+J414+J415+J416+J417+J419+J420+J421+J422+J423+J424+J425+J426+J427+J428+J429+J430+J431+J432+J433+J434+J435+J436+J437+J438+J439+J440+J441+J442+J443+J444+J445+J446+J447+J448+J449+J450+J451+J452+J453+J454+J455+J456+J457+J458+J459+J460+J461+J462+J463+J464+J465+J466+J467+J468+J469+J470+J471+J472+J473+J474</f>
        <v>152</v>
      </c>
    </row>
    <row r="318" spans="1:10">
      <c r="A318" s="485"/>
      <c r="B318" s="489"/>
      <c r="C318" s="486"/>
      <c r="D318" s="495" t="s">
        <v>49</v>
      </c>
      <c r="E318" s="489"/>
      <c r="F318" s="491"/>
      <c r="G318" s="489"/>
      <c r="H318" s="486"/>
      <c r="I318" s="574"/>
      <c r="J318" s="489"/>
    </row>
    <row r="319" spans="1:10">
      <c r="A319" s="485">
        <v>268</v>
      </c>
      <c r="B319" s="489">
        <v>50</v>
      </c>
      <c r="C319" s="486" t="s">
        <v>222</v>
      </c>
      <c r="D319" s="490" t="s">
        <v>1489</v>
      </c>
      <c r="E319" s="493" t="s">
        <v>13</v>
      </c>
      <c r="F319" s="504" t="s">
        <v>1490</v>
      </c>
      <c r="G319" s="489" t="s">
        <v>223</v>
      </c>
      <c r="H319" s="490" t="s">
        <v>1207</v>
      </c>
      <c r="I319" s="574">
        <v>1</v>
      </c>
      <c r="J319" s="489">
        <v>1</v>
      </c>
    </row>
    <row r="320" spans="1:10">
      <c r="A320" s="485">
        <v>269</v>
      </c>
      <c r="B320" s="489">
        <v>68</v>
      </c>
      <c r="C320" s="486"/>
      <c r="D320" s="490" t="s">
        <v>84</v>
      </c>
      <c r="E320" s="493" t="s">
        <v>13</v>
      </c>
      <c r="F320" s="504"/>
      <c r="G320" s="489"/>
      <c r="H320" s="490" t="s">
        <v>1207</v>
      </c>
      <c r="I320" s="574"/>
      <c r="J320" s="489">
        <v>1</v>
      </c>
    </row>
    <row r="321" spans="1:255">
      <c r="A321" s="485">
        <v>270</v>
      </c>
      <c r="B321" s="489">
        <v>71</v>
      </c>
      <c r="C321" s="486"/>
      <c r="D321" s="490" t="s">
        <v>84</v>
      </c>
      <c r="E321" s="493" t="s">
        <v>13</v>
      </c>
      <c r="F321" s="504"/>
      <c r="G321" s="489"/>
      <c r="H321" s="490" t="s">
        <v>1207</v>
      </c>
      <c r="I321" s="574"/>
      <c r="J321" s="489">
        <v>1</v>
      </c>
    </row>
    <row r="322" spans="1:255">
      <c r="A322" s="485">
        <v>271</v>
      </c>
      <c r="B322" s="489">
        <v>110</v>
      </c>
      <c r="C322" s="486"/>
      <c r="D322" s="490" t="s">
        <v>84</v>
      </c>
      <c r="E322" s="493" t="s">
        <v>13</v>
      </c>
      <c r="F322" s="504"/>
      <c r="G322" s="489"/>
      <c r="H322" s="490" t="s">
        <v>1207</v>
      </c>
      <c r="I322" s="574"/>
      <c r="J322" s="489">
        <v>1</v>
      </c>
    </row>
    <row r="323" spans="1:255">
      <c r="A323" s="485">
        <v>272</v>
      </c>
      <c r="B323" s="489">
        <v>112</v>
      </c>
      <c r="C323" s="486" t="s">
        <v>224</v>
      </c>
      <c r="D323" s="490" t="s">
        <v>84</v>
      </c>
      <c r="E323" s="493" t="s">
        <v>13</v>
      </c>
      <c r="F323" s="504" t="s">
        <v>1491</v>
      </c>
      <c r="G323" s="489" t="s">
        <v>223</v>
      </c>
      <c r="H323" s="490" t="s">
        <v>1207</v>
      </c>
      <c r="I323" s="574">
        <v>1</v>
      </c>
      <c r="J323" s="489">
        <v>1</v>
      </c>
    </row>
    <row r="324" spans="1:255">
      <c r="A324" s="485">
        <v>273</v>
      </c>
      <c r="B324" s="489">
        <v>116</v>
      </c>
      <c r="C324" s="486" t="s">
        <v>225</v>
      </c>
      <c r="D324" s="490" t="s">
        <v>84</v>
      </c>
      <c r="E324" s="493" t="s">
        <v>13</v>
      </c>
      <c r="F324" s="504" t="s">
        <v>1492</v>
      </c>
      <c r="G324" s="489" t="s">
        <v>223</v>
      </c>
      <c r="H324" s="490" t="s">
        <v>1207</v>
      </c>
      <c r="I324" s="574">
        <v>1</v>
      </c>
      <c r="J324" s="489">
        <v>1</v>
      </c>
    </row>
    <row r="325" spans="1:255">
      <c r="A325" s="485">
        <v>274</v>
      </c>
      <c r="B325" s="489">
        <v>120</v>
      </c>
      <c r="C325" s="486" t="s">
        <v>226</v>
      </c>
      <c r="D325" s="490" t="s">
        <v>84</v>
      </c>
      <c r="E325" s="493" t="s">
        <v>13</v>
      </c>
      <c r="F325" s="504" t="s">
        <v>1490</v>
      </c>
      <c r="G325" s="489" t="s">
        <v>227</v>
      </c>
      <c r="H325" s="490" t="s">
        <v>1207</v>
      </c>
      <c r="I325" s="574">
        <v>1</v>
      </c>
      <c r="J325" s="489">
        <v>1</v>
      </c>
    </row>
    <row r="326" spans="1:255">
      <c r="A326" s="485">
        <v>275</v>
      </c>
      <c r="B326" s="489">
        <v>279</v>
      </c>
      <c r="C326" s="486" t="s">
        <v>238</v>
      </c>
      <c r="D326" s="490" t="s">
        <v>84</v>
      </c>
      <c r="E326" s="493" t="s">
        <v>13</v>
      </c>
      <c r="F326" s="504" t="s">
        <v>1490</v>
      </c>
      <c r="G326" s="489" t="s">
        <v>227</v>
      </c>
      <c r="H326" s="490" t="s">
        <v>1209</v>
      </c>
      <c r="I326" s="574">
        <v>1</v>
      </c>
      <c r="J326" s="489">
        <v>1</v>
      </c>
    </row>
    <row r="327" spans="1:255">
      <c r="A327" s="485">
        <v>276</v>
      </c>
      <c r="B327" s="489">
        <v>301</v>
      </c>
      <c r="C327" s="486" t="s">
        <v>239</v>
      </c>
      <c r="D327" s="490" t="s">
        <v>84</v>
      </c>
      <c r="E327" s="493" t="s">
        <v>13</v>
      </c>
      <c r="F327" s="504" t="s">
        <v>1490</v>
      </c>
      <c r="G327" s="489" t="s">
        <v>227</v>
      </c>
      <c r="H327" s="490" t="s">
        <v>1209</v>
      </c>
      <c r="I327" s="574">
        <v>1</v>
      </c>
      <c r="J327" s="489">
        <v>1</v>
      </c>
    </row>
    <row r="328" spans="1:255">
      <c r="A328" s="485">
        <v>277</v>
      </c>
      <c r="B328" s="489">
        <v>1131</v>
      </c>
      <c r="C328" s="486"/>
      <c r="D328" s="490" t="s">
        <v>84</v>
      </c>
      <c r="E328" s="493" t="s">
        <v>13</v>
      </c>
      <c r="F328" s="504"/>
      <c r="G328" s="489"/>
      <c r="H328" s="490" t="s">
        <v>1207</v>
      </c>
      <c r="I328" s="574"/>
      <c r="J328" s="489">
        <v>1</v>
      </c>
    </row>
    <row r="329" spans="1:255">
      <c r="A329" s="485">
        <v>278</v>
      </c>
      <c r="B329" s="489">
        <v>106</v>
      </c>
      <c r="C329" s="486"/>
      <c r="D329" s="490" t="s">
        <v>229</v>
      </c>
      <c r="E329" s="493" t="s">
        <v>13</v>
      </c>
      <c r="F329" s="504"/>
      <c r="G329" s="489"/>
      <c r="H329" s="490" t="s">
        <v>1207</v>
      </c>
      <c r="I329" s="574"/>
      <c r="J329" s="489">
        <v>1</v>
      </c>
    </row>
    <row r="330" spans="1:255" s="73" customFormat="1">
      <c r="A330" s="485">
        <v>279</v>
      </c>
      <c r="B330" s="489">
        <v>621</v>
      </c>
      <c r="C330" s="486"/>
      <c r="D330" s="490" t="s">
        <v>25</v>
      </c>
      <c r="E330" s="493" t="s">
        <v>13</v>
      </c>
      <c r="F330" s="504"/>
      <c r="G330" s="489"/>
      <c r="H330" s="490" t="s">
        <v>1207</v>
      </c>
      <c r="I330" s="574"/>
      <c r="J330" s="489">
        <v>1</v>
      </c>
      <c r="K330" s="483"/>
      <c r="L330" s="483"/>
      <c r="M330" s="483"/>
      <c r="N330" s="483"/>
      <c r="O330" s="483"/>
      <c r="P330" s="483"/>
      <c r="Q330" s="483"/>
      <c r="R330" s="483"/>
      <c r="S330" s="483"/>
      <c r="T330" s="483"/>
      <c r="U330" s="483"/>
      <c r="V330" s="483"/>
      <c r="W330" s="483"/>
      <c r="X330" s="483"/>
      <c r="Y330" s="483"/>
      <c r="Z330" s="483"/>
      <c r="AA330" s="483"/>
      <c r="AB330" s="483"/>
      <c r="AC330" s="483"/>
      <c r="AD330" s="483"/>
      <c r="AE330" s="483"/>
      <c r="AF330" s="483"/>
      <c r="AG330" s="483"/>
      <c r="AH330" s="483"/>
      <c r="AI330" s="483"/>
      <c r="AJ330" s="483"/>
      <c r="AK330" s="483"/>
      <c r="AL330" s="483"/>
      <c r="AM330" s="483"/>
      <c r="AN330" s="483"/>
      <c r="AO330" s="483"/>
      <c r="AP330" s="483"/>
      <c r="AQ330" s="483"/>
      <c r="AR330" s="483"/>
      <c r="AS330" s="483"/>
      <c r="AT330" s="483"/>
      <c r="AU330" s="483"/>
      <c r="AV330" s="483"/>
      <c r="AW330" s="483"/>
      <c r="AX330" s="483"/>
      <c r="AY330" s="483"/>
      <c r="AZ330" s="483"/>
      <c r="BA330" s="483"/>
      <c r="BB330" s="483"/>
      <c r="BC330" s="483"/>
      <c r="BD330" s="483"/>
      <c r="BE330" s="483"/>
      <c r="BF330" s="483"/>
      <c r="BG330" s="483"/>
      <c r="BH330" s="483"/>
      <c r="BI330" s="483"/>
      <c r="BJ330" s="483"/>
      <c r="BK330" s="483"/>
      <c r="BL330" s="483"/>
      <c r="BM330" s="483"/>
      <c r="BN330" s="483"/>
      <c r="BO330" s="483"/>
      <c r="BP330" s="483"/>
      <c r="BQ330" s="483"/>
      <c r="BR330" s="483"/>
      <c r="BS330" s="483"/>
      <c r="BT330" s="483"/>
      <c r="BU330" s="483"/>
      <c r="BV330" s="483"/>
      <c r="BW330" s="483"/>
      <c r="BX330" s="483"/>
      <c r="BY330" s="483"/>
      <c r="BZ330" s="483"/>
      <c r="CA330" s="483"/>
      <c r="CB330" s="483"/>
      <c r="CC330" s="483"/>
      <c r="CD330" s="483"/>
      <c r="CE330" s="483"/>
      <c r="CF330" s="483"/>
      <c r="CG330" s="483"/>
      <c r="CH330" s="483"/>
      <c r="CI330" s="483"/>
      <c r="CJ330" s="483"/>
      <c r="CK330" s="483"/>
      <c r="CL330" s="483"/>
      <c r="CM330" s="483"/>
      <c r="CN330" s="483"/>
      <c r="CO330" s="483"/>
      <c r="CP330" s="483"/>
      <c r="CQ330" s="483"/>
      <c r="CR330" s="483"/>
      <c r="CS330" s="483"/>
      <c r="CT330" s="483"/>
      <c r="CU330" s="483"/>
      <c r="CV330" s="483"/>
      <c r="CW330" s="483"/>
      <c r="CX330" s="483"/>
      <c r="CY330" s="483"/>
      <c r="CZ330" s="483"/>
      <c r="DA330" s="483"/>
      <c r="DB330" s="483"/>
      <c r="DC330" s="483"/>
      <c r="DD330" s="483"/>
      <c r="DE330" s="483"/>
      <c r="DF330" s="483"/>
      <c r="DG330" s="483"/>
      <c r="DH330" s="483"/>
      <c r="DI330" s="483"/>
      <c r="DJ330" s="483"/>
      <c r="DK330" s="483"/>
      <c r="DL330" s="483"/>
      <c r="DM330" s="483"/>
      <c r="DN330" s="483"/>
      <c r="DO330" s="483"/>
      <c r="DP330" s="483"/>
      <c r="DQ330" s="483"/>
      <c r="DR330" s="483"/>
      <c r="DS330" s="483"/>
      <c r="DT330" s="483"/>
      <c r="DU330" s="483"/>
      <c r="DV330" s="483"/>
      <c r="DW330" s="483"/>
      <c r="DX330" s="483"/>
      <c r="DY330" s="483"/>
      <c r="DZ330" s="483"/>
      <c r="EA330" s="483"/>
      <c r="EB330" s="483"/>
      <c r="EC330" s="483"/>
      <c r="ED330" s="483"/>
      <c r="EE330" s="483"/>
      <c r="EF330" s="483"/>
      <c r="EG330" s="483"/>
      <c r="EH330" s="483"/>
      <c r="EI330" s="483"/>
      <c r="EJ330" s="483"/>
      <c r="EK330" s="483"/>
      <c r="EL330" s="483"/>
      <c r="EM330" s="483"/>
      <c r="EN330" s="483"/>
      <c r="EO330" s="483"/>
      <c r="EP330" s="483"/>
      <c r="EQ330" s="483"/>
      <c r="ER330" s="483"/>
      <c r="ES330" s="483"/>
      <c r="ET330" s="483"/>
      <c r="EU330" s="483"/>
      <c r="EV330" s="483"/>
      <c r="EW330" s="483"/>
      <c r="EX330" s="483"/>
      <c r="EY330" s="483"/>
      <c r="EZ330" s="483"/>
      <c r="FA330" s="483"/>
      <c r="FB330" s="483"/>
      <c r="FC330" s="483"/>
      <c r="FD330" s="483"/>
      <c r="FE330" s="483"/>
      <c r="FF330" s="483"/>
      <c r="FG330" s="483"/>
      <c r="FH330" s="483"/>
      <c r="FI330" s="483"/>
      <c r="FJ330" s="483"/>
      <c r="FK330" s="483"/>
      <c r="FL330" s="483"/>
      <c r="FM330" s="483"/>
      <c r="FN330" s="483"/>
      <c r="FO330" s="483"/>
      <c r="FP330" s="483"/>
      <c r="FQ330" s="483"/>
      <c r="FR330" s="483"/>
      <c r="FS330" s="483"/>
      <c r="FT330" s="483"/>
      <c r="FU330" s="483"/>
      <c r="FV330" s="483"/>
      <c r="FW330" s="483"/>
      <c r="FX330" s="483"/>
      <c r="FY330" s="483"/>
      <c r="FZ330" s="483"/>
      <c r="GA330" s="483"/>
      <c r="GB330" s="483"/>
      <c r="GC330" s="483"/>
      <c r="GD330" s="483"/>
      <c r="GE330" s="483"/>
      <c r="GF330" s="483"/>
      <c r="GG330" s="483"/>
      <c r="GH330" s="483"/>
      <c r="GI330" s="483"/>
      <c r="GJ330" s="483"/>
      <c r="GK330" s="483"/>
      <c r="GL330" s="483"/>
      <c r="GM330" s="483"/>
      <c r="GN330" s="483"/>
      <c r="GO330" s="483"/>
      <c r="GP330" s="483"/>
      <c r="GQ330" s="483"/>
      <c r="GR330" s="483"/>
      <c r="GS330" s="483"/>
      <c r="GT330" s="483"/>
      <c r="GU330" s="483"/>
      <c r="GV330" s="483"/>
      <c r="GW330" s="483"/>
      <c r="GX330" s="483"/>
      <c r="GY330" s="483"/>
      <c r="GZ330" s="483"/>
      <c r="HA330" s="483"/>
      <c r="HB330" s="483"/>
      <c r="HC330" s="483"/>
      <c r="HD330" s="483"/>
      <c r="HE330" s="483"/>
      <c r="HF330" s="483"/>
      <c r="HG330" s="483"/>
      <c r="HH330" s="483"/>
      <c r="HI330" s="483"/>
      <c r="HJ330" s="483"/>
      <c r="HK330" s="483"/>
      <c r="HL330" s="483"/>
      <c r="HM330" s="483"/>
      <c r="HN330" s="483"/>
      <c r="HO330" s="483"/>
      <c r="HP330" s="483"/>
      <c r="HQ330" s="483"/>
      <c r="HR330" s="483"/>
      <c r="HS330" s="483"/>
      <c r="HT330" s="483"/>
      <c r="HU330" s="483"/>
      <c r="HV330" s="483"/>
      <c r="HW330" s="483"/>
      <c r="HX330" s="483"/>
      <c r="HY330" s="483"/>
      <c r="HZ330" s="483"/>
      <c r="IA330" s="483"/>
      <c r="IB330" s="483"/>
      <c r="IC330" s="483"/>
      <c r="ID330" s="483"/>
      <c r="IE330" s="483"/>
      <c r="IF330" s="483"/>
      <c r="IG330" s="483"/>
      <c r="IH330" s="483"/>
      <c r="II330" s="483"/>
      <c r="IJ330" s="483"/>
      <c r="IK330" s="483"/>
      <c r="IL330" s="483"/>
      <c r="IM330" s="483"/>
      <c r="IN330" s="483"/>
      <c r="IO330" s="483"/>
      <c r="IP330" s="483"/>
      <c r="IQ330" s="483"/>
      <c r="IR330" s="483"/>
      <c r="IS330" s="483"/>
      <c r="IT330" s="483"/>
      <c r="IU330" s="483"/>
    </row>
    <row r="331" spans="1:255">
      <c r="A331" s="485">
        <v>280</v>
      </c>
      <c r="B331" s="489">
        <v>993</v>
      </c>
      <c r="C331" s="486"/>
      <c r="D331" s="490" t="s">
        <v>25</v>
      </c>
      <c r="E331" s="493" t="s">
        <v>13</v>
      </c>
      <c r="F331" s="504"/>
      <c r="G331" s="489"/>
      <c r="H331" s="490" t="s">
        <v>1207</v>
      </c>
      <c r="I331" s="574"/>
      <c r="J331" s="489">
        <v>1</v>
      </c>
    </row>
    <row r="332" spans="1:255">
      <c r="A332" s="485">
        <v>281</v>
      </c>
      <c r="B332" s="489">
        <v>1084</v>
      </c>
      <c r="C332" s="486"/>
      <c r="D332" s="490" t="s">
        <v>229</v>
      </c>
      <c r="E332" s="493" t="s">
        <v>13</v>
      </c>
      <c r="F332" s="504"/>
      <c r="G332" s="489"/>
      <c r="H332" s="490" t="s">
        <v>1207</v>
      </c>
      <c r="I332" s="574"/>
      <c r="J332" s="489">
        <v>1</v>
      </c>
    </row>
    <row r="333" spans="1:255">
      <c r="A333" s="485">
        <v>282</v>
      </c>
      <c r="B333" s="489">
        <v>622</v>
      </c>
      <c r="C333" s="486"/>
      <c r="D333" s="490" t="s">
        <v>1493</v>
      </c>
      <c r="E333" s="493" t="s">
        <v>13</v>
      </c>
      <c r="F333" s="504"/>
      <c r="G333" s="489"/>
      <c r="H333" s="490" t="s">
        <v>1207</v>
      </c>
      <c r="I333" s="574"/>
      <c r="J333" s="489">
        <v>1</v>
      </c>
    </row>
    <row r="334" spans="1:255">
      <c r="A334" s="485">
        <v>283</v>
      </c>
      <c r="B334" s="489">
        <v>994</v>
      </c>
      <c r="C334" s="486"/>
      <c r="D334" s="490" t="s">
        <v>101</v>
      </c>
      <c r="E334" s="493" t="s">
        <v>13</v>
      </c>
      <c r="F334" s="504"/>
      <c r="G334" s="489"/>
      <c r="H334" s="490" t="s">
        <v>1207</v>
      </c>
      <c r="I334" s="574"/>
      <c r="J334" s="489">
        <v>1</v>
      </c>
    </row>
    <row r="335" spans="1:255">
      <c r="A335" s="485"/>
      <c r="B335" s="489"/>
      <c r="C335" s="486"/>
      <c r="D335" s="495" t="s">
        <v>230</v>
      </c>
      <c r="E335" s="489"/>
      <c r="F335" s="491"/>
      <c r="G335" s="489"/>
      <c r="H335" s="490"/>
      <c r="I335" s="574"/>
      <c r="J335" s="489"/>
    </row>
    <row r="336" spans="1:255">
      <c r="A336" s="485">
        <v>284</v>
      </c>
      <c r="B336" s="489">
        <v>615</v>
      </c>
      <c r="C336" s="486"/>
      <c r="D336" s="490" t="s">
        <v>1494</v>
      </c>
      <c r="E336" s="489" t="s">
        <v>15</v>
      </c>
      <c r="F336" s="491"/>
      <c r="G336" s="489"/>
      <c r="H336" s="490" t="s">
        <v>1208</v>
      </c>
      <c r="I336" s="574"/>
      <c r="J336" s="489">
        <v>1</v>
      </c>
    </row>
    <row r="337" spans="1:255">
      <c r="A337" s="485">
        <v>285</v>
      </c>
      <c r="B337" s="489">
        <v>616</v>
      </c>
      <c r="C337" s="486"/>
      <c r="D337" s="490" t="s">
        <v>113</v>
      </c>
      <c r="E337" s="489" t="s">
        <v>15</v>
      </c>
      <c r="F337" s="491"/>
      <c r="G337" s="489"/>
      <c r="H337" s="490" t="s">
        <v>1208</v>
      </c>
      <c r="I337" s="574"/>
      <c r="J337" s="489">
        <v>1</v>
      </c>
    </row>
    <row r="338" spans="1:255">
      <c r="A338" s="485">
        <v>286</v>
      </c>
      <c r="B338" s="489">
        <v>987</v>
      </c>
      <c r="C338" s="486" t="s">
        <v>232</v>
      </c>
      <c r="D338" s="490" t="s">
        <v>113</v>
      </c>
      <c r="E338" s="489" t="s">
        <v>15</v>
      </c>
      <c r="F338" s="491"/>
      <c r="G338" s="489" t="s">
        <v>227</v>
      </c>
      <c r="H338" s="490" t="s">
        <v>1208</v>
      </c>
      <c r="I338" s="574">
        <v>1</v>
      </c>
      <c r="J338" s="489">
        <v>1</v>
      </c>
    </row>
    <row r="339" spans="1:255">
      <c r="A339" s="485">
        <v>287</v>
      </c>
      <c r="B339" s="489">
        <v>988</v>
      </c>
      <c r="C339" s="486" t="s">
        <v>233</v>
      </c>
      <c r="D339" s="490" t="s">
        <v>113</v>
      </c>
      <c r="E339" s="489" t="s">
        <v>15</v>
      </c>
      <c r="F339" s="491"/>
      <c r="G339" s="489" t="s">
        <v>227</v>
      </c>
      <c r="H339" s="490" t="s">
        <v>1208</v>
      </c>
      <c r="I339" s="574">
        <v>1</v>
      </c>
      <c r="J339" s="489">
        <v>1</v>
      </c>
    </row>
    <row r="340" spans="1:255">
      <c r="A340" s="485"/>
      <c r="B340" s="489"/>
      <c r="C340" s="486"/>
      <c r="D340" s="495" t="s">
        <v>234</v>
      </c>
      <c r="E340" s="489"/>
      <c r="F340" s="491"/>
      <c r="G340" s="489"/>
      <c r="H340" s="490"/>
      <c r="I340" s="574"/>
      <c r="J340" s="489"/>
    </row>
    <row r="341" spans="1:255">
      <c r="A341" s="485">
        <v>288</v>
      </c>
      <c r="B341" s="489">
        <v>74</v>
      </c>
      <c r="C341" s="486"/>
      <c r="D341" s="490" t="s">
        <v>1489</v>
      </c>
      <c r="E341" s="493" t="s">
        <v>13</v>
      </c>
      <c r="F341" s="504"/>
      <c r="G341" s="489"/>
      <c r="H341" s="490" t="s">
        <v>1209</v>
      </c>
      <c r="I341" s="574"/>
      <c r="J341" s="489">
        <v>1</v>
      </c>
    </row>
    <row r="342" spans="1:255">
      <c r="A342" s="485">
        <v>289</v>
      </c>
      <c r="B342" s="489">
        <v>134</v>
      </c>
      <c r="C342" s="486" t="s">
        <v>235</v>
      </c>
      <c r="D342" s="490" t="s">
        <v>84</v>
      </c>
      <c r="E342" s="493" t="s">
        <v>13</v>
      </c>
      <c r="F342" s="511" t="s">
        <v>1495</v>
      </c>
      <c r="G342" s="489" t="s">
        <v>223</v>
      </c>
      <c r="H342" s="490" t="s">
        <v>1209</v>
      </c>
      <c r="I342" s="574">
        <v>1</v>
      </c>
      <c r="J342" s="489">
        <v>1</v>
      </c>
    </row>
    <row r="343" spans="1:255">
      <c r="A343" s="485">
        <v>290</v>
      </c>
      <c r="B343" s="489">
        <v>144</v>
      </c>
      <c r="C343" s="486" t="s">
        <v>236</v>
      </c>
      <c r="D343" s="490" t="s">
        <v>84</v>
      </c>
      <c r="E343" s="493" t="s">
        <v>13</v>
      </c>
      <c r="F343" s="511" t="s">
        <v>1495</v>
      </c>
      <c r="G343" s="489" t="s">
        <v>223</v>
      </c>
      <c r="H343" s="490" t="s">
        <v>1209</v>
      </c>
      <c r="I343" s="574">
        <v>1</v>
      </c>
      <c r="J343" s="489">
        <v>1</v>
      </c>
    </row>
    <row r="344" spans="1:255">
      <c r="A344" s="485">
        <v>291</v>
      </c>
      <c r="B344" s="489">
        <v>348</v>
      </c>
      <c r="C344" s="486" t="s">
        <v>237</v>
      </c>
      <c r="D344" s="490" t="s">
        <v>84</v>
      </c>
      <c r="E344" s="493" t="s">
        <v>13</v>
      </c>
      <c r="F344" s="511" t="s">
        <v>1495</v>
      </c>
      <c r="G344" s="489" t="s">
        <v>223</v>
      </c>
      <c r="H344" s="490" t="s">
        <v>1209</v>
      </c>
      <c r="I344" s="574">
        <v>1</v>
      </c>
      <c r="J344" s="489">
        <v>1</v>
      </c>
    </row>
    <row r="345" spans="1:255">
      <c r="A345" s="485">
        <v>292</v>
      </c>
      <c r="B345" s="489">
        <v>991</v>
      </c>
      <c r="C345" s="486"/>
      <c r="D345" s="490" t="s">
        <v>84</v>
      </c>
      <c r="E345" s="493" t="s">
        <v>13</v>
      </c>
      <c r="F345" s="504"/>
      <c r="G345" s="489"/>
      <c r="H345" s="490" t="s">
        <v>1207</v>
      </c>
      <c r="I345" s="574"/>
      <c r="J345" s="489">
        <v>1</v>
      </c>
    </row>
    <row r="346" spans="1:255">
      <c r="A346" s="485">
        <v>293</v>
      </c>
      <c r="B346" s="489">
        <v>992</v>
      </c>
      <c r="C346" s="486"/>
      <c r="D346" s="490" t="s">
        <v>84</v>
      </c>
      <c r="E346" s="493" t="s">
        <v>13</v>
      </c>
      <c r="F346" s="504"/>
      <c r="G346" s="489"/>
      <c r="H346" s="490" t="s">
        <v>1207</v>
      </c>
      <c r="I346" s="574"/>
      <c r="J346" s="489">
        <v>1</v>
      </c>
    </row>
    <row r="347" spans="1:255">
      <c r="A347" s="485">
        <v>294</v>
      </c>
      <c r="B347" s="489">
        <v>28</v>
      </c>
      <c r="C347" s="490" t="s">
        <v>27</v>
      </c>
      <c r="D347" s="490" t="s">
        <v>241</v>
      </c>
      <c r="E347" s="493" t="s">
        <v>13</v>
      </c>
      <c r="F347" s="504"/>
      <c r="G347" s="489"/>
      <c r="H347" s="490" t="s">
        <v>1209</v>
      </c>
      <c r="I347" s="574"/>
      <c r="J347" s="489">
        <v>1</v>
      </c>
    </row>
    <row r="348" spans="1:255">
      <c r="A348" s="485">
        <v>295</v>
      </c>
      <c r="B348" s="489">
        <v>107</v>
      </c>
      <c r="C348" s="486"/>
      <c r="D348" s="490" t="s">
        <v>420</v>
      </c>
      <c r="E348" s="493" t="s">
        <v>13</v>
      </c>
      <c r="F348" s="504"/>
      <c r="G348" s="489"/>
      <c r="H348" s="490" t="s">
        <v>1209</v>
      </c>
      <c r="I348" s="574"/>
      <c r="J348" s="489">
        <v>1</v>
      </c>
    </row>
    <row r="349" spans="1:255">
      <c r="A349" s="485">
        <v>296</v>
      </c>
      <c r="B349" s="489">
        <v>109</v>
      </c>
      <c r="C349" s="486"/>
      <c r="D349" s="490" t="s">
        <v>241</v>
      </c>
      <c r="E349" s="493" t="s">
        <v>13</v>
      </c>
      <c r="F349" s="504"/>
      <c r="G349" s="489"/>
      <c r="H349" s="490" t="s">
        <v>1209</v>
      </c>
      <c r="I349" s="573"/>
      <c r="J349" s="501">
        <v>1</v>
      </c>
      <c r="K349" s="481"/>
      <c r="L349" s="481"/>
      <c r="M349" s="481"/>
      <c r="N349" s="481"/>
      <c r="O349" s="481"/>
      <c r="P349" s="481"/>
      <c r="Q349" s="481"/>
      <c r="R349" s="481"/>
      <c r="S349" s="481"/>
      <c r="T349" s="481"/>
      <c r="U349" s="481"/>
      <c r="V349" s="481"/>
      <c r="W349" s="481"/>
      <c r="X349" s="481"/>
      <c r="Y349" s="481"/>
      <c r="Z349" s="481"/>
      <c r="AA349" s="481"/>
      <c r="AB349" s="481"/>
      <c r="AC349" s="481"/>
      <c r="AD349" s="481"/>
      <c r="AE349" s="481"/>
      <c r="AF349" s="481"/>
      <c r="AG349" s="481"/>
      <c r="AH349" s="481"/>
      <c r="AI349" s="481"/>
      <c r="AJ349" s="481"/>
      <c r="AK349" s="481"/>
      <c r="AL349" s="481"/>
      <c r="AM349" s="481"/>
      <c r="AN349" s="481"/>
      <c r="AO349" s="481"/>
      <c r="AP349" s="481"/>
      <c r="AQ349" s="481"/>
      <c r="AR349" s="481"/>
      <c r="AS349" s="481"/>
      <c r="AT349" s="481"/>
      <c r="AU349" s="481"/>
      <c r="AV349" s="481"/>
      <c r="AW349" s="481"/>
      <c r="AX349" s="481"/>
      <c r="AY349" s="481"/>
      <c r="AZ349" s="481"/>
      <c r="BA349" s="481"/>
      <c r="BB349" s="481"/>
      <c r="BC349" s="481"/>
      <c r="BD349" s="481"/>
      <c r="BE349" s="481"/>
      <c r="BF349" s="481"/>
      <c r="BG349" s="481"/>
      <c r="BH349" s="481"/>
      <c r="BI349" s="481"/>
      <c r="BJ349" s="481"/>
      <c r="BK349" s="481"/>
      <c r="BL349" s="481"/>
      <c r="BM349" s="481"/>
      <c r="BN349" s="481"/>
      <c r="BO349" s="481"/>
      <c r="BP349" s="481"/>
      <c r="BQ349" s="481"/>
      <c r="BR349" s="481"/>
      <c r="BS349" s="481"/>
      <c r="BT349" s="481"/>
      <c r="BU349" s="481"/>
      <c r="BV349" s="481"/>
      <c r="BW349" s="481"/>
      <c r="BX349" s="481"/>
      <c r="BY349" s="481"/>
      <c r="BZ349" s="481"/>
      <c r="CA349" s="481"/>
      <c r="CB349" s="481"/>
      <c r="CC349" s="481"/>
      <c r="CD349" s="481"/>
      <c r="CE349" s="481"/>
      <c r="CF349" s="481"/>
      <c r="CG349" s="481"/>
      <c r="CH349" s="481"/>
      <c r="CI349" s="481"/>
      <c r="CJ349" s="481"/>
      <c r="CK349" s="481"/>
      <c r="CL349" s="481"/>
      <c r="CM349" s="481"/>
      <c r="CN349" s="481"/>
      <c r="CO349" s="481"/>
      <c r="CP349" s="481"/>
      <c r="CQ349" s="481"/>
      <c r="CR349" s="481"/>
      <c r="CS349" s="481"/>
      <c r="CT349" s="481"/>
      <c r="CU349" s="481"/>
      <c r="CV349" s="481"/>
      <c r="CW349" s="481"/>
      <c r="CX349" s="481"/>
      <c r="CY349" s="481"/>
      <c r="CZ349" s="481"/>
      <c r="DA349" s="481"/>
      <c r="DB349" s="481"/>
      <c r="DC349" s="481"/>
      <c r="DD349" s="481"/>
      <c r="DE349" s="481"/>
      <c r="DF349" s="481"/>
      <c r="DG349" s="481"/>
      <c r="DH349" s="481"/>
      <c r="DI349" s="481"/>
      <c r="DJ349" s="481"/>
      <c r="DK349" s="481"/>
      <c r="DL349" s="481"/>
      <c r="DM349" s="481"/>
      <c r="DN349" s="481"/>
      <c r="DO349" s="481"/>
      <c r="DP349" s="481"/>
      <c r="DQ349" s="481"/>
      <c r="DR349" s="481"/>
      <c r="DS349" s="481"/>
      <c r="DT349" s="481"/>
      <c r="DU349" s="481"/>
      <c r="DV349" s="481"/>
      <c r="DW349" s="481"/>
      <c r="DX349" s="481"/>
      <c r="DY349" s="481"/>
      <c r="DZ349" s="481"/>
      <c r="EA349" s="481"/>
      <c r="EB349" s="481"/>
      <c r="EC349" s="481"/>
      <c r="ED349" s="481"/>
      <c r="EE349" s="481"/>
      <c r="EF349" s="481"/>
      <c r="EG349" s="481"/>
      <c r="EH349" s="481"/>
      <c r="EI349" s="481"/>
      <c r="EJ349" s="481"/>
      <c r="EK349" s="481"/>
      <c r="EL349" s="481"/>
      <c r="EM349" s="481"/>
      <c r="EN349" s="481"/>
      <c r="EO349" s="481"/>
      <c r="EP349" s="481"/>
      <c r="EQ349" s="481"/>
      <c r="ER349" s="481"/>
      <c r="ES349" s="481"/>
      <c r="ET349" s="481"/>
      <c r="EU349" s="481"/>
      <c r="EV349" s="481"/>
      <c r="EW349" s="481"/>
      <c r="EX349" s="481"/>
      <c r="EY349" s="481"/>
      <c r="EZ349" s="481"/>
      <c r="FA349" s="481"/>
      <c r="FB349" s="481"/>
      <c r="FC349" s="481"/>
      <c r="FD349" s="481"/>
      <c r="FE349" s="481"/>
      <c r="FF349" s="481"/>
      <c r="FG349" s="481"/>
      <c r="FH349" s="481"/>
      <c r="FI349" s="481"/>
      <c r="FJ349" s="481"/>
      <c r="FK349" s="481"/>
      <c r="FL349" s="481"/>
      <c r="FM349" s="481"/>
      <c r="FN349" s="481"/>
      <c r="FO349" s="481"/>
      <c r="FP349" s="481"/>
      <c r="FQ349" s="481"/>
      <c r="FR349" s="481"/>
      <c r="FS349" s="481"/>
      <c r="FT349" s="481"/>
      <c r="FU349" s="481"/>
      <c r="FV349" s="481"/>
      <c r="FW349" s="481"/>
      <c r="FX349" s="481"/>
      <c r="FY349" s="481"/>
      <c r="FZ349" s="481"/>
      <c r="GA349" s="481"/>
      <c r="GB349" s="481"/>
      <c r="GC349" s="481"/>
      <c r="GD349" s="481"/>
      <c r="GE349" s="481"/>
      <c r="GF349" s="481"/>
      <c r="GG349" s="481"/>
      <c r="GH349" s="481"/>
      <c r="GI349" s="481"/>
      <c r="GJ349" s="481"/>
      <c r="GK349" s="481"/>
      <c r="GL349" s="481"/>
      <c r="GM349" s="481"/>
      <c r="GN349" s="481"/>
      <c r="GO349" s="481"/>
      <c r="GP349" s="481"/>
      <c r="GQ349" s="481"/>
      <c r="GR349" s="481"/>
      <c r="GS349" s="481"/>
      <c r="GT349" s="481"/>
      <c r="GU349" s="481"/>
      <c r="GV349" s="481"/>
      <c r="GW349" s="481"/>
      <c r="GX349" s="481"/>
      <c r="GY349" s="481"/>
      <c r="GZ349" s="481"/>
      <c r="HA349" s="481"/>
      <c r="HB349" s="481"/>
      <c r="HC349" s="481"/>
      <c r="HD349" s="481"/>
      <c r="HE349" s="481"/>
      <c r="HF349" s="481"/>
      <c r="HG349" s="481"/>
      <c r="HH349" s="481"/>
      <c r="HI349" s="481"/>
      <c r="HJ349" s="481"/>
      <c r="HK349" s="481"/>
      <c r="HL349" s="481"/>
      <c r="HM349" s="481"/>
      <c r="HN349" s="481"/>
      <c r="HO349" s="481"/>
      <c r="HP349" s="481"/>
      <c r="HQ349" s="481"/>
      <c r="HR349" s="481"/>
      <c r="HS349" s="481"/>
      <c r="HT349" s="481"/>
      <c r="HU349" s="481"/>
      <c r="HV349" s="481"/>
      <c r="HW349" s="481"/>
      <c r="HX349" s="481"/>
      <c r="HY349" s="481"/>
      <c r="HZ349" s="481"/>
      <c r="IA349" s="481"/>
      <c r="IB349" s="481"/>
      <c r="IC349" s="481"/>
      <c r="ID349" s="481"/>
      <c r="IE349" s="481"/>
      <c r="IF349" s="481"/>
      <c r="IG349" s="481"/>
      <c r="IH349" s="481"/>
      <c r="II349" s="481"/>
      <c r="IJ349" s="481"/>
      <c r="IK349" s="481"/>
      <c r="IL349" s="481"/>
      <c r="IM349" s="481"/>
      <c r="IN349" s="481"/>
      <c r="IO349" s="481"/>
      <c r="IP349" s="481"/>
      <c r="IQ349" s="481"/>
      <c r="IR349" s="481"/>
      <c r="IS349" s="481"/>
      <c r="IT349" s="481"/>
      <c r="IU349" s="481"/>
    </row>
    <row r="350" spans="1:255">
      <c r="A350" s="485">
        <v>297</v>
      </c>
      <c r="B350" s="489">
        <v>111</v>
      </c>
      <c r="C350" s="486"/>
      <c r="D350" s="490" t="s">
        <v>241</v>
      </c>
      <c r="E350" s="493" t="s">
        <v>13</v>
      </c>
      <c r="F350" s="504"/>
      <c r="G350" s="489"/>
      <c r="H350" s="490" t="s">
        <v>1209</v>
      </c>
      <c r="I350" s="574"/>
      <c r="J350" s="489">
        <v>1</v>
      </c>
    </row>
    <row r="351" spans="1:255">
      <c r="A351" s="485">
        <v>298</v>
      </c>
      <c r="B351" s="489">
        <v>167</v>
      </c>
      <c r="C351" s="486"/>
      <c r="D351" s="490" t="s">
        <v>241</v>
      </c>
      <c r="E351" s="493" t="s">
        <v>13</v>
      </c>
      <c r="F351" s="504"/>
      <c r="G351" s="489"/>
      <c r="H351" s="490" t="s">
        <v>1209</v>
      </c>
      <c r="I351" s="574"/>
      <c r="J351" s="489">
        <v>1</v>
      </c>
    </row>
    <row r="352" spans="1:255">
      <c r="A352" s="485">
        <v>299</v>
      </c>
      <c r="B352" s="489">
        <v>175</v>
      </c>
      <c r="C352" s="486"/>
      <c r="D352" s="490" t="s">
        <v>241</v>
      </c>
      <c r="E352" s="493" t="s">
        <v>13</v>
      </c>
      <c r="F352" s="504"/>
      <c r="G352" s="489"/>
      <c r="H352" s="490" t="s">
        <v>1209</v>
      </c>
      <c r="I352" s="574"/>
      <c r="J352" s="489">
        <v>1</v>
      </c>
    </row>
    <row r="353" spans="1:10">
      <c r="A353" s="485">
        <v>300</v>
      </c>
      <c r="B353" s="489">
        <v>185</v>
      </c>
      <c r="C353" s="486"/>
      <c r="D353" s="490" t="s">
        <v>241</v>
      </c>
      <c r="E353" s="493" t="s">
        <v>13</v>
      </c>
      <c r="F353" s="504"/>
      <c r="G353" s="489"/>
      <c r="H353" s="490" t="s">
        <v>1209</v>
      </c>
      <c r="I353" s="574"/>
      <c r="J353" s="489">
        <v>1</v>
      </c>
    </row>
    <row r="354" spans="1:10">
      <c r="A354" s="485">
        <v>301</v>
      </c>
      <c r="B354" s="489">
        <v>187</v>
      </c>
      <c r="C354" s="486"/>
      <c r="D354" s="490" t="s">
        <v>241</v>
      </c>
      <c r="E354" s="493" t="s">
        <v>13</v>
      </c>
      <c r="F354" s="504"/>
      <c r="G354" s="489"/>
      <c r="H354" s="490" t="s">
        <v>1209</v>
      </c>
      <c r="I354" s="574"/>
      <c r="J354" s="489">
        <v>1</v>
      </c>
    </row>
    <row r="355" spans="1:10">
      <c r="A355" s="485">
        <v>302</v>
      </c>
      <c r="B355" s="489">
        <v>49</v>
      </c>
      <c r="C355" s="486" t="s">
        <v>245</v>
      </c>
      <c r="D355" s="490" t="s">
        <v>1496</v>
      </c>
      <c r="E355" s="489" t="s">
        <v>15</v>
      </c>
      <c r="F355" s="491"/>
      <c r="G355" s="489" t="s">
        <v>223</v>
      </c>
      <c r="H355" s="490" t="s">
        <v>1209</v>
      </c>
      <c r="I355" s="574">
        <v>1</v>
      </c>
      <c r="J355" s="489">
        <v>1</v>
      </c>
    </row>
    <row r="356" spans="1:10">
      <c r="A356" s="485">
        <v>303</v>
      </c>
      <c r="B356" s="489">
        <v>70</v>
      </c>
      <c r="C356" s="486" t="s">
        <v>246</v>
      </c>
      <c r="D356" s="490" t="s">
        <v>24</v>
      </c>
      <c r="E356" s="489" t="s">
        <v>15</v>
      </c>
      <c r="F356" s="491"/>
      <c r="G356" s="489" t="s">
        <v>227</v>
      </c>
      <c r="H356" s="490" t="s">
        <v>1209</v>
      </c>
      <c r="I356" s="574">
        <v>1</v>
      </c>
      <c r="J356" s="489">
        <v>1</v>
      </c>
    </row>
    <row r="357" spans="1:10">
      <c r="A357" s="485">
        <v>304</v>
      </c>
      <c r="B357" s="489">
        <v>85</v>
      </c>
      <c r="C357" s="486"/>
      <c r="D357" s="490" t="s">
        <v>24</v>
      </c>
      <c r="E357" s="489" t="s">
        <v>15</v>
      </c>
      <c r="F357" s="491"/>
      <c r="G357" s="489"/>
      <c r="H357" s="490" t="s">
        <v>1209</v>
      </c>
      <c r="I357" s="574"/>
      <c r="J357" s="489">
        <v>1</v>
      </c>
    </row>
    <row r="358" spans="1:10">
      <c r="A358" s="485">
        <v>305</v>
      </c>
      <c r="B358" s="489">
        <v>89</v>
      </c>
      <c r="C358" s="486" t="s">
        <v>247</v>
      </c>
      <c r="D358" s="490" t="s">
        <v>24</v>
      </c>
      <c r="E358" s="489" t="s">
        <v>15</v>
      </c>
      <c r="F358" s="491"/>
      <c r="G358" s="489" t="s">
        <v>227</v>
      </c>
      <c r="H358" s="490" t="s">
        <v>1209</v>
      </c>
      <c r="I358" s="574">
        <v>1</v>
      </c>
      <c r="J358" s="489">
        <v>1</v>
      </c>
    </row>
    <row r="359" spans="1:10">
      <c r="A359" s="485">
        <v>306</v>
      </c>
      <c r="B359" s="489">
        <v>103</v>
      </c>
      <c r="C359" s="486" t="s">
        <v>248</v>
      </c>
      <c r="D359" s="490" t="s">
        <v>24</v>
      </c>
      <c r="E359" s="489" t="s">
        <v>15</v>
      </c>
      <c r="F359" s="491"/>
      <c r="G359" s="489" t="s">
        <v>223</v>
      </c>
      <c r="H359" s="490" t="s">
        <v>1209</v>
      </c>
      <c r="I359" s="574">
        <v>1</v>
      </c>
      <c r="J359" s="489">
        <v>1</v>
      </c>
    </row>
    <row r="360" spans="1:10">
      <c r="A360" s="485">
        <v>307</v>
      </c>
      <c r="B360" s="489">
        <v>105</v>
      </c>
      <c r="C360" s="486" t="s">
        <v>249</v>
      </c>
      <c r="D360" s="490" t="s">
        <v>24</v>
      </c>
      <c r="E360" s="489" t="s">
        <v>15</v>
      </c>
      <c r="F360" s="491"/>
      <c r="G360" s="489" t="s">
        <v>223</v>
      </c>
      <c r="H360" s="490" t="s">
        <v>1209</v>
      </c>
      <c r="I360" s="574">
        <v>1</v>
      </c>
      <c r="J360" s="489">
        <v>1</v>
      </c>
    </row>
    <row r="361" spans="1:10">
      <c r="A361" s="485"/>
      <c r="B361" s="489"/>
      <c r="C361" s="486"/>
      <c r="D361" s="495" t="s">
        <v>979</v>
      </c>
      <c r="E361" s="489"/>
      <c r="F361" s="491"/>
      <c r="G361" s="489"/>
      <c r="H361" s="490"/>
      <c r="I361" s="574"/>
      <c r="J361" s="489"/>
    </row>
    <row r="362" spans="1:10">
      <c r="A362" s="485">
        <v>308</v>
      </c>
      <c r="B362" s="489">
        <v>617</v>
      </c>
      <c r="C362" s="486" t="s">
        <v>253</v>
      </c>
      <c r="D362" s="490" t="s">
        <v>1497</v>
      </c>
      <c r="E362" s="489" t="s">
        <v>15</v>
      </c>
      <c r="F362" s="491"/>
      <c r="G362" s="489" t="s">
        <v>223</v>
      </c>
      <c r="H362" s="490" t="s">
        <v>1210</v>
      </c>
      <c r="I362" s="574">
        <v>1</v>
      </c>
      <c r="J362" s="489">
        <v>1</v>
      </c>
    </row>
    <row r="363" spans="1:10">
      <c r="A363" s="485">
        <v>309</v>
      </c>
      <c r="B363" s="489">
        <v>618</v>
      </c>
      <c r="C363" s="486"/>
      <c r="D363" s="490" t="s">
        <v>152</v>
      </c>
      <c r="E363" s="489" t="s">
        <v>15</v>
      </c>
      <c r="F363" s="491"/>
      <c r="G363" s="489"/>
      <c r="H363" s="490" t="s">
        <v>1210</v>
      </c>
      <c r="I363" s="574"/>
      <c r="J363" s="489">
        <v>1</v>
      </c>
    </row>
    <row r="364" spans="1:10">
      <c r="A364" s="485">
        <v>310</v>
      </c>
      <c r="B364" s="489">
        <v>623</v>
      </c>
      <c r="C364" s="486" t="s">
        <v>255</v>
      </c>
      <c r="D364" s="490" t="s">
        <v>733</v>
      </c>
      <c r="E364" s="489" t="s">
        <v>14</v>
      </c>
      <c r="F364" s="491"/>
      <c r="G364" s="489" t="s">
        <v>223</v>
      </c>
      <c r="H364" s="490" t="s">
        <v>1210</v>
      </c>
      <c r="I364" s="574">
        <v>1</v>
      </c>
      <c r="J364" s="489">
        <v>1</v>
      </c>
    </row>
    <row r="365" spans="1:10">
      <c r="A365" s="485">
        <v>311</v>
      </c>
      <c r="B365" s="489">
        <v>624</v>
      </c>
      <c r="C365" s="486" t="s">
        <v>256</v>
      </c>
      <c r="D365" s="490" t="s">
        <v>65</v>
      </c>
      <c r="E365" s="489" t="s">
        <v>14</v>
      </c>
      <c r="F365" s="491"/>
      <c r="G365" s="489" t="s">
        <v>223</v>
      </c>
      <c r="H365" s="490" t="s">
        <v>1210</v>
      </c>
      <c r="I365" s="574">
        <v>1</v>
      </c>
      <c r="J365" s="489">
        <v>1</v>
      </c>
    </row>
    <row r="366" spans="1:10">
      <c r="A366" s="485">
        <v>312</v>
      </c>
      <c r="B366" s="489">
        <v>625</v>
      </c>
      <c r="C366" s="486"/>
      <c r="D366" s="490" t="s">
        <v>65</v>
      </c>
      <c r="E366" s="489" t="s">
        <v>14</v>
      </c>
      <c r="F366" s="491"/>
      <c r="G366" s="489"/>
      <c r="H366" s="490" t="s">
        <v>1210</v>
      </c>
      <c r="I366" s="574"/>
      <c r="J366" s="489">
        <v>1</v>
      </c>
    </row>
    <row r="367" spans="1:10">
      <c r="A367" s="485">
        <v>313</v>
      </c>
      <c r="B367" s="489">
        <v>626</v>
      </c>
      <c r="C367" s="486"/>
      <c r="D367" s="490" t="s">
        <v>65</v>
      </c>
      <c r="E367" s="489" t="s">
        <v>14</v>
      </c>
      <c r="F367" s="491"/>
      <c r="G367" s="489"/>
      <c r="H367" s="490" t="s">
        <v>1210</v>
      </c>
      <c r="I367" s="574"/>
      <c r="J367" s="489">
        <v>1</v>
      </c>
    </row>
    <row r="368" spans="1:10">
      <c r="A368" s="485">
        <v>314</v>
      </c>
      <c r="B368" s="489">
        <v>627</v>
      </c>
      <c r="C368" s="486"/>
      <c r="D368" s="490" t="s">
        <v>65</v>
      </c>
      <c r="E368" s="489" t="s">
        <v>14</v>
      </c>
      <c r="F368" s="491"/>
      <c r="G368" s="489"/>
      <c r="H368" s="490" t="s">
        <v>1210</v>
      </c>
      <c r="I368" s="574"/>
      <c r="J368" s="489">
        <v>1</v>
      </c>
    </row>
    <row r="369" spans="1:255">
      <c r="A369" s="485">
        <v>315</v>
      </c>
      <c r="B369" s="489">
        <v>628</v>
      </c>
      <c r="C369" s="486"/>
      <c r="D369" s="490" t="s">
        <v>65</v>
      </c>
      <c r="E369" s="489" t="s">
        <v>14</v>
      </c>
      <c r="F369" s="491"/>
      <c r="G369" s="489"/>
      <c r="H369" s="490" t="s">
        <v>1210</v>
      </c>
      <c r="I369" s="574"/>
      <c r="J369" s="489">
        <v>1</v>
      </c>
    </row>
    <row r="370" spans="1:255">
      <c r="A370" s="485">
        <v>316</v>
      </c>
      <c r="B370" s="489">
        <v>642</v>
      </c>
      <c r="C370" s="486"/>
      <c r="D370" s="490" t="s">
        <v>65</v>
      </c>
      <c r="E370" s="489" t="s">
        <v>14</v>
      </c>
      <c r="F370" s="491"/>
      <c r="G370" s="489"/>
      <c r="H370" s="490" t="s">
        <v>1210</v>
      </c>
      <c r="I370" s="574"/>
      <c r="J370" s="489">
        <v>1</v>
      </c>
    </row>
    <row r="371" spans="1:255">
      <c r="A371" s="485">
        <v>317</v>
      </c>
      <c r="B371" s="489">
        <v>643</v>
      </c>
      <c r="C371" s="486"/>
      <c r="D371" s="490" t="s">
        <v>65</v>
      </c>
      <c r="E371" s="489" t="s">
        <v>14</v>
      </c>
      <c r="F371" s="491"/>
      <c r="G371" s="489"/>
      <c r="H371" s="490" t="s">
        <v>1210</v>
      </c>
      <c r="I371" s="574"/>
      <c r="J371" s="489">
        <v>1</v>
      </c>
    </row>
    <row r="372" spans="1:255">
      <c r="A372" s="485">
        <v>318</v>
      </c>
      <c r="B372" s="489">
        <v>644</v>
      </c>
      <c r="C372" s="486"/>
      <c r="D372" s="490" t="s">
        <v>65</v>
      </c>
      <c r="E372" s="489" t="s">
        <v>14</v>
      </c>
      <c r="F372" s="491"/>
      <c r="G372" s="489"/>
      <c r="H372" s="490" t="s">
        <v>1210</v>
      </c>
      <c r="I372" s="574"/>
      <c r="J372" s="489">
        <v>1</v>
      </c>
    </row>
    <row r="373" spans="1:255">
      <c r="A373" s="485">
        <v>319</v>
      </c>
      <c r="B373" s="489">
        <v>645</v>
      </c>
      <c r="C373" s="486"/>
      <c r="D373" s="490" t="s">
        <v>65</v>
      </c>
      <c r="E373" s="489" t="s">
        <v>14</v>
      </c>
      <c r="F373" s="491"/>
      <c r="G373" s="489"/>
      <c r="H373" s="490" t="s">
        <v>1210</v>
      </c>
      <c r="I373" s="574"/>
      <c r="J373" s="489">
        <v>1</v>
      </c>
    </row>
    <row r="374" spans="1:255" s="120" customFormat="1">
      <c r="A374" s="485">
        <v>320</v>
      </c>
      <c r="B374" s="489">
        <v>646</v>
      </c>
      <c r="C374" s="486"/>
      <c r="D374" s="490" t="s">
        <v>65</v>
      </c>
      <c r="E374" s="489" t="s">
        <v>14</v>
      </c>
      <c r="F374" s="491"/>
      <c r="G374" s="489"/>
      <c r="H374" s="490" t="s">
        <v>1210</v>
      </c>
      <c r="I374" s="574"/>
      <c r="J374" s="489">
        <v>1</v>
      </c>
      <c r="K374" s="483"/>
      <c r="L374" s="483"/>
      <c r="M374" s="483"/>
      <c r="N374" s="483"/>
      <c r="O374" s="483"/>
      <c r="P374" s="483"/>
      <c r="Q374" s="483"/>
      <c r="R374" s="483"/>
      <c r="S374" s="483"/>
      <c r="T374" s="483"/>
      <c r="U374" s="483"/>
      <c r="V374" s="483"/>
      <c r="W374" s="483"/>
      <c r="X374" s="483"/>
      <c r="Y374" s="483"/>
      <c r="Z374" s="483"/>
      <c r="AA374" s="483"/>
      <c r="AB374" s="483"/>
      <c r="AC374" s="483"/>
      <c r="AD374" s="483"/>
      <c r="AE374" s="483"/>
      <c r="AF374" s="483"/>
      <c r="AG374" s="483"/>
      <c r="AH374" s="483"/>
      <c r="AI374" s="483"/>
      <c r="AJ374" s="483"/>
      <c r="AK374" s="483"/>
      <c r="AL374" s="483"/>
      <c r="AM374" s="483"/>
      <c r="AN374" s="483"/>
      <c r="AO374" s="483"/>
      <c r="AP374" s="483"/>
      <c r="AQ374" s="483"/>
      <c r="AR374" s="483"/>
      <c r="AS374" s="483"/>
      <c r="AT374" s="483"/>
      <c r="AU374" s="483"/>
      <c r="AV374" s="483"/>
      <c r="AW374" s="483"/>
      <c r="AX374" s="483"/>
      <c r="AY374" s="483"/>
      <c r="AZ374" s="483"/>
      <c r="BA374" s="483"/>
      <c r="BB374" s="483"/>
      <c r="BC374" s="483"/>
      <c r="BD374" s="483"/>
      <c r="BE374" s="483"/>
      <c r="BF374" s="483"/>
      <c r="BG374" s="483"/>
      <c r="BH374" s="483"/>
      <c r="BI374" s="483"/>
      <c r="BJ374" s="483"/>
      <c r="BK374" s="483"/>
      <c r="BL374" s="483"/>
      <c r="BM374" s="483"/>
      <c r="BN374" s="483"/>
      <c r="BO374" s="483"/>
      <c r="BP374" s="483"/>
      <c r="BQ374" s="483"/>
      <c r="BR374" s="483"/>
      <c r="BS374" s="483"/>
      <c r="BT374" s="483"/>
      <c r="BU374" s="483"/>
      <c r="BV374" s="483"/>
      <c r="BW374" s="483"/>
      <c r="BX374" s="483"/>
      <c r="BY374" s="483"/>
      <c r="BZ374" s="483"/>
      <c r="CA374" s="483"/>
      <c r="CB374" s="483"/>
      <c r="CC374" s="483"/>
      <c r="CD374" s="483"/>
      <c r="CE374" s="483"/>
      <c r="CF374" s="483"/>
      <c r="CG374" s="483"/>
      <c r="CH374" s="483"/>
      <c r="CI374" s="483"/>
      <c r="CJ374" s="483"/>
      <c r="CK374" s="483"/>
      <c r="CL374" s="483"/>
      <c r="CM374" s="483"/>
      <c r="CN374" s="483"/>
      <c r="CO374" s="483"/>
      <c r="CP374" s="483"/>
      <c r="CQ374" s="483"/>
      <c r="CR374" s="483"/>
      <c r="CS374" s="483"/>
      <c r="CT374" s="483"/>
      <c r="CU374" s="483"/>
      <c r="CV374" s="483"/>
      <c r="CW374" s="483"/>
      <c r="CX374" s="483"/>
      <c r="CY374" s="483"/>
      <c r="CZ374" s="483"/>
      <c r="DA374" s="483"/>
      <c r="DB374" s="483"/>
      <c r="DC374" s="483"/>
      <c r="DD374" s="483"/>
      <c r="DE374" s="483"/>
      <c r="DF374" s="483"/>
      <c r="DG374" s="483"/>
      <c r="DH374" s="483"/>
      <c r="DI374" s="483"/>
      <c r="DJ374" s="483"/>
      <c r="DK374" s="483"/>
      <c r="DL374" s="483"/>
      <c r="DM374" s="483"/>
      <c r="DN374" s="483"/>
      <c r="DO374" s="483"/>
      <c r="DP374" s="483"/>
      <c r="DQ374" s="483"/>
      <c r="DR374" s="483"/>
      <c r="DS374" s="483"/>
      <c r="DT374" s="483"/>
      <c r="DU374" s="483"/>
      <c r="DV374" s="483"/>
      <c r="DW374" s="483"/>
      <c r="DX374" s="483"/>
      <c r="DY374" s="483"/>
      <c r="DZ374" s="483"/>
      <c r="EA374" s="483"/>
      <c r="EB374" s="483"/>
      <c r="EC374" s="483"/>
      <c r="ED374" s="483"/>
      <c r="EE374" s="483"/>
      <c r="EF374" s="483"/>
      <c r="EG374" s="483"/>
      <c r="EH374" s="483"/>
      <c r="EI374" s="483"/>
      <c r="EJ374" s="483"/>
      <c r="EK374" s="483"/>
      <c r="EL374" s="483"/>
      <c r="EM374" s="483"/>
      <c r="EN374" s="483"/>
      <c r="EO374" s="483"/>
      <c r="EP374" s="483"/>
      <c r="EQ374" s="483"/>
      <c r="ER374" s="483"/>
      <c r="ES374" s="483"/>
      <c r="ET374" s="483"/>
      <c r="EU374" s="483"/>
      <c r="EV374" s="483"/>
      <c r="EW374" s="483"/>
      <c r="EX374" s="483"/>
      <c r="EY374" s="483"/>
      <c r="EZ374" s="483"/>
      <c r="FA374" s="483"/>
      <c r="FB374" s="483"/>
      <c r="FC374" s="483"/>
      <c r="FD374" s="483"/>
      <c r="FE374" s="483"/>
      <c r="FF374" s="483"/>
      <c r="FG374" s="483"/>
      <c r="FH374" s="483"/>
      <c r="FI374" s="483"/>
      <c r="FJ374" s="483"/>
      <c r="FK374" s="483"/>
      <c r="FL374" s="483"/>
      <c r="FM374" s="483"/>
      <c r="FN374" s="483"/>
      <c r="FO374" s="483"/>
      <c r="FP374" s="483"/>
      <c r="FQ374" s="483"/>
      <c r="FR374" s="483"/>
      <c r="FS374" s="483"/>
      <c r="FT374" s="483"/>
      <c r="FU374" s="483"/>
      <c r="FV374" s="483"/>
      <c r="FW374" s="483"/>
      <c r="FX374" s="483"/>
      <c r="FY374" s="483"/>
      <c r="FZ374" s="483"/>
      <c r="GA374" s="483"/>
      <c r="GB374" s="483"/>
      <c r="GC374" s="483"/>
      <c r="GD374" s="483"/>
      <c r="GE374" s="483"/>
      <c r="GF374" s="483"/>
      <c r="GG374" s="483"/>
      <c r="GH374" s="483"/>
      <c r="GI374" s="483"/>
      <c r="GJ374" s="483"/>
      <c r="GK374" s="483"/>
      <c r="GL374" s="483"/>
      <c r="GM374" s="483"/>
      <c r="GN374" s="483"/>
      <c r="GO374" s="483"/>
      <c r="GP374" s="483"/>
      <c r="GQ374" s="483"/>
      <c r="GR374" s="483"/>
      <c r="GS374" s="483"/>
      <c r="GT374" s="483"/>
      <c r="GU374" s="483"/>
      <c r="GV374" s="483"/>
      <c r="GW374" s="483"/>
      <c r="GX374" s="483"/>
      <c r="GY374" s="483"/>
      <c r="GZ374" s="483"/>
      <c r="HA374" s="483"/>
      <c r="HB374" s="483"/>
      <c r="HC374" s="483"/>
      <c r="HD374" s="483"/>
      <c r="HE374" s="483"/>
      <c r="HF374" s="483"/>
      <c r="HG374" s="483"/>
      <c r="HH374" s="483"/>
      <c r="HI374" s="483"/>
      <c r="HJ374" s="483"/>
      <c r="HK374" s="483"/>
      <c r="HL374" s="483"/>
      <c r="HM374" s="483"/>
      <c r="HN374" s="483"/>
      <c r="HO374" s="483"/>
      <c r="HP374" s="483"/>
      <c r="HQ374" s="483"/>
      <c r="HR374" s="483"/>
      <c r="HS374" s="483"/>
      <c r="HT374" s="483"/>
      <c r="HU374" s="483"/>
      <c r="HV374" s="483"/>
      <c r="HW374" s="483"/>
      <c r="HX374" s="483"/>
      <c r="HY374" s="483"/>
      <c r="HZ374" s="483"/>
      <c r="IA374" s="483"/>
      <c r="IB374" s="483"/>
      <c r="IC374" s="483"/>
      <c r="ID374" s="483"/>
      <c r="IE374" s="483"/>
      <c r="IF374" s="483"/>
      <c r="IG374" s="483"/>
      <c r="IH374" s="483"/>
      <c r="II374" s="483"/>
      <c r="IJ374" s="483"/>
      <c r="IK374" s="483"/>
      <c r="IL374" s="483"/>
      <c r="IM374" s="483"/>
      <c r="IN374" s="483"/>
      <c r="IO374" s="483"/>
      <c r="IP374" s="483"/>
      <c r="IQ374" s="483"/>
      <c r="IR374" s="483"/>
      <c r="IS374" s="483"/>
      <c r="IT374" s="483"/>
      <c r="IU374" s="483"/>
    </row>
    <row r="375" spans="1:255">
      <c r="A375" s="485">
        <v>321</v>
      </c>
      <c r="B375" s="489">
        <v>647</v>
      </c>
      <c r="C375" s="486"/>
      <c r="D375" s="490" t="s">
        <v>65</v>
      </c>
      <c r="E375" s="489" t="s">
        <v>14</v>
      </c>
      <c r="F375" s="491"/>
      <c r="G375" s="489"/>
      <c r="H375" s="490" t="s">
        <v>1210</v>
      </c>
      <c r="I375" s="574"/>
      <c r="J375" s="489">
        <v>1</v>
      </c>
    </row>
    <row r="376" spans="1:255">
      <c r="A376" s="485">
        <v>322</v>
      </c>
      <c r="B376" s="489">
        <v>648</v>
      </c>
      <c r="C376" s="486"/>
      <c r="D376" s="490" t="s">
        <v>65</v>
      </c>
      <c r="E376" s="489" t="s">
        <v>14</v>
      </c>
      <c r="F376" s="491"/>
      <c r="G376" s="489"/>
      <c r="H376" s="490" t="s">
        <v>1210</v>
      </c>
      <c r="I376" s="574"/>
      <c r="J376" s="489">
        <v>1</v>
      </c>
    </row>
    <row r="377" spans="1:255">
      <c r="A377" s="485">
        <v>323</v>
      </c>
      <c r="B377" s="489">
        <v>649</v>
      </c>
      <c r="C377" s="486"/>
      <c r="D377" s="490" t="s">
        <v>65</v>
      </c>
      <c r="E377" s="489" t="s">
        <v>14</v>
      </c>
      <c r="F377" s="491"/>
      <c r="G377" s="489"/>
      <c r="H377" s="490" t="s">
        <v>1210</v>
      </c>
      <c r="I377" s="574"/>
      <c r="J377" s="489">
        <v>1</v>
      </c>
    </row>
    <row r="378" spans="1:255">
      <c r="A378" s="485">
        <v>324</v>
      </c>
      <c r="B378" s="489">
        <v>650</v>
      </c>
      <c r="C378" s="486"/>
      <c r="D378" s="490" t="s">
        <v>65</v>
      </c>
      <c r="E378" s="489" t="s">
        <v>14</v>
      </c>
      <c r="F378" s="491"/>
      <c r="G378" s="489"/>
      <c r="H378" s="490" t="s">
        <v>1210</v>
      </c>
      <c r="I378" s="574"/>
      <c r="J378" s="489">
        <v>1</v>
      </c>
    </row>
    <row r="379" spans="1:255">
      <c r="A379" s="485">
        <v>325</v>
      </c>
      <c r="B379" s="489">
        <v>651</v>
      </c>
      <c r="C379" s="486"/>
      <c r="D379" s="490" t="s">
        <v>65</v>
      </c>
      <c r="E379" s="489" t="s">
        <v>14</v>
      </c>
      <c r="F379" s="491"/>
      <c r="G379" s="489"/>
      <c r="H379" s="490" t="s">
        <v>1210</v>
      </c>
      <c r="I379" s="574"/>
      <c r="J379" s="489">
        <v>1</v>
      </c>
    </row>
    <row r="380" spans="1:255">
      <c r="A380" s="485">
        <v>326</v>
      </c>
      <c r="B380" s="489">
        <v>652</v>
      </c>
      <c r="C380" s="486"/>
      <c r="D380" s="490" t="s">
        <v>65</v>
      </c>
      <c r="E380" s="489" t="s">
        <v>14</v>
      </c>
      <c r="F380" s="491"/>
      <c r="G380" s="489"/>
      <c r="H380" s="490" t="s">
        <v>1210</v>
      </c>
      <c r="I380" s="574"/>
      <c r="J380" s="489">
        <v>1</v>
      </c>
    </row>
    <row r="381" spans="1:255">
      <c r="A381" s="485">
        <v>327</v>
      </c>
      <c r="B381" s="489">
        <v>629</v>
      </c>
      <c r="C381" s="486" t="s">
        <v>258</v>
      </c>
      <c r="D381" s="490" t="s">
        <v>713</v>
      </c>
      <c r="E381" s="489" t="s">
        <v>14</v>
      </c>
      <c r="F381" s="491"/>
      <c r="G381" s="489" t="s">
        <v>223</v>
      </c>
      <c r="H381" s="490" t="s">
        <v>1210</v>
      </c>
      <c r="I381" s="574">
        <v>1</v>
      </c>
      <c r="J381" s="489">
        <v>1</v>
      </c>
    </row>
    <row r="382" spans="1:255">
      <c r="A382" s="485">
        <v>328</v>
      </c>
      <c r="B382" s="489">
        <v>630</v>
      </c>
      <c r="C382" s="486" t="s">
        <v>260</v>
      </c>
      <c r="D382" s="490" t="s">
        <v>259</v>
      </c>
      <c r="E382" s="489" t="s">
        <v>14</v>
      </c>
      <c r="F382" s="491"/>
      <c r="G382" s="489" t="s">
        <v>223</v>
      </c>
      <c r="H382" s="490" t="s">
        <v>1210</v>
      </c>
      <c r="I382" s="574">
        <v>1</v>
      </c>
      <c r="J382" s="489">
        <v>1</v>
      </c>
    </row>
    <row r="383" spans="1:255">
      <c r="A383" s="485">
        <v>329</v>
      </c>
      <c r="B383" s="489">
        <v>631</v>
      </c>
      <c r="C383" s="486"/>
      <c r="D383" s="490" t="s">
        <v>259</v>
      </c>
      <c r="E383" s="489" t="s">
        <v>14</v>
      </c>
      <c r="F383" s="491"/>
      <c r="G383" s="489"/>
      <c r="H383" s="490" t="s">
        <v>1210</v>
      </c>
      <c r="I383" s="574"/>
      <c r="J383" s="489">
        <v>1</v>
      </c>
    </row>
    <row r="384" spans="1:255">
      <c r="A384" s="485">
        <v>330</v>
      </c>
      <c r="B384" s="489">
        <v>632</v>
      </c>
      <c r="C384" s="486"/>
      <c r="D384" s="490" t="s">
        <v>259</v>
      </c>
      <c r="E384" s="489" t="s">
        <v>14</v>
      </c>
      <c r="F384" s="491"/>
      <c r="G384" s="489"/>
      <c r="H384" s="490" t="s">
        <v>1210</v>
      </c>
      <c r="I384" s="574"/>
      <c r="J384" s="489">
        <v>1</v>
      </c>
    </row>
    <row r="385" spans="1:10">
      <c r="A385" s="485">
        <v>331</v>
      </c>
      <c r="B385" s="489">
        <v>633</v>
      </c>
      <c r="C385" s="486"/>
      <c r="D385" s="490" t="s">
        <v>259</v>
      </c>
      <c r="E385" s="489" t="s">
        <v>14</v>
      </c>
      <c r="F385" s="491"/>
      <c r="G385" s="489"/>
      <c r="H385" s="490" t="s">
        <v>1210</v>
      </c>
      <c r="I385" s="574"/>
      <c r="J385" s="489">
        <v>1</v>
      </c>
    </row>
    <row r="386" spans="1:10">
      <c r="A386" s="485">
        <v>332</v>
      </c>
      <c r="B386" s="489">
        <v>634</v>
      </c>
      <c r="C386" s="486"/>
      <c r="D386" s="490" t="s">
        <v>259</v>
      </c>
      <c r="E386" s="489" t="s">
        <v>14</v>
      </c>
      <c r="F386" s="491"/>
      <c r="G386" s="489"/>
      <c r="H386" s="490" t="s">
        <v>1210</v>
      </c>
      <c r="I386" s="574"/>
      <c r="J386" s="489">
        <v>1</v>
      </c>
    </row>
    <row r="387" spans="1:10">
      <c r="A387" s="485">
        <v>333</v>
      </c>
      <c r="B387" s="489">
        <v>635</v>
      </c>
      <c r="C387" s="486"/>
      <c r="D387" s="490" t="s">
        <v>259</v>
      </c>
      <c r="E387" s="489" t="s">
        <v>14</v>
      </c>
      <c r="F387" s="491"/>
      <c r="G387" s="489"/>
      <c r="H387" s="490" t="s">
        <v>1210</v>
      </c>
      <c r="I387" s="574"/>
      <c r="J387" s="489">
        <v>1</v>
      </c>
    </row>
    <row r="388" spans="1:10">
      <c r="A388" s="485">
        <v>334</v>
      </c>
      <c r="B388" s="489">
        <v>636</v>
      </c>
      <c r="C388" s="486"/>
      <c r="D388" s="490" t="s">
        <v>259</v>
      </c>
      <c r="E388" s="489" t="s">
        <v>14</v>
      </c>
      <c r="F388" s="491"/>
      <c r="G388" s="489"/>
      <c r="H388" s="490" t="s">
        <v>1210</v>
      </c>
      <c r="I388" s="574"/>
      <c r="J388" s="489">
        <v>1</v>
      </c>
    </row>
    <row r="389" spans="1:10">
      <c r="A389" s="485">
        <v>335</v>
      </c>
      <c r="B389" s="489">
        <v>637</v>
      </c>
      <c r="C389" s="486" t="s">
        <v>262</v>
      </c>
      <c r="D389" s="490" t="s">
        <v>718</v>
      </c>
      <c r="E389" s="489" t="s">
        <v>14</v>
      </c>
      <c r="F389" s="491"/>
      <c r="G389" s="489" t="s">
        <v>223</v>
      </c>
      <c r="H389" s="490" t="s">
        <v>1210</v>
      </c>
      <c r="I389" s="574">
        <v>1</v>
      </c>
      <c r="J389" s="489">
        <v>1</v>
      </c>
    </row>
    <row r="390" spans="1:10">
      <c r="A390" s="485">
        <v>336</v>
      </c>
      <c r="B390" s="489">
        <v>638</v>
      </c>
      <c r="C390" s="486" t="s">
        <v>264</v>
      </c>
      <c r="D390" s="490" t="s">
        <v>263</v>
      </c>
      <c r="E390" s="489" t="s">
        <v>14</v>
      </c>
      <c r="F390" s="491"/>
      <c r="G390" s="489" t="s">
        <v>223</v>
      </c>
      <c r="H390" s="490" t="s">
        <v>1210</v>
      </c>
      <c r="I390" s="574">
        <v>1</v>
      </c>
      <c r="J390" s="489">
        <v>1</v>
      </c>
    </row>
    <row r="391" spans="1:10">
      <c r="A391" s="485">
        <v>337</v>
      </c>
      <c r="B391" s="489">
        <v>639</v>
      </c>
      <c r="C391" s="486" t="s">
        <v>1064</v>
      </c>
      <c r="D391" s="490" t="s">
        <v>263</v>
      </c>
      <c r="E391" s="489" t="s">
        <v>14</v>
      </c>
      <c r="F391" s="491"/>
      <c r="G391" s="489"/>
      <c r="H391" s="490" t="s">
        <v>1210</v>
      </c>
      <c r="I391" s="574">
        <v>1</v>
      </c>
      <c r="J391" s="489">
        <v>1</v>
      </c>
    </row>
    <row r="392" spans="1:10">
      <c r="A392" s="485">
        <v>338</v>
      </c>
      <c r="B392" s="489">
        <v>640</v>
      </c>
      <c r="C392" s="486" t="s">
        <v>1065</v>
      </c>
      <c r="D392" s="490" t="s">
        <v>263</v>
      </c>
      <c r="E392" s="489" t="s">
        <v>14</v>
      </c>
      <c r="F392" s="491"/>
      <c r="G392" s="489"/>
      <c r="H392" s="490" t="s">
        <v>1210</v>
      </c>
      <c r="I392" s="574">
        <v>1</v>
      </c>
      <c r="J392" s="489">
        <v>1</v>
      </c>
    </row>
    <row r="393" spans="1:10">
      <c r="A393" s="485">
        <v>339</v>
      </c>
      <c r="B393" s="489">
        <v>641</v>
      </c>
      <c r="C393" s="486" t="s">
        <v>1066</v>
      </c>
      <c r="D393" s="490" t="s">
        <v>263</v>
      </c>
      <c r="E393" s="489" t="s">
        <v>14</v>
      </c>
      <c r="F393" s="491"/>
      <c r="G393" s="489"/>
      <c r="H393" s="490" t="s">
        <v>1210</v>
      </c>
      <c r="I393" s="574">
        <v>1</v>
      </c>
      <c r="J393" s="489">
        <v>1</v>
      </c>
    </row>
    <row r="394" spans="1:10">
      <c r="A394" s="536">
        <v>340</v>
      </c>
      <c r="B394" s="513">
        <v>653</v>
      </c>
      <c r="C394" s="537"/>
      <c r="D394" s="538" t="s">
        <v>263</v>
      </c>
      <c r="E394" s="513" t="s">
        <v>14</v>
      </c>
      <c r="F394" s="513"/>
      <c r="G394" s="513"/>
      <c r="H394" s="538" t="s">
        <v>1210</v>
      </c>
      <c r="I394" s="574"/>
      <c r="J394" s="513">
        <v>1</v>
      </c>
    </row>
    <row r="395" spans="1:10">
      <c r="A395" s="485">
        <v>341</v>
      </c>
      <c r="B395" s="489">
        <v>654</v>
      </c>
      <c r="C395" s="486"/>
      <c r="D395" s="490" t="s">
        <v>263</v>
      </c>
      <c r="E395" s="489" t="s">
        <v>14</v>
      </c>
      <c r="F395" s="491"/>
      <c r="G395" s="489"/>
      <c r="H395" s="490" t="s">
        <v>1210</v>
      </c>
      <c r="I395" s="574"/>
      <c r="J395" s="489">
        <v>1</v>
      </c>
    </row>
    <row r="396" spans="1:10">
      <c r="A396" s="485">
        <v>342</v>
      </c>
      <c r="B396" s="489">
        <v>655</v>
      </c>
      <c r="C396" s="486"/>
      <c r="D396" s="490" t="s">
        <v>263</v>
      </c>
      <c r="E396" s="489" t="s">
        <v>14</v>
      </c>
      <c r="F396" s="491"/>
      <c r="G396" s="489"/>
      <c r="H396" s="490" t="s">
        <v>1210</v>
      </c>
      <c r="I396" s="574"/>
      <c r="J396" s="489">
        <v>1</v>
      </c>
    </row>
    <row r="397" spans="1:10">
      <c r="A397" s="485">
        <v>343</v>
      </c>
      <c r="B397" s="489">
        <v>656</v>
      </c>
      <c r="C397" s="486"/>
      <c r="D397" s="490" t="s">
        <v>263</v>
      </c>
      <c r="E397" s="489" t="s">
        <v>14</v>
      </c>
      <c r="F397" s="491"/>
      <c r="G397" s="489"/>
      <c r="H397" s="490" t="s">
        <v>1210</v>
      </c>
      <c r="I397" s="574"/>
      <c r="J397" s="489">
        <v>1</v>
      </c>
    </row>
    <row r="398" spans="1:10">
      <c r="A398" s="485">
        <v>344</v>
      </c>
      <c r="B398" s="489">
        <v>657</v>
      </c>
      <c r="C398" s="486"/>
      <c r="D398" s="490" t="s">
        <v>263</v>
      </c>
      <c r="E398" s="489" t="s">
        <v>14</v>
      </c>
      <c r="F398" s="491"/>
      <c r="G398" s="489"/>
      <c r="H398" s="490" t="s">
        <v>1210</v>
      </c>
      <c r="I398" s="574"/>
      <c r="J398" s="489">
        <v>1</v>
      </c>
    </row>
    <row r="399" spans="1:10">
      <c r="A399" s="485">
        <v>345</v>
      </c>
      <c r="B399" s="489">
        <v>658</v>
      </c>
      <c r="C399" s="486"/>
      <c r="D399" s="490" t="s">
        <v>263</v>
      </c>
      <c r="E399" s="489" t="s">
        <v>14</v>
      </c>
      <c r="F399" s="491"/>
      <c r="G399" s="489"/>
      <c r="H399" s="490" t="s">
        <v>1210</v>
      </c>
      <c r="I399" s="574"/>
      <c r="J399" s="489">
        <v>1</v>
      </c>
    </row>
    <row r="400" spans="1:10">
      <c r="A400" s="485">
        <v>346</v>
      </c>
      <c r="B400" s="489">
        <v>659</v>
      </c>
      <c r="C400" s="486"/>
      <c r="D400" s="490" t="s">
        <v>263</v>
      </c>
      <c r="E400" s="489" t="s">
        <v>14</v>
      </c>
      <c r="F400" s="491"/>
      <c r="G400" s="489"/>
      <c r="H400" s="490" t="s">
        <v>1210</v>
      </c>
      <c r="I400" s="574"/>
      <c r="J400" s="489">
        <v>1</v>
      </c>
    </row>
    <row r="401" spans="1:10">
      <c r="A401" s="485">
        <v>347</v>
      </c>
      <c r="B401" s="489">
        <v>660</v>
      </c>
      <c r="C401" s="486"/>
      <c r="D401" s="490" t="s">
        <v>263</v>
      </c>
      <c r="E401" s="489" t="s">
        <v>14</v>
      </c>
      <c r="F401" s="491"/>
      <c r="G401" s="489"/>
      <c r="H401" s="490" t="s">
        <v>1210</v>
      </c>
      <c r="I401" s="574"/>
      <c r="J401" s="489">
        <v>1</v>
      </c>
    </row>
    <row r="402" spans="1:10">
      <c r="A402" s="485">
        <v>348</v>
      </c>
      <c r="B402" s="489">
        <v>661</v>
      </c>
      <c r="C402" s="486"/>
      <c r="D402" s="490" t="s">
        <v>263</v>
      </c>
      <c r="E402" s="489" t="s">
        <v>14</v>
      </c>
      <c r="F402" s="491"/>
      <c r="G402" s="489"/>
      <c r="H402" s="490" t="s">
        <v>1210</v>
      </c>
      <c r="I402" s="574"/>
      <c r="J402" s="489">
        <v>1</v>
      </c>
    </row>
    <row r="403" spans="1:10">
      <c r="A403" s="485">
        <v>349</v>
      </c>
      <c r="B403" s="489">
        <v>662</v>
      </c>
      <c r="C403" s="486"/>
      <c r="D403" s="490" t="s">
        <v>263</v>
      </c>
      <c r="E403" s="489" t="s">
        <v>14</v>
      </c>
      <c r="F403" s="491"/>
      <c r="G403" s="489"/>
      <c r="H403" s="490" t="s">
        <v>1210</v>
      </c>
      <c r="I403" s="574"/>
      <c r="J403" s="489">
        <v>1</v>
      </c>
    </row>
    <row r="404" spans="1:10">
      <c r="A404" s="485">
        <v>350</v>
      </c>
      <c r="B404" s="489">
        <v>663</v>
      </c>
      <c r="C404" s="486"/>
      <c r="D404" s="490" t="s">
        <v>263</v>
      </c>
      <c r="E404" s="489" t="s">
        <v>14</v>
      </c>
      <c r="F404" s="491"/>
      <c r="G404" s="489"/>
      <c r="H404" s="490" t="s">
        <v>1210</v>
      </c>
      <c r="I404" s="574"/>
      <c r="J404" s="489">
        <v>1</v>
      </c>
    </row>
    <row r="405" spans="1:10">
      <c r="A405" s="485">
        <v>351</v>
      </c>
      <c r="B405" s="489">
        <v>664</v>
      </c>
      <c r="C405" s="486"/>
      <c r="D405" s="490" t="s">
        <v>263</v>
      </c>
      <c r="E405" s="489" t="s">
        <v>14</v>
      </c>
      <c r="F405" s="491"/>
      <c r="G405" s="489"/>
      <c r="H405" s="490" t="s">
        <v>1210</v>
      </c>
      <c r="I405" s="574"/>
      <c r="J405" s="489">
        <v>1</v>
      </c>
    </row>
    <row r="406" spans="1:10">
      <c r="A406" s="485">
        <v>352</v>
      </c>
      <c r="B406" s="489">
        <v>665</v>
      </c>
      <c r="C406" s="486"/>
      <c r="D406" s="490" t="s">
        <v>263</v>
      </c>
      <c r="E406" s="489" t="s">
        <v>14</v>
      </c>
      <c r="F406" s="491"/>
      <c r="G406" s="489"/>
      <c r="H406" s="490" t="s">
        <v>1210</v>
      </c>
      <c r="I406" s="574"/>
      <c r="J406" s="489">
        <v>1</v>
      </c>
    </row>
    <row r="407" spans="1:10">
      <c r="A407" s="485">
        <v>353</v>
      </c>
      <c r="B407" s="489">
        <v>666</v>
      </c>
      <c r="C407" s="486"/>
      <c r="D407" s="490" t="s">
        <v>263</v>
      </c>
      <c r="E407" s="489" t="s">
        <v>14</v>
      </c>
      <c r="F407" s="491"/>
      <c r="G407" s="489"/>
      <c r="H407" s="490" t="s">
        <v>1210</v>
      </c>
      <c r="I407" s="574"/>
      <c r="J407" s="489">
        <v>1</v>
      </c>
    </row>
    <row r="408" spans="1:10">
      <c r="A408" s="485">
        <v>354</v>
      </c>
      <c r="B408" s="489">
        <v>667</v>
      </c>
      <c r="C408" s="486"/>
      <c r="D408" s="490" t="s">
        <v>263</v>
      </c>
      <c r="E408" s="489" t="s">
        <v>14</v>
      </c>
      <c r="F408" s="491"/>
      <c r="G408" s="489"/>
      <c r="H408" s="490" t="s">
        <v>1210</v>
      </c>
      <c r="I408" s="574"/>
      <c r="J408" s="489">
        <v>1</v>
      </c>
    </row>
    <row r="409" spans="1:10">
      <c r="A409" s="485">
        <v>355</v>
      </c>
      <c r="B409" s="489">
        <v>668</v>
      </c>
      <c r="C409" s="486"/>
      <c r="D409" s="490" t="s">
        <v>263</v>
      </c>
      <c r="E409" s="489" t="s">
        <v>14</v>
      </c>
      <c r="F409" s="491"/>
      <c r="G409" s="489"/>
      <c r="H409" s="490" t="s">
        <v>1210</v>
      </c>
      <c r="I409" s="574"/>
      <c r="J409" s="489">
        <v>1</v>
      </c>
    </row>
    <row r="410" spans="1:10">
      <c r="A410" s="485">
        <v>356</v>
      </c>
      <c r="B410" s="489">
        <v>669</v>
      </c>
      <c r="C410" s="486"/>
      <c r="D410" s="490" t="s">
        <v>263</v>
      </c>
      <c r="E410" s="489" t="s">
        <v>14</v>
      </c>
      <c r="F410" s="491"/>
      <c r="G410" s="489"/>
      <c r="H410" s="490" t="s">
        <v>1210</v>
      </c>
      <c r="I410" s="574"/>
      <c r="J410" s="489">
        <v>1</v>
      </c>
    </row>
    <row r="411" spans="1:10">
      <c r="A411" s="485">
        <v>357</v>
      </c>
      <c r="B411" s="489">
        <v>670</v>
      </c>
      <c r="C411" s="486"/>
      <c r="D411" s="490" t="s">
        <v>263</v>
      </c>
      <c r="E411" s="489" t="s">
        <v>14</v>
      </c>
      <c r="F411" s="491"/>
      <c r="G411" s="489"/>
      <c r="H411" s="490" t="s">
        <v>1210</v>
      </c>
      <c r="I411" s="574"/>
      <c r="J411" s="489">
        <v>1</v>
      </c>
    </row>
    <row r="412" spans="1:10">
      <c r="A412" s="485">
        <v>358</v>
      </c>
      <c r="B412" s="489">
        <v>671</v>
      </c>
      <c r="C412" s="486"/>
      <c r="D412" s="490" t="s">
        <v>263</v>
      </c>
      <c r="E412" s="489" t="s">
        <v>14</v>
      </c>
      <c r="F412" s="491"/>
      <c r="G412" s="489"/>
      <c r="H412" s="490" t="s">
        <v>1210</v>
      </c>
      <c r="I412" s="574"/>
      <c r="J412" s="489">
        <v>1</v>
      </c>
    </row>
    <row r="413" spans="1:10">
      <c r="A413" s="485">
        <v>359</v>
      </c>
      <c r="B413" s="489">
        <v>672</v>
      </c>
      <c r="C413" s="486"/>
      <c r="D413" s="490" t="s">
        <v>263</v>
      </c>
      <c r="E413" s="489" t="s">
        <v>14</v>
      </c>
      <c r="F413" s="491"/>
      <c r="G413" s="489"/>
      <c r="H413" s="490" t="s">
        <v>1210</v>
      </c>
      <c r="I413" s="574"/>
      <c r="J413" s="489">
        <v>1</v>
      </c>
    </row>
    <row r="414" spans="1:10">
      <c r="A414" s="485">
        <v>360</v>
      </c>
      <c r="B414" s="489">
        <v>673</v>
      </c>
      <c r="C414" s="486"/>
      <c r="D414" s="490" t="s">
        <v>263</v>
      </c>
      <c r="E414" s="489" t="s">
        <v>14</v>
      </c>
      <c r="F414" s="491"/>
      <c r="G414" s="489"/>
      <c r="H414" s="490" t="s">
        <v>1210</v>
      </c>
      <c r="I414" s="574"/>
      <c r="J414" s="489">
        <v>1</v>
      </c>
    </row>
    <row r="415" spans="1:10">
      <c r="A415" s="485">
        <v>361</v>
      </c>
      <c r="B415" s="489">
        <v>674</v>
      </c>
      <c r="C415" s="486"/>
      <c r="D415" s="490" t="s">
        <v>263</v>
      </c>
      <c r="E415" s="489" t="s">
        <v>14</v>
      </c>
      <c r="F415" s="491"/>
      <c r="G415" s="489"/>
      <c r="H415" s="490" t="s">
        <v>1210</v>
      </c>
      <c r="I415" s="574"/>
      <c r="J415" s="489">
        <v>1</v>
      </c>
    </row>
    <row r="416" spans="1:10">
      <c r="A416" s="485">
        <v>362</v>
      </c>
      <c r="B416" s="489">
        <v>675</v>
      </c>
      <c r="C416" s="486"/>
      <c r="D416" s="490" t="s">
        <v>263</v>
      </c>
      <c r="E416" s="489" t="s">
        <v>14</v>
      </c>
      <c r="F416" s="491"/>
      <c r="G416" s="489"/>
      <c r="H416" s="490" t="s">
        <v>1210</v>
      </c>
      <c r="I416" s="574"/>
      <c r="J416" s="489">
        <v>1</v>
      </c>
    </row>
    <row r="417" spans="1:10">
      <c r="A417" s="485">
        <v>363</v>
      </c>
      <c r="B417" s="489">
        <v>676</v>
      </c>
      <c r="C417" s="486"/>
      <c r="D417" s="490" t="s">
        <v>263</v>
      </c>
      <c r="E417" s="489" t="s">
        <v>14</v>
      </c>
      <c r="F417" s="491"/>
      <c r="G417" s="489"/>
      <c r="H417" s="490" t="s">
        <v>1210</v>
      </c>
      <c r="I417" s="574"/>
      <c r="J417" s="489">
        <v>1</v>
      </c>
    </row>
    <row r="418" spans="1:10">
      <c r="A418" s="485"/>
      <c r="B418" s="489"/>
      <c r="C418" s="486"/>
      <c r="D418" s="495" t="s">
        <v>986</v>
      </c>
      <c r="E418" s="489"/>
      <c r="F418" s="491"/>
      <c r="G418" s="489"/>
      <c r="H418" s="490"/>
      <c r="I418" s="574"/>
      <c r="J418" s="489"/>
    </row>
    <row r="419" spans="1:10">
      <c r="A419" s="485">
        <v>364</v>
      </c>
      <c r="B419" s="489">
        <v>989</v>
      </c>
      <c r="C419" s="486"/>
      <c r="D419" s="490" t="s">
        <v>1497</v>
      </c>
      <c r="E419" s="489" t="s">
        <v>15</v>
      </c>
      <c r="F419" s="491"/>
      <c r="G419" s="489"/>
      <c r="H419" s="490" t="s">
        <v>1212</v>
      </c>
      <c r="I419" s="574"/>
      <c r="J419" s="489">
        <v>1</v>
      </c>
    </row>
    <row r="420" spans="1:10">
      <c r="A420" s="485">
        <v>365</v>
      </c>
      <c r="B420" s="489">
        <v>990</v>
      </c>
      <c r="C420" s="486"/>
      <c r="D420" s="490" t="s">
        <v>152</v>
      </c>
      <c r="E420" s="489" t="s">
        <v>15</v>
      </c>
      <c r="F420" s="491"/>
      <c r="G420" s="489"/>
      <c r="H420" s="490" t="s">
        <v>1212</v>
      </c>
      <c r="I420" s="574"/>
      <c r="J420" s="489">
        <v>1</v>
      </c>
    </row>
    <row r="421" spans="1:10">
      <c r="A421" s="485">
        <v>366</v>
      </c>
      <c r="B421" s="489">
        <v>995</v>
      </c>
      <c r="C421" s="486" t="s">
        <v>266</v>
      </c>
      <c r="D421" s="490" t="s">
        <v>733</v>
      </c>
      <c r="E421" s="489" t="s">
        <v>14</v>
      </c>
      <c r="F421" s="491"/>
      <c r="G421" s="489" t="s">
        <v>227</v>
      </c>
      <c r="H421" s="490" t="s">
        <v>1212</v>
      </c>
      <c r="I421" s="574">
        <v>1</v>
      </c>
      <c r="J421" s="489">
        <v>1</v>
      </c>
    </row>
    <row r="422" spans="1:10">
      <c r="A422" s="485">
        <v>367</v>
      </c>
      <c r="B422" s="489">
        <v>996</v>
      </c>
      <c r="C422" s="486" t="s">
        <v>1134</v>
      </c>
      <c r="D422" s="490" t="s">
        <v>65</v>
      </c>
      <c r="E422" s="489" t="s">
        <v>14</v>
      </c>
      <c r="F422" s="491"/>
      <c r="G422" s="489" t="s">
        <v>227</v>
      </c>
      <c r="H422" s="490" t="s">
        <v>1212</v>
      </c>
      <c r="I422" s="574">
        <v>1</v>
      </c>
      <c r="J422" s="489">
        <v>1</v>
      </c>
    </row>
    <row r="423" spans="1:10">
      <c r="A423" s="485">
        <v>368</v>
      </c>
      <c r="B423" s="489">
        <v>997</v>
      </c>
      <c r="C423" s="486" t="s">
        <v>1070</v>
      </c>
      <c r="D423" s="490" t="s">
        <v>65</v>
      </c>
      <c r="E423" s="489" t="s">
        <v>14</v>
      </c>
      <c r="F423" s="491"/>
      <c r="G423" s="489"/>
      <c r="H423" s="490" t="s">
        <v>1212</v>
      </c>
      <c r="I423" s="574">
        <v>1</v>
      </c>
      <c r="J423" s="489">
        <v>1</v>
      </c>
    </row>
    <row r="424" spans="1:10">
      <c r="A424" s="539">
        <v>369</v>
      </c>
      <c r="B424" s="540">
        <v>998</v>
      </c>
      <c r="C424" s="541"/>
      <c r="D424" s="542" t="s">
        <v>65</v>
      </c>
      <c r="E424" s="540" t="s">
        <v>14</v>
      </c>
      <c r="F424" s="540"/>
      <c r="G424" s="540"/>
      <c r="H424" s="542" t="s">
        <v>1212</v>
      </c>
      <c r="I424" s="574"/>
      <c r="J424" s="540">
        <v>1</v>
      </c>
    </row>
    <row r="425" spans="1:10">
      <c r="A425" s="539">
        <v>370</v>
      </c>
      <c r="B425" s="540">
        <v>999</v>
      </c>
      <c r="C425" s="541"/>
      <c r="D425" s="542" t="s">
        <v>65</v>
      </c>
      <c r="E425" s="540" t="s">
        <v>14</v>
      </c>
      <c r="F425" s="540"/>
      <c r="G425" s="540"/>
      <c r="H425" s="542" t="s">
        <v>1212</v>
      </c>
      <c r="I425" s="574"/>
      <c r="J425" s="540">
        <v>1</v>
      </c>
    </row>
    <row r="426" spans="1:10">
      <c r="A426" s="485">
        <v>371</v>
      </c>
      <c r="B426" s="489">
        <v>1000</v>
      </c>
      <c r="C426" s="486"/>
      <c r="D426" s="490" t="s">
        <v>65</v>
      </c>
      <c r="E426" s="489" t="s">
        <v>14</v>
      </c>
      <c r="F426" s="491"/>
      <c r="G426" s="489"/>
      <c r="H426" s="490" t="s">
        <v>1212</v>
      </c>
      <c r="I426" s="574"/>
      <c r="J426" s="489">
        <v>1</v>
      </c>
    </row>
    <row r="427" spans="1:10">
      <c r="A427" s="485">
        <v>372</v>
      </c>
      <c r="B427" s="489">
        <v>1014</v>
      </c>
      <c r="C427" s="486"/>
      <c r="D427" s="490" t="s">
        <v>65</v>
      </c>
      <c r="E427" s="489" t="s">
        <v>14</v>
      </c>
      <c r="F427" s="491"/>
      <c r="G427" s="489"/>
      <c r="H427" s="490" t="s">
        <v>1212</v>
      </c>
      <c r="I427" s="574"/>
      <c r="J427" s="489">
        <v>1</v>
      </c>
    </row>
    <row r="428" spans="1:10">
      <c r="A428" s="485">
        <v>373</v>
      </c>
      <c r="B428" s="489">
        <v>1015</v>
      </c>
      <c r="C428" s="486"/>
      <c r="D428" s="490" t="s">
        <v>65</v>
      </c>
      <c r="E428" s="489" t="s">
        <v>14</v>
      </c>
      <c r="F428" s="491"/>
      <c r="G428" s="489"/>
      <c r="H428" s="490" t="s">
        <v>1212</v>
      </c>
      <c r="I428" s="574"/>
      <c r="J428" s="489">
        <v>1</v>
      </c>
    </row>
    <row r="429" spans="1:10">
      <c r="A429" s="485">
        <v>374</v>
      </c>
      <c r="B429" s="489">
        <v>1016</v>
      </c>
      <c r="C429" s="486"/>
      <c r="D429" s="490" t="s">
        <v>65</v>
      </c>
      <c r="E429" s="489" t="s">
        <v>14</v>
      </c>
      <c r="F429" s="491"/>
      <c r="G429" s="489"/>
      <c r="H429" s="490" t="s">
        <v>1212</v>
      </c>
      <c r="I429" s="574"/>
      <c r="J429" s="489">
        <v>1</v>
      </c>
    </row>
    <row r="430" spans="1:10">
      <c r="A430" s="485">
        <v>375</v>
      </c>
      <c r="B430" s="489">
        <v>1017</v>
      </c>
      <c r="C430" s="486"/>
      <c r="D430" s="490" t="s">
        <v>65</v>
      </c>
      <c r="E430" s="489" t="s">
        <v>14</v>
      </c>
      <c r="F430" s="491"/>
      <c r="G430" s="489"/>
      <c r="H430" s="490" t="s">
        <v>1212</v>
      </c>
      <c r="I430" s="574"/>
      <c r="J430" s="489">
        <v>1</v>
      </c>
    </row>
    <row r="431" spans="1:10">
      <c r="A431" s="485">
        <v>376</v>
      </c>
      <c r="B431" s="489">
        <v>1018</v>
      </c>
      <c r="C431" s="486"/>
      <c r="D431" s="490" t="s">
        <v>65</v>
      </c>
      <c r="E431" s="489" t="s">
        <v>14</v>
      </c>
      <c r="F431" s="491"/>
      <c r="G431" s="489"/>
      <c r="H431" s="490" t="s">
        <v>1212</v>
      </c>
      <c r="I431" s="574"/>
      <c r="J431" s="489">
        <v>1</v>
      </c>
    </row>
    <row r="432" spans="1:10">
      <c r="A432" s="485">
        <v>377</v>
      </c>
      <c r="B432" s="489">
        <v>1019</v>
      </c>
      <c r="C432" s="486"/>
      <c r="D432" s="490" t="s">
        <v>65</v>
      </c>
      <c r="E432" s="489" t="s">
        <v>14</v>
      </c>
      <c r="F432" s="491"/>
      <c r="G432" s="489"/>
      <c r="H432" s="490" t="s">
        <v>1212</v>
      </c>
      <c r="I432" s="574"/>
      <c r="J432" s="489">
        <v>1</v>
      </c>
    </row>
    <row r="433" spans="1:10">
      <c r="A433" s="485">
        <v>378</v>
      </c>
      <c r="B433" s="489">
        <v>1020</v>
      </c>
      <c r="C433" s="486"/>
      <c r="D433" s="490" t="s">
        <v>65</v>
      </c>
      <c r="E433" s="489" t="s">
        <v>14</v>
      </c>
      <c r="F433" s="491"/>
      <c r="G433" s="489"/>
      <c r="H433" s="490" t="s">
        <v>1212</v>
      </c>
      <c r="I433" s="574"/>
      <c r="J433" s="489">
        <v>1</v>
      </c>
    </row>
    <row r="434" spans="1:10">
      <c r="A434" s="485">
        <v>379</v>
      </c>
      <c r="B434" s="489">
        <v>1021</v>
      </c>
      <c r="C434" s="486"/>
      <c r="D434" s="490" t="s">
        <v>65</v>
      </c>
      <c r="E434" s="489" t="s">
        <v>14</v>
      </c>
      <c r="F434" s="491"/>
      <c r="G434" s="489"/>
      <c r="H434" s="490" t="s">
        <v>1212</v>
      </c>
      <c r="I434" s="574"/>
      <c r="J434" s="489">
        <v>1</v>
      </c>
    </row>
    <row r="435" spans="1:10">
      <c r="A435" s="485">
        <v>380</v>
      </c>
      <c r="B435" s="489">
        <v>1022</v>
      </c>
      <c r="C435" s="486"/>
      <c r="D435" s="490" t="s">
        <v>65</v>
      </c>
      <c r="E435" s="489" t="s">
        <v>14</v>
      </c>
      <c r="F435" s="491"/>
      <c r="G435" s="489"/>
      <c r="H435" s="490" t="s">
        <v>1212</v>
      </c>
      <c r="I435" s="574"/>
      <c r="J435" s="489">
        <v>1</v>
      </c>
    </row>
    <row r="436" spans="1:10">
      <c r="A436" s="485">
        <v>381</v>
      </c>
      <c r="B436" s="489">
        <v>1023</v>
      </c>
      <c r="C436" s="486"/>
      <c r="D436" s="490" t="s">
        <v>65</v>
      </c>
      <c r="E436" s="489" t="s">
        <v>14</v>
      </c>
      <c r="F436" s="491"/>
      <c r="G436" s="489"/>
      <c r="H436" s="490" t="s">
        <v>1212</v>
      </c>
      <c r="I436" s="574"/>
      <c r="J436" s="489">
        <v>1</v>
      </c>
    </row>
    <row r="437" spans="1:10">
      <c r="A437" s="485">
        <v>382</v>
      </c>
      <c r="B437" s="489">
        <v>1024</v>
      </c>
      <c r="C437" s="486"/>
      <c r="D437" s="490" t="s">
        <v>65</v>
      </c>
      <c r="E437" s="489" t="s">
        <v>14</v>
      </c>
      <c r="F437" s="491"/>
      <c r="G437" s="489"/>
      <c r="H437" s="490" t="s">
        <v>1212</v>
      </c>
      <c r="I437" s="574"/>
      <c r="J437" s="489">
        <v>1</v>
      </c>
    </row>
    <row r="438" spans="1:10">
      <c r="A438" s="485">
        <v>383</v>
      </c>
      <c r="B438" s="489">
        <v>1001</v>
      </c>
      <c r="C438" s="486" t="s">
        <v>268</v>
      </c>
      <c r="D438" s="490" t="s">
        <v>713</v>
      </c>
      <c r="E438" s="489" t="s">
        <v>14</v>
      </c>
      <c r="F438" s="491"/>
      <c r="G438" s="489" t="s">
        <v>227</v>
      </c>
      <c r="H438" s="490" t="s">
        <v>1212</v>
      </c>
      <c r="I438" s="574">
        <v>1</v>
      </c>
      <c r="J438" s="489">
        <v>1</v>
      </c>
    </row>
    <row r="439" spans="1:10">
      <c r="A439" s="485">
        <v>384</v>
      </c>
      <c r="B439" s="489">
        <v>1002</v>
      </c>
      <c r="C439" s="486" t="s">
        <v>269</v>
      </c>
      <c r="D439" s="490" t="s">
        <v>259</v>
      </c>
      <c r="E439" s="489" t="s">
        <v>14</v>
      </c>
      <c r="F439" s="491"/>
      <c r="G439" s="489" t="s">
        <v>227</v>
      </c>
      <c r="H439" s="490" t="s">
        <v>1212</v>
      </c>
      <c r="I439" s="574">
        <v>1</v>
      </c>
      <c r="J439" s="489">
        <v>1</v>
      </c>
    </row>
    <row r="440" spans="1:10">
      <c r="A440" s="485">
        <v>385</v>
      </c>
      <c r="B440" s="489">
        <v>1003</v>
      </c>
      <c r="C440" s="486"/>
      <c r="D440" s="490" t="s">
        <v>259</v>
      </c>
      <c r="E440" s="489" t="s">
        <v>14</v>
      </c>
      <c r="F440" s="491"/>
      <c r="G440" s="489"/>
      <c r="H440" s="490" t="s">
        <v>1212</v>
      </c>
      <c r="I440" s="574"/>
      <c r="J440" s="489">
        <v>1</v>
      </c>
    </row>
    <row r="441" spans="1:10">
      <c r="A441" s="485">
        <v>386</v>
      </c>
      <c r="B441" s="489">
        <v>1004</v>
      </c>
      <c r="C441" s="486"/>
      <c r="D441" s="490" t="s">
        <v>259</v>
      </c>
      <c r="E441" s="489" t="s">
        <v>14</v>
      </c>
      <c r="F441" s="491"/>
      <c r="G441" s="489"/>
      <c r="H441" s="490" t="s">
        <v>1212</v>
      </c>
      <c r="I441" s="574"/>
      <c r="J441" s="489">
        <v>1</v>
      </c>
    </row>
    <row r="442" spans="1:10">
      <c r="A442" s="485">
        <v>387</v>
      </c>
      <c r="B442" s="489">
        <v>1005</v>
      </c>
      <c r="C442" s="486"/>
      <c r="D442" s="490" t="s">
        <v>259</v>
      </c>
      <c r="E442" s="489" t="s">
        <v>14</v>
      </c>
      <c r="F442" s="491"/>
      <c r="G442" s="489"/>
      <c r="H442" s="490" t="s">
        <v>1212</v>
      </c>
      <c r="I442" s="574"/>
      <c r="J442" s="489">
        <v>1</v>
      </c>
    </row>
    <row r="443" spans="1:10">
      <c r="A443" s="485">
        <v>388</v>
      </c>
      <c r="B443" s="489">
        <v>1006</v>
      </c>
      <c r="C443" s="486"/>
      <c r="D443" s="490" t="s">
        <v>259</v>
      </c>
      <c r="E443" s="489" t="s">
        <v>14</v>
      </c>
      <c r="F443" s="491"/>
      <c r="G443" s="489"/>
      <c r="H443" s="490" t="s">
        <v>1212</v>
      </c>
      <c r="I443" s="574"/>
      <c r="J443" s="489">
        <v>1</v>
      </c>
    </row>
    <row r="444" spans="1:10">
      <c r="A444" s="485">
        <v>389</v>
      </c>
      <c r="B444" s="489">
        <v>1007</v>
      </c>
      <c r="C444" s="486"/>
      <c r="D444" s="490" t="s">
        <v>259</v>
      </c>
      <c r="E444" s="489" t="s">
        <v>14</v>
      </c>
      <c r="F444" s="491"/>
      <c r="G444" s="489"/>
      <c r="H444" s="490" t="s">
        <v>1212</v>
      </c>
      <c r="I444" s="574"/>
      <c r="J444" s="489">
        <v>1</v>
      </c>
    </row>
    <row r="445" spans="1:10">
      <c r="A445" s="485">
        <v>390</v>
      </c>
      <c r="B445" s="489">
        <v>1008</v>
      </c>
      <c r="C445" s="486"/>
      <c r="D445" s="490" t="s">
        <v>259</v>
      </c>
      <c r="E445" s="489" t="s">
        <v>14</v>
      </c>
      <c r="F445" s="491"/>
      <c r="G445" s="489"/>
      <c r="H445" s="490" t="s">
        <v>1212</v>
      </c>
      <c r="I445" s="574"/>
      <c r="J445" s="489">
        <v>1</v>
      </c>
    </row>
    <row r="446" spans="1:10">
      <c r="A446" s="485">
        <v>391</v>
      </c>
      <c r="B446" s="489">
        <v>1009</v>
      </c>
      <c r="C446" s="486" t="s">
        <v>270</v>
      </c>
      <c r="D446" s="490" t="s">
        <v>718</v>
      </c>
      <c r="E446" s="489" t="s">
        <v>14</v>
      </c>
      <c r="F446" s="491"/>
      <c r="G446" s="489" t="s">
        <v>227</v>
      </c>
      <c r="H446" s="490" t="s">
        <v>1212</v>
      </c>
      <c r="I446" s="574">
        <v>1</v>
      </c>
      <c r="J446" s="489">
        <v>1</v>
      </c>
    </row>
    <row r="447" spans="1:10">
      <c r="A447" s="485">
        <v>392</v>
      </c>
      <c r="B447" s="489">
        <v>1010</v>
      </c>
      <c r="C447" s="486" t="s">
        <v>271</v>
      </c>
      <c r="D447" s="490" t="s">
        <v>263</v>
      </c>
      <c r="E447" s="489" t="s">
        <v>14</v>
      </c>
      <c r="F447" s="491"/>
      <c r="G447" s="489" t="s">
        <v>227</v>
      </c>
      <c r="H447" s="490" t="s">
        <v>1212</v>
      </c>
      <c r="I447" s="574">
        <v>1</v>
      </c>
      <c r="J447" s="489">
        <v>1</v>
      </c>
    </row>
    <row r="448" spans="1:10">
      <c r="A448" s="485">
        <v>393</v>
      </c>
      <c r="B448" s="489">
        <v>1011</v>
      </c>
      <c r="C448" s="486" t="s">
        <v>1067</v>
      </c>
      <c r="D448" s="490" t="s">
        <v>263</v>
      </c>
      <c r="E448" s="489" t="s">
        <v>14</v>
      </c>
      <c r="F448" s="491"/>
      <c r="G448" s="489"/>
      <c r="H448" s="490" t="s">
        <v>1212</v>
      </c>
      <c r="I448" s="574">
        <v>1</v>
      </c>
      <c r="J448" s="489">
        <v>1</v>
      </c>
    </row>
    <row r="449" spans="1:10">
      <c r="A449" s="485">
        <v>394</v>
      </c>
      <c r="B449" s="489">
        <v>1012</v>
      </c>
      <c r="C449" s="486" t="s">
        <v>1068</v>
      </c>
      <c r="D449" s="490" t="s">
        <v>263</v>
      </c>
      <c r="E449" s="489" t="s">
        <v>14</v>
      </c>
      <c r="F449" s="491"/>
      <c r="G449" s="489"/>
      <c r="H449" s="490" t="s">
        <v>1212</v>
      </c>
      <c r="I449" s="574">
        <v>1</v>
      </c>
      <c r="J449" s="489">
        <v>1</v>
      </c>
    </row>
    <row r="450" spans="1:10">
      <c r="A450" s="485">
        <v>395</v>
      </c>
      <c r="B450" s="489">
        <v>1013</v>
      </c>
      <c r="C450" s="486" t="s">
        <v>1069</v>
      </c>
      <c r="D450" s="490" t="s">
        <v>263</v>
      </c>
      <c r="E450" s="489" t="s">
        <v>14</v>
      </c>
      <c r="F450" s="491"/>
      <c r="G450" s="489"/>
      <c r="H450" s="490" t="s">
        <v>1212</v>
      </c>
      <c r="I450" s="574">
        <v>1</v>
      </c>
      <c r="J450" s="489">
        <v>1</v>
      </c>
    </row>
    <row r="451" spans="1:10">
      <c r="A451" s="485">
        <v>396</v>
      </c>
      <c r="B451" s="531">
        <v>1025</v>
      </c>
      <c r="C451" s="543"/>
      <c r="D451" s="544" t="s">
        <v>263</v>
      </c>
      <c r="E451" s="531" t="s">
        <v>14</v>
      </c>
      <c r="F451" s="531"/>
      <c r="G451" s="531"/>
      <c r="H451" s="544" t="s">
        <v>1212</v>
      </c>
      <c r="I451" s="574"/>
      <c r="J451" s="531">
        <v>1</v>
      </c>
    </row>
    <row r="452" spans="1:10">
      <c r="A452" s="485">
        <v>397</v>
      </c>
      <c r="B452" s="531">
        <v>1026</v>
      </c>
      <c r="C452" s="543"/>
      <c r="D452" s="544" t="s">
        <v>263</v>
      </c>
      <c r="E452" s="531" t="s">
        <v>14</v>
      </c>
      <c r="F452" s="531"/>
      <c r="G452" s="531"/>
      <c r="H452" s="544" t="s">
        <v>1212</v>
      </c>
      <c r="I452" s="574"/>
      <c r="J452" s="531">
        <v>1</v>
      </c>
    </row>
    <row r="453" spans="1:10">
      <c r="A453" s="485">
        <v>398</v>
      </c>
      <c r="B453" s="489">
        <v>1027</v>
      </c>
      <c r="C453" s="486"/>
      <c r="D453" s="490" t="s">
        <v>263</v>
      </c>
      <c r="E453" s="489" t="s">
        <v>14</v>
      </c>
      <c r="F453" s="491"/>
      <c r="G453" s="489"/>
      <c r="H453" s="490" t="s">
        <v>1212</v>
      </c>
      <c r="I453" s="574"/>
      <c r="J453" s="489">
        <v>1</v>
      </c>
    </row>
    <row r="454" spans="1:10">
      <c r="A454" s="485">
        <v>399</v>
      </c>
      <c r="B454" s="489">
        <v>1028</v>
      </c>
      <c r="C454" s="486"/>
      <c r="D454" s="490" t="s">
        <v>263</v>
      </c>
      <c r="E454" s="489" t="s">
        <v>14</v>
      </c>
      <c r="F454" s="491"/>
      <c r="G454" s="489"/>
      <c r="H454" s="490" t="s">
        <v>1212</v>
      </c>
      <c r="I454" s="574"/>
      <c r="J454" s="489">
        <v>1</v>
      </c>
    </row>
    <row r="455" spans="1:10">
      <c r="A455" s="485">
        <v>400</v>
      </c>
      <c r="B455" s="489">
        <v>1029</v>
      </c>
      <c r="C455" s="486"/>
      <c r="D455" s="490" t="s">
        <v>263</v>
      </c>
      <c r="E455" s="489" t="s">
        <v>14</v>
      </c>
      <c r="F455" s="491"/>
      <c r="G455" s="489"/>
      <c r="H455" s="490" t="s">
        <v>1212</v>
      </c>
      <c r="I455" s="574"/>
      <c r="J455" s="489">
        <v>1</v>
      </c>
    </row>
    <row r="456" spans="1:10">
      <c r="A456" s="485">
        <v>401</v>
      </c>
      <c r="B456" s="489">
        <v>1030</v>
      </c>
      <c r="C456" s="486"/>
      <c r="D456" s="490" t="s">
        <v>263</v>
      </c>
      <c r="E456" s="489" t="s">
        <v>14</v>
      </c>
      <c r="F456" s="491"/>
      <c r="G456" s="489"/>
      <c r="H456" s="490" t="s">
        <v>1212</v>
      </c>
      <c r="I456" s="574"/>
      <c r="J456" s="489">
        <v>1</v>
      </c>
    </row>
    <row r="457" spans="1:10">
      <c r="A457" s="485">
        <v>402</v>
      </c>
      <c r="B457" s="489">
        <v>1031</v>
      </c>
      <c r="C457" s="486"/>
      <c r="D457" s="490" t="s">
        <v>263</v>
      </c>
      <c r="E457" s="489" t="s">
        <v>14</v>
      </c>
      <c r="F457" s="491"/>
      <c r="G457" s="489"/>
      <c r="H457" s="490" t="s">
        <v>1212</v>
      </c>
      <c r="I457" s="574"/>
      <c r="J457" s="489">
        <v>1</v>
      </c>
    </row>
    <row r="458" spans="1:10">
      <c r="A458" s="485">
        <v>403</v>
      </c>
      <c r="B458" s="489">
        <v>1032</v>
      </c>
      <c r="C458" s="486"/>
      <c r="D458" s="490" t="s">
        <v>263</v>
      </c>
      <c r="E458" s="489" t="s">
        <v>14</v>
      </c>
      <c r="F458" s="491"/>
      <c r="G458" s="489"/>
      <c r="H458" s="490" t="s">
        <v>1212</v>
      </c>
      <c r="I458" s="574"/>
      <c r="J458" s="489">
        <v>1</v>
      </c>
    </row>
    <row r="459" spans="1:10">
      <c r="A459" s="485">
        <v>404</v>
      </c>
      <c r="B459" s="489">
        <v>1033</v>
      </c>
      <c r="C459" s="486"/>
      <c r="D459" s="490" t="s">
        <v>263</v>
      </c>
      <c r="E459" s="489" t="s">
        <v>14</v>
      </c>
      <c r="F459" s="491"/>
      <c r="G459" s="489"/>
      <c r="H459" s="490" t="s">
        <v>1212</v>
      </c>
      <c r="I459" s="574"/>
      <c r="J459" s="489">
        <v>1</v>
      </c>
    </row>
    <row r="460" spans="1:10">
      <c r="A460" s="485">
        <v>405</v>
      </c>
      <c r="B460" s="489">
        <v>1034</v>
      </c>
      <c r="C460" s="486"/>
      <c r="D460" s="490" t="s">
        <v>263</v>
      </c>
      <c r="E460" s="489" t="s">
        <v>14</v>
      </c>
      <c r="F460" s="491"/>
      <c r="G460" s="489"/>
      <c r="H460" s="490" t="s">
        <v>1212</v>
      </c>
      <c r="I460" s="574"/>
      <c r="J460" s="489">
        <v>1</v>
      </c>
    </row>
    <row r="461" spans="1:10">
      <c r="A461" s="485">
        <v>406</v>
      </c>
      <c r="B461" s="489">
        <v>1035</v>
      </c>
      <c r="C461" s="486"/>
      <c r="D461" s="490" t="s">
        <v>263</v>
      </c>
      <c r="E461" s="489" t="s">
        <v>14</v>
      </c>
      <c r="F461" s="491"/>
      <c r="G461" s="489"/>
      <c r="H461" s="490" t="s">
        <v>1212</v>
      </c>
      <c r="I461" s="574"/>
      <c r="J461" s="489">
        <v>1</v>
      </c>
    </row>
    <row r="462" spans="1:10">
      <c r="A462" s="485">
        <v>407</v>
      </c>
      <c r="B462" s="489">
        <v>1036</v>
      </c>
      <c r="C462" s="486"/>
      <c r="D462" s="490" t="s">
        <v>263</v>
      </c>
      <c r="E462" s="489" t="s">
        <v>14</v>
      </c>
      <c r="F462" s="491"/>
      <c r="G462" s="489"/>
      <c r="H462" s="490" t="s">
        <v>1212</v>
      </c>
      <c r="I462" s="574"/>
      <c r="J462" s="489">
        <v>1</v>
      </c>
    </row>
    <row r="463" spans="1:10">
      <c r="A463" s="485">
        <v>408</v>
      </c>
      <c r="B463" s="489">
        <v>1037</v>
      </c>
      <c r="C463" s="486"/>
      <c r="D463" s="490" t="s">
        <v>263</v>
      </c>
      <c r="E463" s="489" t="s">
        <v>14</v>
      </c>
      <c r="F463" s="491"/>
      <c r="G463" s="489"/>
      <c r="H463" s="490" t="s">
        <v>1212</v>
      </c>
      <c r="I463" s="574"/>
      <c r="J463" s="489">
        <v>1</v>
      </c>
    </row>
    <row r="464" spans="1:10">
      <c r="A464" s="485">
        <v>409</v>
      </c>
      <c r="B464" s="489">
        <v>1038</v>
      </c>
      <c r="C464" s="486"/>
      <c r="D464" s="490" t="s">
        <v>263</v>
      </c>
      <c r="E464" s="489" t="s">
        <v>14</v>
      </c>
      <c r="F464" s="491"/>
      <c r="G464" s="489"/>
      <c r="H464" s="490" t="s">
        <v>1212</v>
      </c>
      <c r="I464" s="574"/>
      <c r="J464" s="489">
        <v>1</v>
      </c>
    </row>
    <row r="465" spans="1:10">
      <c r="A465" s="485">
        <v>410</v>
      </c>
      <c r="B465" s="489">
        <v>1039</v>
      </c>
      <c r="C465" s="486"/>
      <c r="D465" s="490" t="s">
        <v>263</v>
      </c>
      <c r="E465" s="489" t="s">
        <v>14</v>
      </c>
      <c r="F465" s="491"/>
      <c r="G465" s="489"/>
      <c r="H465" s="490" t="s">
        <v>1212</v>
      </c>
      <c r="I465" s="574"/>
      <c r="J465" s="489">
        <v>1</v>
      </c>
    </row>
    <row r="466" spans="1:10">
      <c r="A466" s="485">
        <v>411</v>
      </c>
      <c r="B466" s="489">
        <v>1040</v>
      </c>
      <c r="C466" s="486"/>
      <c r="D466" s="490" t="s">
        <v>263</v>
      </c>
      <c r="E466" s="489" t="s">
        <v>14</v>
      </c>
      <c r="F466" s="491"/>
      <c r="G466" s="489"/>
      <c r="H466" s="490" t="s">
        <v>1212</v>
      </c>
      <c r="I466" s="574"/>
      <c r="J466" s="489">
        <v>1</v>
      </c>
    </row>
    <row r="467" spans="1:10">
      <c r="A467" s="485">
        <v>412</v>
      </c>
      <c r="B467" s="489">
        <v>1041</v>
      </c>
      <c r="C467" s="486"/>
      <c r="D467" s="490" t="s">
        <v>263</v>
      </c>
      <c r="E467" s="489" t="s">
        <v>14</v>
      </c>
      <c r="F467" s="491"/>
      <c r="G467" s="489"/>
      <c r="H467" s="490" t="s">
        <v>1212</v>
      </c>
      <c r="I467" s="574"/>
      <c r="J467" s="489">
        <v>1</v>
      </c>
    </row>
    <row r="468" spans="1:10">
      <c r="A468" s="485">
        <v>413</v>
      </c>
      <c r="B468" s="489">
        <v>1042</v>
      </c>
      <c r="C468" s="486"/>
      <c r="D468" s="490" t="s">
        <v>263</v>
      </c>
      <c r="E468" s="489" t="s">
        <v>14</v>
      </c>
      <c r="F468" s="491"/>
      <c r="G468" s="489"/>
      <c r="H468" s="490" t="s">
        <v>1212</v>
      </c>
      <c r="I468" s="574"/>
      <c r="J468" s="489">
        <v>1</v>
      </c>
    </row>
    <row r="469" spans="1:10">
      <c r="A469" s="485">
        <v>414</v>
      </c>
      <c r="B469" s="489">
        <v>1043</v>
      </c>
      <c r="C469" s="486"/>
      <c r="D469" s="490" t="s">
        <v>263</v>
      </c>
      <c r="E469" s="489" t="s">
        <v>14</v>
      </c>
      <c r="F469" s="491"/>
      <c r="G469" s="489"/>
      <c r="H469" s="490" t="s">
        <v>1212</v>
      </c>
      <c r="I469" s="574"/>
      <c r="J469" s="489">
        <v>1</v>
      </c>
    </row>
    <row r="470" spans="1:10">
      <c r="A470" s="485">
        <v>415</v>
      </c>
      <c r="B470" s="489">
        <v>1044</v>
      </c>
      <c r="C470" s="486"/>
      <c r="D470" s="490" t="s">
        <v>263</v>
      </c>
      <c r="E470" s="489" t="s">
        <v>14</v>
      </c>
      <c r="F470" s="491"/>
      <c r="G470" s="489"/>
      <c r="H470" s="490" t="s">
        <v>1212</v>
      </c>
      <c r="I470" s="574"/>
      <c r="J470" s="489">
        <v>1</v>
      </c>
    </row>
    <row r="471" spans="1:10">
      <c r="A471" s="485">
        <v>416</v>
      </c>
      <c r="B471" s="489">
        <v>1045</v>
      </c>
      <c r="C471" s="486"/>
      <c r="D471" s="490" t="s">
        <v>263</v>
      </c>
      <c r="E471" s="489" t="s">
        <v>14</v>
      </c>
      <c r="F471" s="491"/>
      <c r="G471" s="489"/>
      <c r="H471" s="490" t="s">
        <v>1212</v>
      </c>
      <c r="I471" s="574"/>
      <c r="J471" s="489">
        <v>1</v>
      </c>
    </row>
    <row r="472" spans="1:10">
      <c r="A472" s="485">
        <v>417</v>
      </c>
      <c r="B472" s="489">
        <v>1046</v>
      </c>
      <c r="C472" s="486"/>
      <c r="D472" s="490" t="s">
        <v>263</v>
      </c>
      <c r="E472" s="489" t="s">
        <v>14</v>
      </c>
      <c r="F472" s="491"/>
      <c r="G472" s="489"/>
      <c r="H472" s="490" t="s">
        <v>1212</v>
      </c>
      <c r="I472" s="574"/>
      <c r="J472" s="489">
        <v>1</v>
      </c>
    </row>
    <row r="473" spans="1:10">
      <c r="A473" s="485">
        <v>418</v>
      </c>
      <c r="B473" s="489">
        <v>1047</v>
      </c>
      <c r="C473" s="486"/>
      <c r="D473" s="490" t="s">
        <v>263</v>
      </c>
      <c r="E473" s="489" t="s">
        <v>14</v>
      </c>
      <c r="F473" s="491"/>
      <c r="G473" s="489"/>
      <c r="H473" s="490" t="s">
        <v>1212</v>
      </c>
      <c r="I473" s="574"/>
      <c r="J473" s="489">
        <v>1</v>
      </c>
    </row>
    <row r="474" spans="1:10">
      <c r="A474" s="485">
        <v>419</v>
      </c>
      <c r="B474" s="489">
        <v>1048</v>
      </c>
      <c r="C474" s="486"/>
      <c r="D474" s="490" t="s">
        <v>263</v>
      </c>
      <c r="E474" s="489" t="s">
        <v>14</v>
      </c>
      <c r="F474" s="491"/>
      <c r="G474" s="489"/>
      <c r="H474" s="490" t="s">
        <v>1212</v>
      </c>
      <c r="I474" s="574"/>
      <c r="J474" s="489">
        <v>1</v>
      </c>
    </row>
    <row r="475" spans="1:10">
      <c r="A475" s="485"/>
      <c r="B475" s="489"/>
      <c r="C475" s="486"/>
      <c r="D475" s="494" t="s">
        <v>974</v>
      </c>
      <c r="E475" s="489"/>
      <c r="F475" s="491"/>
      <c r="G475" s="489"/>
      <c r="H475" s="490"/>
      <c r="I475" s="573">
        <f>SUM(I476:I632)</f>
        <v>29</v>
      </c>
      <c r="J475" s="533">
        <f>SUM(J476:J632)</f>
        <v>151</v>
      </c>
    </row>
    <row r="476" spans="1:10">
      <c r="A476" s="485"/>
      <c r="B476" s="489"/>
      <c r="C476" s="486"/>
      <c r="D476" s="495" t="s">
        <v>49</v>
      </c>
      <c r="E476" s="489"/>
      <c r="F476" s="491"/>
      <c r="G476" s="489"/>
      <c r="H476" s="490"/>
      <c r="I476" s="574"/>
      <c r="J476" s="489"/>
    </row>
    <row r="477" spans="1:10">
      <c r="A477" s="485">
        <v>420</v>
      </c>
      <c r="B477" s="489">
        <v>41</v>
      </c>
      <c r="C477" s="486" t="s">
        <v>274</v>
      </c>
      <c r="D477" s="490" t="s">
        <v>1489</v>
      </c>
      <c r="E477" s="489" t="s">
        <v>13</v>
      </c>
      <c r="F477" s="491" t="s">
        <v>1490</v>
      </c>
      <c r="G477" s="489" t="s">
        <v>275</v>
      </c>
      <c r="H477" s="490" t="s">
        <v>1211</v>
      </c>
      <c r="I477" s="574">
        <v>1</v>
      </c>
      <c r="J477" s="489">
        <v>1</v>
      </c>
    </row>
    <row r="478" spans="1:10">
      <c r="A478" s="485">
        <v>421</v>
      </c>
      <c r="B478" s="489">
        <v>78</v>
      </c>
      <c r="C478" s="486" t="s">
        <v>276</v>
      </c>
      <c r="D478" s="490" t="s">
        <v>84</v>
      </c>
      <c r="E478" s="489" t="s">
        <v>13</v>
      </c>
      <c r="F478" s="491" t="s">
        <v>1490</v>
      </c>
      <c r="G478" s="489" t="s">
        <v>277</v>
      </c>
      <c r="H478" s="490" t="s">
        <v>1211</v>
      </c>
      <c r="I478" s="574">
        <v>1</v>
      </c>
      <c r="J478" s="489">
        <v>1</v>
      </c>
    </row>
    <row r="479" spans="1:10">
      <c r="A479" s="485">
        <v>422</v>
      </c>
      <c r="B479" s="489">
        <v>82</v>
      </c>
      <c r="C479" s="486"/>
      <c r="D479" s="490" t="s">
        <v>1489</v>
      </c>
      <c r="E479" s="489" t="s">
        <v>13</v>
      </c>
      <c r="F479" s="491"/>
      <c r="G479" s="489"/>
      <c r="H479" s="490" t="s">
        <v>1214</v>
      </c>
      <c r="I479" s="574"/>
      <c r="J479" s="489">
        <v>1</v>
      </c>
    </row>
    <row r="480" spans="1:10">
      <c r="A480" s="485">
        <v>423</v>
      </c>
      <c r="B480" s="489">
        <v>114</v>
      </c>
      <c r="C480" s="486"/>
      <c r="D480" s="490" t="s">
        <v>84</v>
      </c>
      <c r="E480" s="489" t="s">
        <v>13</v>
      </c>
      <c r="F480" s="491"/>
      <c r="G480" s="489"/>
      <c r="H480" s="490" t="s">
        <v>1211</v>
      </c>
      <c r="I480" s="574"/>
      <c r="J480" s="489">
        <v>1</v>
      </c>
    </row>
    <row r="481" spans="1:255">
      <c r="A481" s="485">
        <v>424</v>
      </c>
      <c r="B481" s="489">
        <v>140</v>
      </c>
      <c r="C481" s="486" t="s">
        <v>303</v>
      </c>
      <c r="D481" s="490" t="s">
        <v>84</v>
      </c>
      <c r="E481" s="489" t="s">
        <v>13</v>
      </c>
      <c r="F481" s="491" t="s">
        <v>1490</v>
      </c>
      <c r="G481" s="489" t="s">
        <v>277</v>
      </c>
      <c r="H481" s="490" t="s">
        <v>1211</v>
      </c>
      <c r="I481" s="574">
        <v>1</v>
      </c>
      <c r="J481" s="489">
        <v>1</v>
      </c>
    </row>
    <row r="482" spans="1:255">
      <c r="A482" s="485">
        <v>425</v>
      </c>
      <c r="B482" s="489">
        <v>495</v>
      </c>
      <c r="C482" s="486"/>
      <c r="D482" s="490" t="s">
        <v>84</v>
      </c>
      <c r="E482" s="489" t="s">
        <v>13</v>
      </c>
      <c r="F482" s="491"/>
      <c r="G482" s="489"/>
      <c r="H482" s="490" t="s">
        <v>1211</v>
      </c>
      <c r="I482" s="574"/>
      <c r="J482" s="489">
        <v>1</v>
      </c>
    </row>
    <row r="483" spans="1:255">
      <c r="A483" s="485">
        <v>426</v>
      </c>
      <c r="B483" s="489">
        <v>496</v>
      </c>
      <c r="C483" s="486"/>
      <c r="D483" s="490" t="s">
        <v>84</v>
      </c>
      <c r="E483" s="489" t="s">
        <v>13</v>
      </c>
      <c r="F483" s="491"/>
      <c r="G483" s="489"/>
      <c r="H483" s="490" t="s">
        <v>1211</v>
      </c>
      <c r="I483" s="574"/>
      <c r="J483" s="489">
        <v>1</v>
      </c>
    </row>
    <row r="484" spans="1:255">
      <c r="A484" s="485">
        <v>427</v>
      </c>
      <c r="B484" s="489">
        <v>867</v>
      </c>
      <c r="C484" s="486" t="s">
        <v>279</v>
      </c>
      <c r="D484" s="490" t="s">
        <v>84</v>
      </c>
      <c r="E484" s="489" t="s">
        <v>13</v>
      </c>
      <c r="F484" s="491" t="s">
        <v>1490</v>
      </c>
      <c r="G484" s="489" t="s">
        <v>277</v>
      </c>
      <c r="H484" s="490" t="s">
        <v>1211</v>
      </c>
      <c r="I484" s="574">
        <v>1</v>
      </c>
      <c r="J484" s="489">
        <v>1</v>
      </c>
    </row>
    <row r="485" spans="1:255">
      <c r="A485" s="485">
        <v>428</v>
      </c>
      <c r="B485" s="489">
        <v>45</v>
      </c>
      <c r="C485" s="486"/>
      <c r="D485" s="490" t="s">
        <v>229</v>
      </c>
      <c r="E485" s="489" t="s">
        <v>13</v>
      </c>
      <c r="F485" s="491"/>
      <c r="G485" s="489"/>
      <c r="H485" s="490" t="s">
        <v>1211</v>
      </c>
      <c r="I485" s="574"/>
      <c r="J485" s="489">
        <v>1</v>
      </c>
    </row>
    <row r="486" spans="1:255">
      <c r="A486" s="485">
        <v>429</v>
      </c>
      <c r="B486" s="489">
        <v>94</v>
      </c>
      <c r="C486" s="486"/>
      <c r="D486" s="490" t="s">
        <v>25</v>
      </c>
      <c r="E486" s="489" t="s">
        <v>13</v>
      </c>
      <c r="F486" s="491"/>
      <c r="G486" s="489"/>
      <c r="H486" s="490" t="s">
        <v>1211</v>
      </c>
      <c r="I486" s="574"/>
      <c r="J486" s="489">
        <v>1</v>
      </c>
    </row>
    <row r="487" spans="1:255">
      <c r="A487" s="485">
        <v>430</v>
      </c>
      <c r="B487" s="489">
        <v>104</v>
      </c>
      <c r="C487" s="486"/>
      <c r="D487" s="490" t="s">
        <v>25</v>
      </c>
      <c r="E487" s="489" t="s">
        <v>13</v>
      </c>
      <c r="F487" s="491"/>
      <c r="G487" s="489"/>
      <c r="H487" s="490" t="s">
        <v>1211</v>
      </c>
      <c r="I487" s="574"/>
      <c r="J487" s="489">
        <v>1</v>
      </c>
    </row>
    <row r="488" spans="1:255">
      <c r="A488" s="485">
        <v>431</v>
      </c>
      <c r="B488" s="489">
        <v>277</v>
      </c>
      <c r="C488" s="486"/>
      <c r="D488" s="490" t="s">
        <v>25</v>
      </c>
      <c r="E488" s="489" t="s">
        <v>13</v>
      </c>
      <c r="F488" s="491"/>
      <c r="G488" s="489"/>
      <c r="H488" s="490" t="s">
        <v>1211</v>
      </c>
      <c r="I488" s="574"/>
      <c r="J488" s="489">
        <v>1</v>
      </c>
    </row>
    <row r="489" spans="1:255">
      <c r="A489" s="485">
        <v>432</v>
      </c>
      <c r="B489" s="489">
        <v>497</v>
      </c>
      <c r="C489" s="486"/>
      <c r="D489" s="490" t="s">
        <v>25</v>
      </c>
      <c r="E489" s="489" t="s">
        <v>13</v>
      </c>
      <c r="F489" s="491"/>
      <c r="G489" s="489"/>
      <c r="H489" s="490" t="s">
        <v>1211</v>
      </c>
      <c r="I489" s="574"/>
      <c r="J489" s="489">
        <v>1</v>
      </c>
    </row>
    <row r="490" spans="1:255">
      <c r="A490" s="485">
        <v>433</v>
      </c>
      <c r="B490" s="489">
        <v>868</v>
      </c>
      <c r="C490" s="486"/>
      <c r="D490" s="490" t="s">
        <v>25</v>
      </c>
      <c r="E490" s="489" t="s">
        <v>13</v>
      </c>
      <c r="F490" s="491"/>
      <c r="G490" s="489"/>
      <c r="H490" s="490" t="s">
        <v>1211</v>
      </c>
      <c r="I490" s="574"/>
      <c r="J490" s="489">
        <v>1</v>
      </c>
    </row>
    <row r="491" spans="1:255" s="73" customFormat="1">
      <c r="A491" s="485">
        <v>434</v>
      </c>
      <c r="B491" s="489">
        <v>498</v>
      </c>
      <c r="C491" s="486"/>
      <c r="D491" s="490" t="s">
        <v>1493</v>
      </c>
      <c r="E491" s="489" t="s">
        <v>13</v>
      </c>
      <c r="F491" s="491"/>
      <c r="G491" s="489"/>
      <c r="H491" s="490" t="s">
        <v>1211</v>
      </c>
      <c r="I491" s="574"/>
      <c r="J491" s="489">
        <v>1</v>
      </c>
      <c r="K491" s="483"/>
      <c r="L491" s="483"/>
      <c r="M491" s="483"/>
      <c r="N491" s="483"/>
      <c r="O491" s="483"/>
      <c r="P491" s="483"/>
      <c r="Q491" s="483"/>
      <c r="R491" s="483"/>
      <c r="S491" s="483"/>
      <c r="T491" s="483"/>
      <c r="U491" s="483"/>
      <c r="V491" s="483"/>
      <c r="W491" s="483"/>
      <c r="X491" s="483"/>
      <c r="Y491" s="483"/>
      <c r="Z491" s="483"/>
      <c r="AA491" s="483"/>
      <c r="AB491" s="483"/>
      <c r="AC491" s="483"/>
      <c r="AD491" s="483"/>
      <c r="AE491" s="483"/>
      <c r="AF491" s="483"/>
      <c r="AG491" s="483"/>
      <c r="AH491" s="483"/>
      <c r="AI491" s="483"/>
      <c r="AJ491" s="483"/>
      <c r="AK491" s="483"/>
      <c r="AL491" s="483"/>
      <c r="AM491" s="483"/>
      <c r="AN491" s="483"/>
      <c r="AO491" s="483"/>
      <c r="AP491" s="483"/>
      <c r="AQ491" s="483"/>
      <c r="AR491" s="483"/>
      <c r="AS491" s="483"/>
      <c r="AT491" s="483"/>
      <c r="AU491" s="483"/>
      <c r="AV491" s="483"/>
      <c r="AW491" s="483"/>
      <c r="AX491" s="483"/>
      <c r="AY491" s="483"/>
      <c r="AZ491" s="483"/>
      <c r="BA491" s="483"/>
      <c r="BB491" s="483"/>
      <c r="BC491" s="483"/>
      <c r="BD491" s="483"/>
      <c r="BE491" s="483"/>
      <c r="BF491" s="483"/>
      <c r="BG491" s="483"/>
      <c r="BH491" s="483"/>
      <c r="BI491" s="483"/>
      <c r="BJ491" s="483"/>
      <c r="BK491" s="483"/>
      <c r="BL491" s="483"/>
      <c r="BM491" s="483"/>
      <c r="BN491" s="483"/>
      <c r="BO491" s="483"/>
      <c r="BP491" s="483"/>
      <c r="BQ491" s="483"/>
      <c r="BR491" s="483"/>
      <c r="BS491" s="483"/>
      <c r="BT491" s="483"/>
      <c r="BU491" s="483"/>
      <c r="BV491" s="483"/>
      <c r="BW491" s="483"/>
      <c r="BX491" s="483"/>
      <c r="BY491" s="483"/>
      <c r="BZ491" s="483"/>
      <c r="CA491" s="483"/>
      <c r="CB491" s="483"/>
      <c r="CC491" s="483"/>
      <c r="CD491" s="483"/>
      <c r="CE491" s="483"/>
      <c r="CF491" s="483"/>
      <c r="CG491" s="483"/>
      <c r="CH491" s="483"/>
      <c r="CI491" s="483"/>
      <c r="CJ491" s="483"/>
      <c r="CK491" s="483"/>
      <c r="CL491" s="483"/>
      <c r="CM491" s="483"/>
      <c r="CN491" s="483"/>
      <c r="CO491" s="483"/>
      <c r="CP491" s="483"/>
      <c r="CQ491" s="483"/>
      <c r="CR491" s="483"/>
      <c r="CS491" s="483"/>
      <c r="CT491" s="483"/>
      <c r="CU491" s="483"/>
      <c r="CV491" s="483"/>
      <c r="CW491" s="483"/>
      <c r="CX491" s="483"/>
      <c r="CY491" s="483"/>
      <c r="CZ491" s="483"/>
      <c r="DA491" s="483"/>
      <c r="DB491" s="483"/>
      <c r="DC491" s="483"/>
      <c r="DD491" s="483"/>
      <c r="DE491" s="483"/>
      <c r="DF491" s="483"/>
      <c r="DG491" s="483"/>
      <c r="DH491" s="483"/>
      <c r="DI491" s="483"/>
      <c r="DJ491" s="483"/>
      <c r="DK491" s="483"/>
      <c r="DL491" s="483"/>
      <c r="DM491" s="483"/>
      <c r="DN491" s="483"/>
      <c r="DO491" s="483"/>
      <c r="DP491" s="483"/>
      <c r="DQ491" s="483"/>
      <c r="DR491" s="483"/>
      <c r="DS491" s="483"/>
      <c r="DT491" s="483"/>
      <c r="DU491" s="483"/>
      <c r="DV491" s="483"/>
      <c r="DW491" s="483"/>
      <c r="DX491" s="483"/>
      <c r="DY491" s="483"/>
      <c r="DZ491" s="483"/>
      <c r="EA491" s="483"/>
      <c r="EB491" s="483"/>
      <c r="EC491" s="483"/>
      <c r="ED491" s="483"/>
      <c r="EE491" s="483"/>
      <c r="EF491" s="483"/>
      <c r="EG491" s="483"/>
      <c r="EH491" s="483"/>
      <c r="EI491" s="483"/>
      <c r="EJ491" s="483"/>
      <c r="EK491" s="483"/>
      <c r="EL491" s="483"/>
      <c r="EM491" s="483"/>
      <c r="EN491" s="483"/>
      <c r="EO491" s="483"/>
      <c r="EP491" s="483"/>
      <c r="EQ491" s="483"/>
      <c r="ER491" s="483"/>
      <c r="ES491" s="483"/>
      <c r="ET491" s="483"/>
      <c r="EU491" s="483"/>
      <c r="EV491" s="483"/>
      <c r="EW491" s="483"/>
      <c r="EX491" s="483"/>
      <c r="EY491" s="483"/>
      <c r="EZ491" s="483"/>
      <c r="FA491" s="483"/>
      <c r="FB491" s="483"/>
      <c r="FC491" s="483"/>
      <c r="FD491" s="483"/>
      <c r="FE491" s="483"/>
      <c r="FF491" s="483"/>
      <c r="FG491" s="483"/>
      <c r="FH491" s="483"/>
      <c r="FI491" s="483"/>
      <c r="FJ491" s="483"/>
      <c r="FK491" s="483"/>
      <c r="FL491" s="483"/>
      <c r="FM491" s="483"/>
      <c r="FN491" s="483"/>
      <c r="FO491" s="483"/>
      <c r="FP491" s="483"/>
      <c r="FQ491" s="483"/>
      <c r="FR491" s="483"/>
      <c r="FS491" s="483"/>
      <c r="FT491" s="483"/>
      <c r="FU491" s="483"/>
      <c r="FV491" s="483"/>
      <c r="FW491" s="483"/>
      <c r="FX491" s="483"/>
      <c r="FY491" s="483"/>
      <c r="FZ491" s="483"/>
      <c r="GA491" s="483"/>
      <c r="GB491" s="483"/>
      <c r="GC491" s="483"/>
      <c r="GD491" s="483"/>
      <c r="GE491" s="483"/>
      <c r="GF491" s="483"/>
      <c r="GG491" s="483"/>
      <c r="GH491" s="483"/>
      <c r="GI491" s="483"/>
      <c r="GJ491" s="483"/>
      <c r="GK491" s="483"/>
      <c r="GL491" s="483"/>
      <c r="GM491" s="483"/>
      <c r="GN491" s="483"/>
      <c r="GO491" s="483"/>
      <c r="GP491" s="483"/>
      <c r="GQ491" s="483"/>
      <c r="GR491" s="483"/>
      <c r="GS491" s="483"/>
      <c r="GT491" s="483"/>
      <c r="GU491" s="483"/>
      <c r="GV491" s="483"/>
      <c r="GW491" s="483"/>
      <c r="GX491" s="483"/>
      <c r="GY491" s="483"/>
      <c r="GZ491" s="483"/>
      <c r="HA491" s="483"/>
      <c r="HB491" s="483"/>
      <c r="HC491" s="483"/>
      <c r="HD491" s="483"/>
      <c r="HE491" s="483"/>
      <c r="HF491" s="483"/>
      <c r="HG491" s="483"/>
      <c r="HH491" s="483"/>
      <c r="HI491" s="483"/>
      <c r="HJ491" s="483"/>
      <c r="HK491" s="483"/>
      <c r="HL491" s="483"/>
      <c r="HM491" s="483"/>
      <c r="HN491" s="483"/>
      <c r="HO491" s="483"/>
      <c r="HP491" s="483"/>
      <c r="HQ491" s="483"/>
      <c r="HR491" s="483"/>
      <c r="HS491" s="483"/>
      <c r="HT491" s="483"/>
      <c r="HU491" s="483"/>
      <c r="HV491" s="483"/>
      <c r="HW491" s="483"/>
      <c r="HX491" s="483"/>
      <c r="HY491" s="483"/>
      <c r="HZ491" s="483"/>
      <c r="IA491" s="483"/>
      <c r="IB491" s="483"/>
      <c r="IC491" s="483"/>
      <c r="ID491" s="483"/>
      <c r="IE491" s="483"/>
      <c r="IF491" s="483"/>
      <c r="IG491" s="483"/>
      <c r="IH491" s="483"/>
      <c r="II491" s="483"/>
      <c r="IJ491" s="483"/>
      <c r="IK491" s="483"/>
      <c r="IL491" s="483"/>
      <c r="IM491" s="483"/>
      <c r="IN491" s="483"/>
      <c r="IO491" s="483"/>
      <c r="IP491" s="483"/>
      <c r="IQ491" s="483"/>
      <c r="IR491" s="483"/>
      <c r="IS491" s="483"/>
      <c r="IT491" s="483"/>
      <c r="IU491" s="483"/>
    </row>
    <row r="492" spans="1:255">
      <c r="A492" s="485">
        <v>435</v>
      </c>
      <c r="B492" s="489">
        <v>870</v>
      </c>
      <c r="C492" s="486"/>
      <c r="D492" s="490" t="s">
        <v>101</v>
      </c>
      <c r="E492" s="489" t="s">
        <v>13</v>
      </c>
      <c r="F492" s="491"/>
      <c r="G492" s="489"/>
      <c r="H492" s="490" t="s">
        <v>1211</v>
      </c>
      <c r="I492" s="574"/>
      <c r="J492" s="489">
        <v>1</v>
      </c>
    </row>
    <row r="493" spans="1:255">
      <c r="A493" s="485"/>
      <c r="B493" s="489"/>
      <c r="C493" s="486"/>
      <c r="D493" s="495" t="s">
        <v>230</v>
      </c>
      <c r="E493" s="489"/>
      <c r="F493" s="491"/>
      <c r="G493" s="489"/>
      <c r="H493" s="490"/>
      <c r="I493" s="574"/>
      <c r="J493" s="489"/>
    </row>
    <row r="494" spans="1:255">
      <c r="A494" s="485">
        <v>436</v>
      </c>
      <c r="B494" s="489">
        <v>199</v>
      </c>
      <c r="C494" s="490" t="s">
        <v>1726</v>
      </c>
      <c r="D494" s="490" t="s">
        <v>113</v>
      </c>
      <c r="E494" s="489" t="s">
        <v>15</v>
      </c>
      <c r="F494" s="491"/>
      <c r="G494" s="489" t="s">
        <v>275</v>
      </c>
      <c r="H494" s="490" t="s">
        <v>1217</v>
      </c>
      <c r="I494" s="574">
        <v>1</v>
      </c>
      <c r="J494" s="489">
        <v>1</v>
      </c>
    </row>
    <row r="495" spans="1:255">
      <c r="A495" s="485">
        <v>437</v>
      </c>
      <c r="B495" s="489">
        <v>491</v>
      </c>
      <c r="C495" s="486" t="s">
        <v>282</v>
      </c>
      <c r="D495" s="490" t="s">
        <v>113</v>
      </c>
      <c r="E495" s="489" t="s">
        <v>15</v>
      </c>
      <c r="F495" s="491"/>
      <c r="G495" s="489" t="s">
        <v>275</v>
      </c>
      <c r="H495" s="490" t="s">
        <v>1217</v>
      </c>
      <c r="I495" s="574">
        <v>1</v>
      </c>
      <c r="J495" s="489">
        <v>1</v>
      </c>
    </row>
    <row r="496" spans="1:255">
      <c r="A496" s="485">
        <v>438</v>
      </c>
      <c r="B496" s="513">
        <v>863</v>
      </c>
      <c r="C496" s="537"/>
      <c r="D496" s="538" t="s">
        <v>113</v>
      </c>
      <c r="E496" s="513" t="s">
        <v>15</v>
      </c>
      <c r="F496" s="513"/>
      <c r="G496" s="513" t="s">
        <v>277</v>
      </c>
      <c r="H496" s="538" t="s">
        <v>1217</v>
      </c>
      <c r="I496" s="574"/>
      <c r="J496" s="513"/>
      <c r="K496" s="483" t="s">
        <v>283</v>
      </c>
    </row>
    <row r="497" spans="1:255">
      <c r="A497" s="485">
        <v>439</v>
      </c>
      <c r="B497" s="489">
        <v>864</v>
      </c>
      <c r="C497" s="486"/>
      <c r="D497" s="490" t="s">
        <v>113</v>
      </c>
      <c r="E497" s="489" t="s">
        <v>15</v>
      </c>
      <c r="F497" s="491"/>
      <c r="G497" s="489"/>
      <c r="H497" s="490" t="s">
        <v>1217</v>
      </c>
      <c r="I497" s="574"/>
      <c r="J497" s="489">
        <v>1</v>
      </c>
    </row>
    <row r="498" spans="1:255">
      <c r="A498" s="485"/>
      <c r="B498" s="489"/>
      <c r="C498" s="486"/>
      <c r="D498" s="495" t="s">
        <v>234</v>
      </c>
      <c r="E498" s="489"/>
      <c r="F498" s="491"/>
      <c r="G498" s="489"/>
      <c r="H498" s="490"/>
      <c r="I498" s="574"/>
      <c r="J498" s="489"/>
    </row>
    <row r="499" spans="1:255">
      <c r="A499" s="485" t="s">
        <v>1498</v>
      </c>
      <c r="B499" s="489">
        <v>80</v>
      </c>
      <c r="C499" s="486" t="s">
        <v>278</v>
      </c>
      <c r="D499" s="490" t="s">
        <v>84</v>
      </c>
      <c r="E499" s="489" t="s">
        <v>13</v>
      </c>
      <c r="F499" s="512" t="s">
        <v>1495</v>
      </c>
      <c r="G499" s="489" t="s">
        <v>275</v>
      </c>
      <c r="H499" s="490" t="s">
        <v>1211</v>
      </c>
      <c r="I499" s="574">
        <v>1</v>
      </c>
      <c r="J499" s="489">
        <v>1</v>
      </c>
    </row>
    <row r="500" spans="1:255">
      <c r="A500" s="485" t="s">
        <v>1499</v>
      </c>
      <c r="B500" s="489">
        <v>84</v>
      </c>
      <c r="C500" s="486"/>
      <c r="D500" s="490" t="s">
        <v>84</v>
      </c>
      <c r="E500" s="489" t="s">
        <v>13</v>
      </c>
      <c r="F500" s="491"/>
      <c r="G500" s="489"/>
      <c r="H500" s="490" t="s">
        <v>1214</v>
      </c>
      <c r="I500" s="574"/>
      <c r="J500" s="489">
        <v>1</v>
      </c>
    </row>
    <row r="501" spans="1:255">
      <c r="A501" s="485">
        <v>442</v>
      </c>
      <c r="B501" s="489">
        <v>86</v>
      </c>
      <c r="C501" s="486"/>
      <c r="D501" s="490" t="s">
        <v>84</v>
      </c>
      <c r="E501" s="489" t="s">
        <v>13</v>
      </c>
      <c r="F501" s="491"/>
      <c r="G501" s="489"/>
      <c r="H501" s="490" t="s">
        <v>1214</v>
      </c>
      <c r="I501" s="574"/>
      <c r="J501" s="489">
        <v>1</v>
      </c>
    </row>
    <row r="502" spans="1:255">
      <c r="A502" s="485">
        <v>443</v>
      </c>
      <c r="B502" s="489">
        <v>88</v>
      </c>
      <c r="C502" s="486"/>
      <c r="D502" s="490" t="s">
        <v>84</v>
      </c>
      <c r="E502" s="489" t="s">
        <v>13</v>
      </c>
      <c r="F502" s="491"/>
      <c r="G502" s="489"/>
      <c r="H502" s="490" t="s">
        <v>1214</v>
      </c>
      <c r="I502" s="574"/>
      <c r="J502" s="489">
        <v>1</v>
      </c>
    </row>
    <row r="503" spans="1:255">
      <c r="A503" s="485">
        <v>444</v>
      </c>
      <c r="B503" s="489">
        <v>90</v>
      </c>
      <c r="C503" s="486"/>
      <c r="D503" s="490" t="s">
        <v>84</v>
      </c>
      <c r="E503" s="489" t="s">
        <v>13</v>
      </c>
      <c r="F503" s="491"/>
      <c r="G503" s="489"/>
      <c r="H503" s="490" t="s">
        <v>1214</v>
      </c>
      <c r="I503" s="574"/>
      <c r="J503" s="489">
        <v>1</v>
      </c>
    </row>
    <row r="504" spans="1:255">
      <c r="A504" s="485">
        <v>445</v>
      </c>
      <c r="B504" s="489">
        <v>192</v>
      </c>
      <c r="C504" s="486"/>
      <c r="D504" s="490" t="s">
        <v>84</v>
      </c>
      <c r="E504" s="489" t="s">
        <v>13</v>
      </c>
      <c r="F504" s="491"/>
      <c r="G504" s="489"/>
      <c r="H504" s="490" t="s">
        <v>1214</v>
      </c>
      <c r="I504" s="574"/>
      <c r="J504" s="489">
        <v>1</v>
      </c>
    </row>
    <row r="505" spans="1:255">
      <c r="A505" s="485">
        <v>446</v>
      </c>
      <c r="B505" s="489">
        <v>125</v>
      </c>
      <c r="C505" s="486"/>
      <c r="D505" s="490" t="s">
        <v>420</v>
      </c>
      <c r="E505" s="489" t="s">
        <v>13</v>
      </c>
      <c r="F505" s="491"/>
      <c r="G505" s="489"/>
      <c r="H505" s="490" t="s">
        <v>1214</v>
      </c>
      <c r="I505" s="574"/>
      <c r="J505" s="489">
        <v>1</v>
      </c>
    </row>
    <row r="506" spans="1:255">
      <c r="A506" s="485">
        <v>447</v>
      </c>
      <c r="B506" s="489">
        <v>127</v>
      </c>
      <c r="C506" s="486"/>
      <c r="D506" s="490" t="s">
        <v>241</v>
      </c>
      <c r="E506" s="489" t="s">
        <v>13</v>
      </c>
      <c r="F506" s="491"/>
      <c r="G506" s="489"/>
      <c r="H506" s="490" t="s">
        <v>1214</v>
      </c>
      <c r="I506" s="573"/>
      <c r="J506" s="501">
        <v>1</v>
      </c>
      <c r="K506" s="481"/>
      <c r="L506" s="481"/>
      <c r="M506" s="481"/>
      <c r="N506" s="481"/>
      <c r="O506" s="481"/>
      <c r="P506" s="481"/>
      <c r="Q506" s="481"/>
      <c r="R506" s="481"/>
      <c r="S506" s="481"/>
      <c r="T506" s="481"/>
      <c r="U506" s="481"/>
      <c r="V506" s="481"/>
      <c r="W506" s="481"/>
      <c r="X506" s="481"/>
      <c r="Y506" s="481"/>
      <c r="Z506" s="481"/>
      <c r="AA506" s="481"/>
      <c r="AB506" s="481"/>
      <c r="AC506" s="481"/>
      <c r="AD506" s="481"/>
      <c r="AE506" s="481"/>
      <c r="AF506" s="481"/>
      <c r="AG506" s="481"/>
      <c r="AH506" s="481"/>
      <c r="AI506" s="481"/>
      <c r="AJ506" s="481"/>
      <c r="AK506" s="481"/>
      <c r="AL506" s="481"/>
      <c r="AM506" s="481"/>
      <c r="AN506" s="481"/>
      <c r="AO506" s="481"/>
      <c r="AP506" s="481"/>
      <c r="AQ506" s="481"/>
      <c r="AR506" s="481"/>
      <c r="AS506" s="481"/>
      <c r="AT506" s="481"/>
      <c r="AU506" s="481"/>
      <c r="AV506" s="481"/>
      <c r="AW506" s="481"/>
      <c r="AX506" s="481"/>
      <c r="AY506" s="481"/>
      <c r="AZ506" s="481"/>
      <c r="BA506" s="481"/>
      <c r="BB506" s="481"/>
      <c r="BC506" s="481"/>
      <c r="BD506" s="481"/>
      <c r="BE506" s="481"/>
      <c r="BF506" s="481"/>
      <c r="BG506" s="481"/>
      <c r="BH506" s="481"/>
      <c r="BI506" s="481"/>
      <c r="BJ506" s="481"/>
      <c r="BK506" s="481"/>
      <c r="BL506" s="481"/>
      <c r="BM506" s="481"/>
      <c r="BN506" s="481"/>
      <c r="BO506" s="481"/>
      <c r="BP506" s="481"/>
      <c r="BQ506" s="481"/>
      <c r="BR506" s="481"/>
      <c r="BS506" s="481"/>
      <c r="BT506" s="481"/>
      <c r="BU506" s="481"/>
      <c r="BV506" s="481"/>
      <c r="BW506" s="481"/>
      <c r="BX506" s="481"/>
      <c r="BY506" s="481"/>
      <c r="BZ506" s="481"/>
      <c r="CA506" s="481"/>
      <c r="CB506" s="481"/>
      <c r="CC506" s="481"/>
      <c r="CD506" s="481"/>
      <c r="CE506" s="481"/>
      <c r="CF506" s="481"/>
      <c r="CG506" s="481"/>
      <c r="CH506" s="481"/>
      <c r="CI506" s="481"/>
      <c r="CJ506" s="481"/>
      <c r="CK506" s="481"/>
      <c r="CL506" s="481"/>
      <c r="CM506" s="481"/>
      <c r="CN506" s="481"/>
      <c r="CO506" s="481"/>
      <c r="CP506" s="481"/>
      <c r="CQ506" s="481"/>
      <c r="CR506" s="481"/>
      <c r="CS506" s="481"/>
      <c r="CT506" s="481"/>
      <c r="CU506" s="481"/>
      <c r="CV506" s="481"/>
      <c r="CW506" s="481"/>
      <c r="CX506" s="481"/>
      <c r="CY506" s="481"/>
      <c r="CZ506" s="481"/>
      <c r="DA506" s="481"/>
      <c r="DB506" s="481"/>
      <c r="DC506" s="481"/>
      <c r="DD506" s="481"/>
      <c r="DE506" s="481"/>
      <c r="DF506" s="481"/>
      <c r="DG506" s="481"/>
      <c r="DH506" s="481"/>
      <c r="DI506" s="481"/>
      <c r="DJ506" s="481"/>
      <c r="DK506" s="481"/>
      <c r="DL506" s="481"/>
      <c r="DM506" s="481"/>
      <c r="DN506" s="481"/>
      <c r="DO506" s="481"/>
      <c r="DP506" s="481"/>
      <c r="DQ506" s="481"/>
      <c r="DR506" s="481"/>
      <c r="DS506" s="481"/>
      <c r="DT506" s="481"/>
      <c r="DU506" s="481"/>
      <c r="DV506" s="481"/>
      <c r="DW506" s="481"/>
      <c r="DX506" s="481"/>
      <c r="DY506" s="481"/>
      <c r="DZ506" s="481"/>
      <c r="EA506" s="481"/>
      <c r="EB506" s="481"/>
      <c r="EC506" s="481"/>
      <c r="ED506" s="481"/>
      <c r="EE506" s="481"/>
      <c r="EF506" s="481"/>
      <c r="EG506" s="481"/>
      <c r="EH506" s="481"/>
      <c r="EI506" s="481"/>
      <c r="EJ506" s="481"/>
      <c r="EK506" s="481"/>
      <c r="EL506" s="481"/>
      <c r="EM506" s="481"/>
      <c r="EN506" s="481"/>
      <c r="EO506" s="481"/>
      <c r="EP506" s="481"/>
      <c r="EQ506" s="481"/>
      <c r="ER506" s="481"/>
      <c r="ES506" s="481"/>
      <c r="ET506" s="481"/>
      <c r="EU506" s="481"/>
      <c r="EV506" s="481"/>
      <c r="EW506" s="481"/>
      <c r="EX506" s="481"/>
      <c r="EY506" s="481"/>
      <c r="EZ506" s="481"/>
      <c r="FA506" s="481"/>
      <c r="FB506" s="481"/>
      <c r="FC506" s="481"/>
      <c r="FD506" s="481"/>
      <c r="FE506" s="481"/>
      <c r="FF506" s="481"/>
      <c r="FG506" s="481"/>
      <c r="FH506" s="481"/>
      <c r="FI506" s="481"/>
      <c r="FJ506" s="481"/>
      <c r="FK506" s="481"/>
      <c r="FL506" s="481"/>
      <c r="FM506" s="481"/>
      <c r="FN506" s="481"/>
      <c r="FO506" s="481"/>
      <c r="FP506" s="481"/>
      <c r="FQ506" s="481"/>
      <c r="FR506" s="481"/>
      <c r="FS506" s="481"/>
      <c r="FT506" s="481"/>
      <c r="FU506" s="481"/>
      <c r="FV506" s="481"/>
      <c r="FW506" s="481"/>
      <c r="FX506" s="481"/>
      <c r="FY506" s="481"/>
      <c r="FZ506" s="481"/>
      <c r="GA506" s="481"/>
      <c r="GB506" s="481"/>
      <c r="GC506" s="481"/>
      <c r="GD506" s="481"/>
      <c r="GE506" s="481"/>
      <c r="GF506" s="481"/>
      <c r="GG506" s="481"/>
      <c r="GH506" s="481"/>
      <c r="GI506" s="481"/>
      <c r="GJ506" s="481"/>
      <c r="GK506" s="481"/>
      <c r="GL506" s="481"/>
      <c r="GM506" s="481"/>
      <c r="GN506" s="481"/>
      <c r="GO506" s="481"/>
      <c r="GP506" s="481"/>
      <c r="GQ506" s="481"/>
      <c r="GR506" s="481"/>
      <c r="GS506" s="481"/>
      <c r="GT506" s="481"/>
      <c r="GU506" s="481"/>
      <c r="GV506" s="481"/>
      <c r="GW506" s="481"/>
      <c r="GX506" s="481"/>
      <c r="GY506" s="481"/>
      <c r="GZ506" s="481"/>
      <c r="HA506" s="481"/>
      <c r="HB506" s="481"/>
      <c r="HC506" s="481"/>
      <c r="HD506" s="481"/>
      <c r="HE506" s="481"/>
      <c r="HF506" s="481"/>
      <c r="HG506" s="481"/>
      <c r="HH506" s="481"/>
      <c r="HI506" s="481"/>
      <c r="HJ506" s="481"/>
      <c r="HK506" s="481"/>
      <c r="HL506" s="481"/>
      <c r="HM506" s="481"/>
      <c r="HN506" s="481"/>
      <c r="HO506" s="481"/>
      <c r="HP506" s="481"/>
      <c r="HQ506" s="481"/>
      <c r="HR506" s="481"/>
      <c r="HS506" s="481"/>
      <c r="HT506" s="481"/>
      <c r="HU506" s="481"/>
      <c r="HV506" s="481"/>
      <c r="HW506" s="481"/>
      <c r="HX506" s="481"/>
      <c r="HY506" s="481"/>
      <c r="HZ506" s="481"/>
      <c r="IA506" s="481"/>
      <c r="IB506" s="481"/>
      <c r="IC506" s="481"/>
      <c r="ID506" s="481"/>
      <c r="IE506" s="481"/>
      <c r="IF506" s="481"/>
      <c r="IG506" s="481"/>
      <c r="IH506" s="481"/>
      <c r="II506" s="481"/>
      <c r="IJ506" s="481"/>
      <c r="IK506" s="481"/>
      <c r="IL506" s="481"/>
      <c r="IM506" s="481"/>
      <c r="IN506" s="481"/>
      <c r="IO506" s="481"/>
      <c r="IP506" s="481"/>
      <c r="IQ506" s="481"/>
      <c r="IR506" s="481"/>
      <c r="IS506" s="481"/>
      <c r="IT506" s="481"/>
      <c r="IU506" s="481"/>
    </row>
    <row r="507" spans="1:255">
      <c r="A507" s="485">
        <v>448</v>
      </c>
      <c r="B507" s="489">
        <v>129</v>
      </c>
      <c r="C507" s="486"/>
      <c r="D507" s="490" t="s">
        <v>241</v>
      </c>
      <c r="E507" s="489" t="s">
        <v>13</v>
      </c>
      <c r="F507" s="491"/>
      <c r="G507" s="489"/>
      <c r="H507" s="490" t="s">
        <v>1214</v>
      </c>
      <c r="I507" s="574"/>
      <c r="J507" s="489">
        <v>1</v>
      </c>
    </row>
    <row r="508" spans="1:255">
      <c r="A508" s="485">
        <v>449</v>
      </c>
      <c r="B508" s="489">
        <v>131</v>
      </c>
      <c r="C508" s="486"/>
      <c r="D508" s="490" t="s">
        <v>241</v>
      </c>
      <c r="E508" s="489" t="s">
        <v>13</v>
      </c>
      <c r="F508" s="491"/>
      <c r="G508" s="489"/>
      <c r="H508" s="490" t="s">
        <v>1214</v>
      </c>
      <c r="I508" s="574"/>
      <c r="J508" s="489">
        <v>1</v>
      </c>
    </row>
    <row r="509" spans="1:255">
      <c r="A509" s="485">
        <v>450</v>
      </c>
      <c r="B509" s="489">
        <v>133</v>
      </c>
      <c r="C509" s="486"/>
      <c r="D509" s="490" t="s">
        <v>241</v>
      </c>
      <c r="E509" s="489" t="s">
        <v>13</v>
      </c>
      <c r="F509" s="491"/>
      <c r="G509" s="489"/>
      <c r="H509" s="490" t="s">
        <v>1214</v>
      </c>
      <c r="I509" s="574"/>
      <c r="J509" s="489">
        <v>1</v>
      </c>
    </row>
    <row r="510" spans="1:255">
      <c r="A510" s="485">
        <v>451</v>
      </c>
      <c r="B510" s="489">
        <v>135</v>
      </c>
      <c r="C510" s="486"/>
      <c r="D510" s="490" t="s">
        <v>241</v>
      </c>
      <c r="E510" s="489" t="s">
        <v>13</v>
      </c>
      <c r="F510" s="491"/>
      <c r="G510" s="489"/>
      <c r="H510" s="490" t="s">
        <v>1214</v>
      </c>
      <c r="I510" s="574"/>
      <c r="J510" s="489">
        <v>1</v>
      </c>
    </row>
    <row r="511" spans="1:255">
      <c r="A511" s="485">
        <v>452</v>
      </c>
      <c r="B511" s="489">
        <v>137</v>
      </c>
      <c r="C511" s="486"/>
      <c r="D511" s="490" t="s">
        <v>241</v>
      </c>
      <c r="E511" s="489" t="s">
        <v>13</v>
      </c>
      <c r="F511" s="491"/>
      <c r="G511" s="489"/>
      <c r="H511" s="490" t="s">
        <v>1214</v>
      </c>
      <c r="I511" s="574"/>
      <c r="J511" s="489">
        <v>1</v>
      </c>
    </row>
    <row r="512" spans="1:255">
      <c r="A512" s="485">
        <v>453</v>
      </c>
      <c r="B512" s="489">
        <v>177</v>
      </c>
      <c r="C512" s="486"/>
      <c r="D512" s="490" t="s">
        <v>241</v>
      </c>
      <c r="E512" s="489" t="s">
        <v>13</v>
      </c>
      <c r="F512" s="491"/>
      <c r="G512" s="489"/>
      <c r="H512" s="490" t="s">
        <v>1214</v>
      </c>
      <c r="I512" s="574"/>
      <c r="J512" s="489">
        <v>1</v>
      </c>
    </row>
    <row r="513" spans="1:10">
      <c r="A513" s="485">
        <v>454</v>
      </c>
      <c r="B513" s="489">
        <v>40</v>
      </c>
      <c r="C513" s="486"/>
      <c r="D513" s="490" t="s">
        <v>1496</v>
      </c>
      <c r="E513" s="489" t="s">
        <v>15</v>
      </c>
      <c r="F513" s="491"/>
      <c r="G513" s="489"/>
      <c r="H513" s="490" t="s">
        <v>1214</v>
      </c>
      <c r="I513" s="574"/>
      <c r="J513" s="489">
        <v>1</v>
      </c>
    </row>
    <row r="514" spans="1:10">
      <c r="A514" s="485">
        <v>455</v>
      </c>
      <c r="B514" s="489">
        <v>46</v>
      </c>
      <c r="C514" s="486"/>
      <c r="D514" s="490" t="s">
        <v>24</v>
      </c>
      <c r="E514" s="489" t="s">
        <v>15</v>
      </c>
      <c r="F514" s="491"/>
      <c r="G514" s="489"/>
      <c r="H514" s="490" t="s">
        <v>1214</v>
      </c>
      <c r="I514" s="574"/>
      <c r="J514" s="489">
        <v>1</v>
      </c>
    </row>
    <row r="515" spans="1:10">
      <c r="A515" s="485">
        <v>456</v>
      </c>
      <c r="B515" s="489">
        <v>55</v>
      </c>
      <c r="C515" s="486"/>
      <c r="D515" s="490" t="s">
        <v>24</v>
      </c>
      <c r="E515" s="489" t="s">
        <v>15</v>
      </c>
      <c r="F515" s="491"/>
      <c r="G515" s="489"/>
      <c r="H515" s="490" t="s">
        <v>1214</v>
      </c>
      <c r="I515" s="574"/>
      <c r="J515" s="489">
        <v>1</v>
      </c>
    </row>
    <row r="516" spans="1:10">
      <c r="A516" s="485">
        <v>457</v>
      </c>
      <c r="B516" s="489">
        <v>77</v>
      </c>
      <c r="C516" s="486"/>
      <c r="D516" s="490" t="s">
        <v>24</v>
      </c>
      <c r="E516" s="489" t="s">
        <v>15</v>
      </c>
      <c r="F516" s="491"/>
      <c r="G516" s="489"/>
      <c r="H516" s="490" t="s">
        <v>1214</v>
      </c>
      <c r="I516" s="574"/>
      <c r="J516" s="489">
        <v>1</v>
      </c>
    </row>
    <row r="517" spans="1:10">
      <c r="A517" s="485">
        <v>458</v>
      </c>
      <c r="B517" s="489">
        <v>83</v>
      </c>
      <c r="C517" s="486" t="s">
        <v>284</v>
      </c>
      <c r="D517" s="490" t="s">
        <v>24</v>
      </c>
      <c r="E517" s="489" t="s">
        <v>15</v>
      </c>
      <c r="F517" s="491"/>
      <c r="G517" s="489" t="s">
        <v>275</v>
      </c>
      <c r="H517" s="490" t="s">
        <v>1214</v>
      </c>
      <c r="I517" s="574">
        <v>1</v>
      </c>
      <c r="J517" s="489">
        <v>1</v>
      </c>
    </row>
    <row r="518" spans="1:10">
      <c r="A518" s="485">
        <v>459</v>
      </c>
      <c r="B518" s="489">
        <v>93</v>
      </c>
      <c r="C518" s="486" t="s">
        <v>285</v>
      </c>
      <c r="D518" s="490" t="s">
        <v>24</v>
      </c>
      <c r="E518" s="489" t="s">
        <v>15</v>
      </c>
      <c r="F518" s="491"/>
      <c r="G518" s="489" t="s">
        <v>275</v>
      </c>
      <c r="H518" s="490" t="s">
        <v>1214</v>
      </c>
      <c r="I518" s="574">
        <v>1</v>
      </c>
      <c r="J518" s="489">
        <v>1</v>
      </c>
    </row>
    <row r="519" spans="1:10">
      <c r="A519" s="485"/>
      <c r="B519" s="489"/>
      <c r="C519" s="486"/>
      <c r="D519" s="495" t="s">
        <v>975</v>
      </c>
      <c r="E519" s="489"/>
      <c r="F519" s="491"/>
      <c r="G519" s="489"/>
      <c r="H519" s="490"/>
      <c r="I519" s="574"/>
      <c r="J519" s="489"/>
    </row>
    <row r="520" spans="1:10">
      <c r="A520" s="485">
        <v>460</v>
      </c>
      <c r="B520" s="489">
        <v>493</v>
      </c>
      <c r="C520" s="486"/>
      <c r="D520" s="490" t="s">
        <v>1497</v>
      </c>
      <c r="E520" s="489" t="s">
        <v>15</v>
      </c>
      <c r="F520" s="491"/>
      <c r="G520" s="489"/>
      <c r="H520" s="490" t="s">
        <v>1215</v>
      </c>
      <c r="I520" s="574"/>
      <c r="J520" s="489">
        <v>1</v>
      </c>
    </row>
    <row r="521" spans="1:10">
      <c r="A521" s="485">
        <v>461</v>
      </c>
      <c r="B521" s="489">
        <v>494</v>
      </c>
      <c r="C521" s="486"/>
      <c r="D521" s="490" t="s">
        <v>152</v>
      </c>
      <c r="E521" s="489" t="s">
        <v>15</v>
      </c>
      <c r="F521" s="491"/>
      <c r="G521" s="489"/>
      <c r="H521" s="490" t="s">
        <v>1215</v>
      </c>
      <c r="I521" s="574"/>
      <c r="J521" s="489">
        <v>1</v>
      </c>
    </row>
    <row r="522" spans="1:10">
      <c r="A522" s="485">
        <v>462</v>
      </c>
      <c r="B522" s="489">
        <v>499</v>
      </c>
      <c r="C522" s="486" t="s">
        <v>287</v>
      </c>
      <c r="D522" s="490" t="s">
        <v>733</v>
      </c>
      <c r="E522" s="489" t="s">
        <v>14</v>
      </c>
      <c r="F522" s="491"/>
      <c r="G522" s="489" t="s">
        <v>275</v>
      </c>
      <c r="H522" s="490" t="s">
        <v>1215</v>
      </c>
      <c r="I522" s="574">
        <v>1</v>
      </c>
      <c r="J522" s="489">
        <v>1</v>
      </c>
    </row>
    <row r="523" spans="1:10">
      <c r="A523" s="485">
        <v>463</v>
      </c>
      <c r="B523" s="489">
        <v>500</v>
      </c>
      <c r="C523" s="486" t="s">
        <v>288</v>
      </c>
      <c r="D523" s="490" t="s">
        <v>65</v>
      </c>
      <c r="E523" s="489" t="s">
        <v>14</v>
      </c>
      <c r="F523" s="491"/>
      <c r="G523" s="489" t="s">
        <v>275</v>
      </c>
      <c r="H523" s="490" t="s">
        <v>1215</v>
      </c>
      <c r="I523" s="574">
        <v>1</v>
      </c>
      <c r="J523" s="489">
        <v>1</v>
      </c>
    </row>
    <row r="524" spans="1:10">
      <c r="A524" s="485">
        <v>464</v>
      </c>
      <c r="B524" s="489">
        <v>501</v>
      </c>
      <c r="C524" s="486"/>
      <c r="D524" s="490" t="s">
        <v>65</v>
      </c>
      <c r="E524" s="489" t="s">
        <v>14</v>
      </c>
      <c r="F524" s="491"/>
      <c r="G524" s="489"/>
      <c r="H524" s="490" t="s">
        <v>1215</v>
      </c>
      <c r="I524" s="574"/>
      <c r="J524" s="489">
        <v>1</v>
      </c>
    </row>
    <row r="525" spans="1:10">
      <c r="A525" s="485">
        <v>465</v>
      </c>
      <c r="B525" s="489">
        <v>502</v>
      </c>
      <c r="C525" s="486"/>
      <c r="D525" s="490" t="s">
        <v>65</v>
      </c>
      <c r="E525" s="489" t="s">
        <v>14</v>
      </c>
      <c r="F525" s="491"/>
      <c r="G525" s="489"/>
      <c r="H525" s="490" t="s">
        <v>1215</v>
      </c>
      <c r="I525" s="574"/>
      <c r="J525" s="489">
        <v>1</v>
      </c>
    </row>
    <row r="526" spans="1:10">
      <c r="A526" s="485">
        <v>466</v>
      </c>
      <c r="B526" s="489">
        <v>503</v>
      </c>
      <c r="C526" s="486"/>
      <c r="D526" s="490" t="s">
        <v>65</v>
      </c>
      <c r="E526" s="489" t="s">
        <v>14</v>
      </c>
      <c r="F526" s="491"/>
      <c r="G526" s="489"/>
      <c r="H526" s="490" t="s">
        <v>1215</v>
      </c>
      <c r="I526" s="574"/>
      <c r="J526" s="489">
        <v>1</v>
      </c>
    </row>
    <row r="527" spans="1:10">
      <c r="A527" s="485">
        <v>467</v>
      </c>
      <c r="B527" s="489">
        <v>504</v>
      </c>
      <c r="C527" s="486"/>
      <c r="D527" s="490" t="s">
        <v>65</v>
      </c>
      <c r="E527" s="489" t="s">
        <v>14</v>
      </c>
      <c r="F527" s="491"/>
      <c r="G527" s="489"/>
      <c r="H527" s="490" t="s">
        <v>1215</v>
      </c>
      <c r="I527" s="574"/>
      <c r="J527" s="489">
        <v>1</v>
      </c>
    </row>
    <row r="528" spans="1:10">
      <c r="A528" s="485">
        <v>468</v>
      </c>
      <c r="B528" s="489">
        <v>518</v>
      </c>
      <c r="C528" s="486" t="s">
        <v>289</v>
      </c>
      <c r="D528" s="490" t="s">
        <v>65</v>
      </c>
      <c r="E528" s="489" t="s">
        <v>14</v>
      </c>
      <c r="F528" s="491"/>
      <c r="G528" s="489" t="s">
        <v>275</v>
      </c>
      <c r="H528" s="490" t="s">
        <v>1215</v>
      </c>
      <c r="I528" s="574">
        <v>1</v>
      </c>
      <c r="J528" s="489">
        <v>1</v>
      </c>
    </row>
    <row r="529" spans="1:10">
      <c r="A529" s="485">
        <v>469</v>
      </c>
      <c r="B529" s="489">
        <v>519</v>
      </c>
      <c r="C529" s="486"/>
      <c r="D529" s="490" t="s">
        <v>65</v>
      </c>
      <c r="E529" s="489" t="s">
        <v>14</v>
      </c>
      <c r="F529" s="491"/>
      <c r="G529" s="489"/>
      <c r="H529" s="490" t="s">
        <v>1215</v>
      </c>
      <c r="I529" s="574"/>
      <c r="J529" s="489">
        <v>1</v>
      </c>
    </row>
    <row r="530" spans="1:10">
      <c r="A530" s="485">
        <v>470</v>
      </c>
      <c r="B530" s="489">
        <v>520</v>
      </c>
      <c r="C530" s="486"/>
      <c r="D530" s="490" t="s">
        <v>65</v>
      </c>
      <c r="E530" s="489" t="s">
        <v>14</v>
      </c>
      <c r="F530" s="491"/>
      <c r="G530" s="489"/>
      <c r="H530" s="490" t="s">
        <v>1215</v>
      </c>
      <c r="I530" s="574"/>
      <c r="J530" s="489">
        <v>1</v>
      </c>
    </row>
    <row r="531" spans="1:10">
      <c r="A531" s="485">
        <v>471</v>
      </c>
      <c r="B531" s="489">
        <v>521</v>
      </c>
      <c r="C531" s="486"/>
      <c r="D531" s="490" t="s">
        <v>65</v>
      </c>
      <c r="E531" s="489" t="s">
        <v>14</v>
      </c>
      <c r="F531" s="491"/>
      <c r="G531" s="489"/>
      <c r="H531" s="490" t="s">
        <v>1215</v>
      </c>
      <c r="I531" s="574"/>
      <c r="J531" s="489">
        <v>1</v>
      </c>
    </row>
    <row r="532" spans="1:10">
      <c r="A532" s="485">
        <v>472</v>
      </c>
      <c r="B532" s="489">
        <v>522</v>
      </c>
      <c r="C532" s="486"/>
      <c r="D532" s="490" t="s">
        <v>65</v>
      </c>
      <c r="E532" s="489" t="s">
        <v>14</v>
      </c>
      <c r="F532" s="491"/>
      <c r="G532" s="489"/>
      <c r="H532" s="490" t="s">
        <v>1215</v>
      </c>
      <c r="I532" s="574"/>
      <c r="J532" s="489">
        <v>1</v>
      </c>
    </row>
    <row r="533" spans="1:10">
      <c r="A533" s="485">
        <v>473</v>
      </c>
      <c r="B533" s="489">
        <v>523</v>
      </c>
      <c r="C533" s="486"/>
      <c r="D533" s="490" t="s">
        <v>65</v>
      </c>
      <c r="E533" s="489" t="s">
        <v>14</v>
      </c>
      <c r="F533" s="491"/>
      <c r="G533" s="489"/>
      <c r="H533" s="490" t="s">
        <v>1215</v>
      </c>
      <c r="I533" s="574"/>
      <c r="J533" s="489">
        <v>1</v>
      </c>
    </row>
    <row r="534" spans="1:10">
      <c r="A534" s="485">
        <v>474</v>
      </c>
      <c r="B534" s="489">
        <v>524</v>
      </c>
      <c r="C534" s="486"/>
      <c r="D534" s="490" t="s">
        <v>65</v>
      </c>
      <c r="E534" s="489" t="s">
        <v>14</v>
      </c>
      <c r="F534" s="491"/>
      <c r="G534" s="489"/>
      <c r="H534" s="490" t="s">
        <v>1215</v>
      </c>
      <c r="I534" s="574"/>
      <c r="J534" s="489">
        <v>1</v>
      </c>
    </row>
    <row r="535" spans="1:10">
      <c r="A535" s="485">
        <v>475</v>
      </c>
      <c r="B535" s="489">
        <v>525</v>
      </c>
      <c r="C535" s="486"/>
      <c r="D535" s="490" t="s">
        <v>65</v>
      </c>
      <c r="E535" s="489" t="s">
        <v>14</v>
      </c>
      <c r="F535" s="491"/>
      <c r="G535" s="489"/>
      <c r="H535" s="490" t="s">
        <v>1215</v>
      </c>
      <c r="I535" s="574"/>
      <c r="J535" s="489">
        <v>1</v>
      </c>
    </row>
    <row r="536" spans="1:10">
      <c r="A536" s="485">
        <v>476</v>
      </c>
      <c r="B536" s="489">
        <v>526</v>
      </c>
      <c r="C536" s="486"/>
      <c r="D536" s="490" t="s">
        <v>65</v>
      </c>
      <c r="E536" s="489" t="s">
        <v>14</v>
      </c>
      <c r="F536" s="491"/>
      <c r="G536" s="489"/>
      <c r="H536" s="490" t="s">
        <v>1215</v>
      </c>
      <c r="I536" s="574"/>
      <c r="J536" s="489">
        <v>1</v>
      </c>
    </row>
    <row r="537" spans="1:10">
      <c r="A537" s="485">
        <v>477</v>
      </c>
      <c r="B537" s="489">
        <v>527</v>
      </c>
      <c r="C537" s="486"/>
      <c r="D537" s="490" t="s">
        <v>65</v>
      </c>
      <c r="E537" s="489" t="s">
        <v>14</v>
      </c>
      <c r="F537" s="491"/>
      <c r="G537" s="489"/>
      <c r="H537" s="490" t="s">
        <v>1215</v>
      </c>
      <c r="I537" s="574"/>
      <c r="J537" s="489">
        <v>1</v>
      </c>
    </row>
    <row r="538" spans="1:10">
      <c r="A538" s="485">
        <v>478</v>
      </c>
      <c r="B538" s="489">
        <v>528</v>
      </c>
      <c r="C538" s="486"/>
      <c r="D538" s="490" t="s">
        <v>65</v>
      </c>
      <c r="E538" s="489" t="s">
        <v>14</v>
      </c>
      <c r="F538" s="491"/>
      <c r="G538" s="489"/>
      <c r="H538" s="490" t="s">
        <v>1215</v>
      </c>
      <c r="I538" s="574"/>
      <c r="J538" s="489">
        <v>1</v>
      </c>
    </row>
    <row r="539" spans="1:10">
      <c r="A539" s="485">
        <v>479</v>
      </c>
      <c r="B539" s="489">
        <v>505</v>
      </c>
      <c r="C539" s="486" t="s">
        <v>290</v>
      </c>
      <c r="D539" s="490" t="s">
        <v>713</v>
      </c>
      <c r="E539" s="489" t="s">
        <v>14</v>
      </c>
      <c r="F539" s="491"/>
      <c r="G539" s="489" t="s">
        <v>275</v>
      </c>
      <c r="H539" s="490" t="s">
        <v>1215</v>
      </c>
      <c r="I539" s="574">
        <v>1</v>
      </c>
      <c r="J539" s="489">
        <v>1</v>
      </c>
    </row>
    <row r="540" spans="1:10">
      <c r="A540" s="485">
        <v>480</v>
      </c>
      <c r="B540" s="489">
        <v>506</v>
      </c>
      <c r="C540" s="486"/>
      <c r="D540" s="490" t="s">
        <v>259</v>
      </c>
      <c r="E540" s="489" t="s">
        <v>14</v>
      </c>
      <c r="F540" s="491"/>
      <c r="G540" s="489"/>
      <c r="H540" s="490" t="s">
        <v>1215</v>
      </c>
      <c r="I540" s="574"/>
      <c r="J540" s="489">
        <v>1</v>
      </c>
    </row>
    <row r="541" spans="1:10">
      <c r="A541" s="485">
        <v>481</v>
      </c>
      <c r="B541" s="489">
        <v>507</v>
      </c>
      <c r="C541" s="486"/>
      <c r="D541" s="490" t="s">
        <v>259</v>
      </c>
      <c r="E541" s="489" t="s">
        <v>14</v>
      </c>
      <c r="F541" s="491"/>
      <c r="G541" s="489"/>
      <c r="H541" s="490" t="s">
        <v>1215</v>
      </c>
      <c r="I541" s="574"/>
      <c r="J541" s="489">
        <v>1</v>
      </c>
    </row>
    <row r="542" spans="1:10">
      <c r="A542" s="485">
        <v>482</v>
      </c>
      <c r="B542" s="489">
        <v>508</v>
      </c>
      <c r="C542" s="486"/>
      <c r="D542" s="490" t="s">
        <v>259</v>
      </c>
      <c r="E542" s="489" t="s">
        <v>14</v>
      </c>
      <c r="F542" s="491"/>
      <c r="G542" s="489"/>
      <c r="H542" s="490" t="s">
        <v>1215</v>
      </c>
      <c r="I542" s="574"/>
      <c r="J542" s="489">
        <v>1</v>
      </c>
    </row>
    <row r="543" spans="1:10">
      <c r="A543" s="485">
        <v>483</v>
      </c>
      <c r="B543" s="489">
        <v>509</v>
      </c>
      <c r="C543" s="486"/>
      <c r="D543" s="490" t="s">
        <v>259</v>
      </c>
      <c r="E543" s="489" t="s">
        <v>14</v>
      </c>
      <c r="F543" s="491"/>
      <c r="G543" s="489"/>
      <c r="H543" s="490" t="s">
        <v>1215</v>
      </c>
      <c r="I543" s="574"/>
      <c r="J543" s="489">
        <v>1</v>
      </c>
    </row>
    <row r="544" spans="1:10">
      <c r="A544" s="485">
        <v>484</v>
      </c>
      <c r="B544" s="489">
        <v>510</v>
      </c>
      <c r="C544" s="486"/>
      <c r="D544" s="490" t="s">
        <v>259</v>
      </c>
      <c r="E544" s="489" t="s">
        <v>14</v>
      </c>
      <c r="F544" s="491"/>
      <c r="G544" s="489"/>
      <c r="H544" s="490" t="s">
        <v>1215</v>
      </c>
      <c r="I544" s="574"/>
      <c r="J544" s="489">
        <v>1</v>
      </c>
    </row>
    <row r="545" spans="1:10">
      <c r="A545" s="485">
        <v>485</v>
      </c>
      <c r="B545" s="489">
        <v>511</v>
      </c>
      <c r="C545" s="486"/>
      <c r="D545" s="490" t="s">
        <v>259</v>
      </c>
      <c r="E545" s="489" t="s">
        <v>14</v>
      </c>
      <c r="F545" s="491"/>
      <c r="G545" s="489"/>
      <c r="H545" s="490" t="s">
        <v>1215</v>
      </c>
      <c r="I545" s="574"/>
      <c r="J545" s="489">
        <v>1</v>
      </c>
    </row>
    <row r="546" spans="1:10">
      <c r="A546" s="485">
        <v>486</v>
      </c>
      <c r="B546" s="489">
        <v>512</v>
      </c>
      <c r="C546" s="486"/>
      <c r="D546" s="490" t="s">
        <v>259</v>
      </c>
      <c r="E546" s="489" t="s">
        <v>14</v>
      </c>
      <c r="F546" s="491"/>
      <c r="G546" s="489"/>
      <c r="H546" s="490" t="s">
        <v>1215</v>
      </c>
      <c r="I546" s="574"/>
      <c r="J546" s="489">
        <v>1</v>
      </c>
    </row>
    <row r="547" spans="1:10">
      <c r="A547" s="485">
        <v>487</v>
      </c>
      <c r="B547" s="489">
        <v>513</v>
      </c>
      <c r="C547" s="486" t="s">
        <v>291</v>
      </c>
      <c r="D547" s="490" t="s">
        <v>718</v>
      </c>
      <c r="E547" s="489" t="s">
        <v>14</v>
      </c>
      <c r="F547" s="491"/>
      <c r="G547" s="489" t="s">
        <v>275</v>
      </c>
      <c r="H547" s="490" t="s">
        <v>1215</v>
      </c>
      <c r="I547" s="574">
        <v>1</v>
      </c>
      <c r="J547" s="489">
        <v>1</v>
      </c>
    </row>
    <row r="548" spans="1:10">
      <c r="A548" s="485">
        <v>488</v>
      </c>
      <c r="B548" s="489">
        <v>514</v>
      </c>
      <c r="C548" s="486" t="s">
        <v>292</v>
      </c>
      <c r="D548" s="490" t="s">
        <v>263</v>
      </c>
      <c r="E548" s="489" t="s">
        <v>14</v>
      </c>
      <c r="F548" s="491"/>
      <c r="G548" s="489" t="s">
        <v>275</v>
      </c>
      <c r="H548" s="490" t="s">
        <v>1215</v>
      </c>
      <c r="I548" s="574">
        <v>1</v>
      </c>
      <c r="J548" s="489">
        <v>1</v>
      </c>
    </row>
    <row r="549" spans="1:10">
      <c r="A549" s="485">
        <v>489</v>
      </c>
      <c r="B549" s="489">
        <v>515</v>
      </c>
      <c r="C549" s="486" t="s">
        <v>1071</v>
      </c>
      <c r="D549" s="490" t="s">
        <v>263</v>
      </c>
      <c r="E549" s="489" t="s">
        <v>14</v>
      </c>
      <c r="F549" s="491"/>
      <c r="G549" s="489" t="s">
        <v>275</v>
      </c>
      <c r="H549" s="490" t="s">
        <v>1215</v>
      </c>
      <c r="I549" s="574">
        <v>1</v>
      </c>
      <c r="J549" s="489">
        <v>1</v>
      </c>
    </row>
    <row r="550" spans="1:10">
      <c r="A550" s="485">
        <v>490</v>
      </c>
      <c r="B550" s="489">
        <v>516</v>
      </c>
      <c r="C550" s="486" t="s">
        <v>1072</v>
      </c>
      <c r="D550" s="490" t="s">
        <v>263</v>
      </c>
      <c r="E550" s="489" t="s">
        <v>14</v>
      </c>
      <c r="F550" s="491"/>
      <c r="G550" s="489" t="s">
        <v>275</v>
      </c>
      <c r="H550" s="490" t="s">
        <v>1215</v>
      </c>
      <c r="I550" s="574">
        <v>1</v>
      </c>
      <c r="J550" s="489">
        <v>1</v>
      </c>
    </row>
    <row r="551" spans="1:10">
      <c r="A551" s="485">
        <v>491</v>
      </c>
      <c r="B551" s="489">
        <v>517</v>
      </c>
      <c r="C551" s="489">
        <v>16</v>
      </c>
      <c r="D551" s="490" t="s">
        <v>263</v>
      </c>
      <c r="E551" s="489" t="s">
        <v>14</v>
      </c>
      <c r="F551" s="491"/>
      <c r="G551" s="489" t="s">
        <v>275</v>
      </c>
      <c r="H551" s="490" t="s">
        <v>1215</v>
      </c>
      <c r="I551" s="574"/>
      <c r="J551" s="489">
        <v>1</v>
      </c>
    </row>
    <row r="552" spans="1:10">
      <c r="A552" s="485">
        <v>492</v>
      </c>
      <c r="B552" s="489">
        <v>529</v>
      </c>
      <c r="C552" s="486" t="s">
        <v>1073</v>
      </c>
      <c r="D552" s="490" t="s">
        <v>263</v>
      </c>
      <c r="E552" s="489" t="s">
        <v>14</v>
      </c>
      <c r="F552" s="491"/>
      <c r="G552" s="489" t="s">
        <v>275</v>
      </c>
      <c r="H552" s="490" t="s">
        <v>1215</v>
      </c>
      <c r="I552" s="574">
        <v>1</v>
      </c>
      <c r="J552" s="489">
        <v>1</v>
      </c>
    </row>
    <row r="553" spans="1:10">
      <c r="A553" s="485">
        <v>493</v>
      </c>
      <c r="B553" s="489">
        <v>530</v>
      </c>
      <c r="C553" s="486" t="s">
        <v>1074</v>
      </c>
      <c r="D553" s="490" t="s">
        <v>263</v>
      </c>
      <c r="E553" s="489" t="s">
        <v>14</v>
      </c>
      <c r="F553" s="491"/>
      <c r="G553" s="489" t="s">
        <v>275</v>
      </c>
      <c r="H553" s="490" t="s">
        <v>1215</v>
      </c>
      <c r="I553" s="574">
        <v>1</v>
      </c>
      <c r="J553" s="489">
        <v>1</v>
      </c>
    </row>
    <row r="554" spans="1:10">
      <c r="A554" s="545">
        <v>494</v>
      </c>
      <c r="B554" s="531">
        <v>531</v>
      </c>
      <c r="C554" s="543"/>
      <c r="D554" s="544" t="s">
        <v>263</v>
      </c>
      <c r="E554" s="531" t="s">
        <v>14</v>
      </c>
      <c r="F554" s="531"/>
      <c r="G554" s="531"/>
      <c r="H554" s="544" t="s">
        <v>1215</v>
      </c>
      <c r="I554" s="574"/>
      <c r="J554" s="531">
        <v>1</v>
      </c>
    </row>
    <row r="555" spans="1:10">
      <c r="A555" s="485">
        <v>495</v>
      </c>
      <c r="B555" s="489">
        <v>532</v>
      </c>
      <c r="C555" s="486"/>
      <c r="D555" s="490" t="s">
        <v>263</v>
      </c>
      <c r="E555" s="489" t="s">
        <v>14</v>
      </c>
      <c r="F555" s="491"/>
      <c r="G555" s="489"/>
      <c r="H555" s="490" t="s">
        <v>1215</v>
      </c>
      <c r="I555" s="574"/>
      <c r="J555" s="489">
        <v>1</v>
      </c>
    </row>
    <row r="556" spans="1:10">
      <c r="A556" s="485">
        <v>496</v>
      </c>
      <c r="B556" s="489">
        <v>533</v>
      </c>
      <c r="C556" s="486"/>
      <c r="D556" s="490" t="s">
        <v>263</v>
      </c>
      <c r="E556" s="489" t="s">
        <v>14</v>
      </c>
      <c r="F556" s="491"/>
      <c r="G556" s="489"/>
      <c r="H556" s="490" t="s">
        <v>1215</v>
      </c>
      <c r="I556" s="574"/>
      <c r="J556" s="489">
        <v>1</v>
      </c>
    </row>
    <row r="557" spans="1:10">
      <c r="A557" s="485">
        <v>497</v>
      </c>
      <c r="B557" s="489">
        <v>534</v>
      </c>
      <c r="C557" s="486"/>
      <c r="D557" s="490" t="s">
        <v>263</v>
      </c>
      <c r="E557" s="489" t="s">
        <v>14</v>
      </c>
      <c r="F557" s="491"/>
      <c r="G557" s="489"/>
      <c r="H557" s="490" t="s">
        <v>1215</v>
      </c>
      <c r="I557" s="574"/>
      <c r="J557" s="489">
        <v>1</v>
      </c>
    </row>
    <row r="558" spans="1:10">
      <c r="A558" s="485">
        <v>498</v>
      </c>
      <c r="B558" s="489">
        <v>535</v>
      </c>
      <c r="C558" s="486"/>
      <c r="D558" s="490" t="s">
        <v>263</v>
      </c>
      <c r="E558" s="489" t="s">
        <v>14</v>
      </c>
      <c r="F558" s="491"/>
      <c r="G558" s="489"/>
      <c r="H558" s="490" t="s">
        <v>1215</v>
      </c>
      <c r="I558" s="574"/>
      <c r="J558" s="489">
        <v>1</v>
      </c>
    </row>
    <row r="559" spans="1:10">
      <c r="A559" s="485">
        <v>499</v>
      </c>
      <c r="B559" s="489">
        <v>536</v>
      </c>
      <c r="C559" s="486"/>
      <c r="D559" s="490" t="s">
        <v>263</v>
      </c>
      <c r="E559" s="489" t="s">
        <v>14</v>
      </c>
      <c r="F559" s="491"/>
      <c r="G559" s="489"/>
      <c r="H559" s="490" t="s">
        <v>1215</v>
      </c>
      <c r="I559" s="574"/>
      <c r="J559" s="489">
        <v>1</v>
      </c>
    </row>
    <row r="560" spans="1:10">
      <c r="A560" s="485">
        <v>500</v>
      </c>
      <c r="B560" s="489">
        <v>537</v>
      </c>
      <c r="C560" s="486"/>
      <c r="D560" s="490" t="s">
        <v>263</v>
      </c>
      <c r="E560" s="489" t="s">
        <v>14</v>
      </c>
      <c r="F560" s="491"/>
      <c r="G560" s="489"/>
      <c r="H560" s="490" t="s">
        <v>1215</v>
      </c>
      <c r="I560" s="574"/>
      <c r="J560" s="489">
        <v>1</v>
      </c>
    </row>
    <row r="561" spans="1:10">
      <c r="A561" s="485">
        <v>501</v>
      </c>
      <c r="B561" s="489">
        <v>538</v>
      </c>
      <c r="C561" s="486"/>
      <c r="D561" s="490" t="s">
        <v>263</v>
      </c>
      <c r="E561" s="489" t="s">
        <v>14</v>
      </c>
      <c r="F561" s="491"/>
      <c r="G561" s="489"/>
      <c r="H561" s="490" t="s">
        <v>1215</v>
      </c>
      <c r="I561" s="574"/>
      <c r="J561" s="489">
        <v>1</v>
      </c>
    </row>
    <row r="562" spans="1:10">
      <c r="A562" s="485">
        <v>502</v>
      </c>
      <c r="B562" s="489">
        <v>539</v>
      </c>
      <c r="C562" s="486"/>
      <c r="D562" s="490" t="s">
        <v>263</v>
      </c>
      <c r="E562" s="489" t="s">
        <v>14</v>
      </c>
      <c r="F562" s="491"/>
      <c r="G562" s="489"/>
      <c r="H562" s="490" t="s">
        <v>1215</v>
      </c>
      <c r="I562" s="574"/>
      <c r="J562" s="489">
        <v>1</v>
      </c>
    </row>
    <row r="563" spans="1:10">
      <c r="A563" s="485">
        <v>503</v>
      </c>
      <c r="B563" s="489">
        <v>540</v>
      </c>
      <c r="C563" s="486"/>
      <c r="D563" s="490" t="s">
        <v>263</v>
      </c>
      <c r="E563" s="489" t="s">
        <v>14</v>
      </c>
      <c r="F563" s="491"/>
      <c r="G563" s="489"/>
      <c r="H563" s="490" t="s">
        <v>1215</v>
      </c>
      <c r="I563" s="574"/>
      <c r="J563" s="489">
        <v>1</v>
      </c>
    </row>
    <row r="564" spans="1:10">
      <c r="A564" s="485">
        <v>504</v>
      </c>
      <c r="B564" s="489">
        <v>541</v>
      </c>
      <c r="C564" s="486"/>
      <c r="D564" s="490" t="s">
        <v>263</v>
      </c>
      <c r="E564" s="489" t="s">
        <v>14</v>
      </c>
      <c r="F564" s="491"/>
      <c r="G564" s="489"/>
      <c r="H564" s="490" t="s">
        <v>1215</v>
      </c>
      <c r="I564" s="574"/>
      <c r="J564" s="489">
        <v>1</v>
      </c>
    </row>
    <row r="565" spans="1:10">
      <c r="A565" s="485">
        <v>505</v>
      </c>
      <c r="B565" s="489">
        <v>542</v>
      </c>
      <c r="C565" s="486"/>
      <c r="D565" s="490" t="s">
        <v>263</v>
      </c>
      <c r="E565" s="489" t="s">
        <v>14</v>
      </c>
      <c r="F565" s="491"/>
      <c r="G565" s="489"/>
      <c r="H565" s="490" t="s">
        <v>1215</v>
      </c>
      <c r="I565" s="574"/>
      <c r="J565" s="489">
        <v>1</v>
      </c>
    </row>
    <row r="566" spans="1:10">
      <c r="A566" s="485">
        <v>506</v>
      </c>
      <c r="B566" s="489">
        <v>543</v>
      </c>
      <c r="C566" s="486"/>
      <c r="D566" s="490" t="s">
        <v>263</v>
      </c>
      <c r="E566" s="489" t="s">
        <v>14</v>
      </c>
      <c r="F566" s="491"/>
      <c r="G566" s="489"/>
      <c r="H566" s="490" t="s">
        <v>1215</v>
      </c>
      <c r="I566" s="574"/>
      <c r="J566" s="489">
        <v>1</v>
      </c>
    </row>
    <row r="567" spans="1:10">
      <c r="A567" s="485">
        <v>507</v>
      </c>
      <c r="B567" s="489">
        <v>544</v>
      </c>
      <c r="C567" s="486"/>
      <c r="D567" s="490" t="s">
        <v>263</v>
      </c>
      <c r="E567" s="489" t="s">
        <v>14</v>
      </c>
      <c r="F567" s="491"/>
      <c r="G567" s="489"/>
      <c r="H567" s="490" t="s">
        <v>1215</v>
      </c>
      <c r="I567" s="574"/>
      <c r="J567" s="489">
        <v>1</v>
      </c>
    </row>
    <row r="568" spans="1:10">
      <c r="A568" s="485">
        <v>508</v>
      </c>
      <c r="B568" s="489">
        <v>545</v>
      </c>
      <c r="C568" s="486"/>
      <c r="D568" s="490" t="s">
        <v>263</v>
      </c>
      <c r="E568" s="489" t="s">
        <v>14</v>
      </c>
      <c r="F568" s="491"/>
      <c r="G568" s="489"/>
      <c r="H568" s="490" t="s">
        <v>1215</v>
      </c>
      <c r="I568" s="574"/>
      <c r="J568" s="489">
        <v>1</v>
      </c>
    </row>
    <row r="569" spans="1:10">
      <c r="A569" s="485">
        <v>509</v>
      </c>
      <c r="B569" s="489">
        <v>546</v>
      </c>
      <c r="C569" s="486"/>
      <c r="D569" s="490" t="s">
        <v>263</v>
      </c>
      <c r="E569" s="489" t="s">
        <v>14</v>
      </c>
      <c r="F569" s="491"/>
      <c r="G569" s="489"/>
      <c r="H569" s="490" t="s">
        <v>1215</v>
      </c>
      <c r="I569" s="574"/>
      <c r="J569" s="489">
        <v>1</v>
      </c>
    </row>
    <row r="570" spans="1:10">
      <c r="A570" s="485">
        <v>510</v>
      </c>
      <c r="B570" s="489">
        <v>547</v>
      </c>
      <c r="C570" s="486"/>
      <c r="D570" s="490" t="s">
        <v>263</v>
      </c>
      <c r="E570" s="489" t="s">
        <v>14</v>
      </c>
      <c r="F570" s="491"/>
      <c r="G570" s="489"/>
      <c r="H570" s="490" t="s">
        <v>1215</v>
      </c>
      <c r="I570" s="574"/>
      <c r="J570" s="489">
        <v>1</v>
      </c>
    </row>
    <row r="571" spans="1:10">
      <c r="A571" s="485">
        <v>511</v>
      </c>
      <c r="B571" s="489">
        <v>548</v>
      </c>
      <c r="C571" s="486"/>
      <c r="D571" s="490" t="s">
        <v>263</v>
      </c>
      <c r="E571" s="489" t="s">
        <v>14</v>
      </c>
      <c r="F571" s="491"/>
      <c r="G571" s="489"/>
      <c r="H571" s="490" t="s">
        <v>1215</v>
      </c>
      <c r="I571" s="574"/>
      <c r="J571" s="489">
        <v>1</v>
      </c>
    </row>
    <row r="572" spans="1:10">
      <c r="A572" s="485">
        <v>512</v>
      </c>
      <c r="B572" s="489">
        <v>549</v>
      </c>
      <c r="C572" s="486"/>
      <c r="D572" s="490" t="s">
        <v>263</v>
      </c>
      <c r="E572" s="489" t="s">
        <v>14</v>
      </c>
      <c r="F572" s="491"/>
      <c r="G572" s="489"/>
      <c r="H572" s="490" t="s">
        <v>1215</v>
      </c>
      <c r="I572" s="574"/>
      <c r="J572" s="489">
        <v>1</v>
      </c>
    </row>
    <row r="573" spans="1:10">
      <c r="A573" s="485">
        <v>513</v>
      </c>
      <c r="B573" s="489">
        <v>550</v>
      </c>
      <c r="C573" s="486"/>
      <c r="D573" s="490" t="s">
        <v>263</v>
      </c>
      <c r="E573" s="489" t="s">
        <v>14</v>
      </c>
      <c r="F573" s="491"/>
      <c r="G573" s="489"/>
      <c r="H573" s="490" t="s">
        <v>1215</v>
      </c>
      <c r="I573" s="574"/>
      <c r="J573" s="489">
        <v>1</v>
      </c>
    </row>
    <row r="574" spans="1:10">
      <c r="A574" s="485">
        <v>514</v>
      </c>
      <c r="B574" s="489">
        <v>551</v>
      </c>
      <c r="C574" s="486"/>
      <c r="D574" s="490" t="s">
        <v>263</v>
      </c>
      <c r="E574" s="489" t="s">
        <v>14</v>
      </c>
      <c r="F574" s="491"/>
      <c r="G574" s="489"/>
      <c r="H574" s="490" t="s">
        <v>1215</v>
      </c>
      <c r="I574" s="574"/>
      <c r="J574" s="489">
        <v>1</v>
      </c>
    </row>
    <row r="575" spans="1:10">
      <c r="A575" s="485">
        <v>515</v>
      </c>
      <c r="B575" s="489">
        <v>552</v>
      </c>
      <c r="C575" s="486"/>
      <c r="D575" s="490" t="s">
        <v>263</v>
      </c>
      <c r="E575" s="489" t="s">
        <v>14</v>
      </c>
      <c r="F575" s="491"/>
      <c r="G575" s="489"/>
      <c r="H575" s="490" t="s">
        <v>1215</v>
      </c>
      <c r="I575" s="574"/>
      <c r="J575" s="489">
        <v>1</v>
      </c>
    </row>
    <row r="576" spans="1:10">
      <c r="A576" s="485"/>
      <c r="B576" s="489"/>
      <c r="C576" s="486"/>
      <c r="D576" s="495" t="s">
        <v>980</v>
      </c>
      <c r="E576" s="489"/>
      <c r="F576" s="491"/>
      <c r="G576" s="489"/>
      <c r="H576" s="490"/>
      <c r="I576" s="574"/>
      <c r="J576" s="489"/>
    </row>
    <row r="577" spans="1:10">
      <c r="A577" s="485">
        <v>516</v>
      </c>
      <c r="B577" s="489">
        <v>865</v>
      </c>
      <c r="C577" s="486" t="s">
        <v>295</v>
      </c>
      <c r="D577" s="490" t="s">
        <v>1497</v>
      </c>
      <c r="E577" s="489" t="s">
        <v>15</v>
      </c>
      <c r="F577" s="491"/>
      <c r="G577" s="489" t="s">
        <v>277</v>
      </c>
      <c r="H577" s="490" t="s">
        <v>1216</v>
      </c>
      <c r="I577" s="574">
        <v>1</v>
      </c>
      <c r="J577" s="489">
        <v>1</v>
      </c>
    </row>
    <row r="578" spans="1:10">
      <c r="A578" s="485">
        <v>517</v>
      </c>
      <c r="B578" s="489">
        <v>866</v>
      </c>
      <c r="C578" s="486"/>
      <c r="D578" s="490" t="s">
        <v>152</v>
      </c>
      <c r="E578" s="489" t="s">
        <v>15</v>
      </c>
      <c r="F578" s="491"/>
      <c r="G578" s="489"/>
      <c r="H578" s="490" t="s">
        <v>1216</v>
      </c>
      <c r="I578" s="574"/>
      <c r="J578" s="489">
        <v>1</v>
      </c>
    </row>
    <row r="579" spans="1:10">
      <c r="A579" s="485">
        <v>518</v>
      </c>
      <c r="B579" s="489">
        <v>871</v>
      </c>
      <c r="C579" s="486" t="s">
        <v>296</v>
      </c>
      <c r="D579" s="490" t="s">
        <v>733</v>
      </c>
      <c r="E579" s="489" t="s">
        <v>14</v>
      </c>
      <c r="F579" s="491"/>
      <c r="G579" s="489" t="s">
        <v>277</v>
      </c>
      <c r="H579" s="490" t="s">
        <v>1216</v>
      </c>
      <c r="I579" s="574">
        <v>1</v>
      </c>
      <c r="J579" s="489">
        <v>1</v>
      </c>
    </row>
    <row r="580" spans="1:10">
      <c r="A580" s="485">
        <v>519</v>
      </c>
      <c r="B580" s="489">
        <v>872</v>
      </c>
      <c r="C580" s="486" t="s">
        <v>297</v>
      </c>
      <c r="D580" s="490" t="s">
        <v>65</v>
      </c>
      <c r="E580" s="489" t="s">
        <v>14</v>
      </c>
      <c r="F580" s="491"/>
      <c r="G580" s="489" t="s">
        <v>277</v>
      </c>
      <c r="H580" s="490" t="s">
        <v>1216</v>
      </c>
      <c r="I580" s="574">
        <v>1</v>
      </c>
      <c r="J580" s="489">
        <v>1</v>
      </c>
    </row>
    <row r="581" spans="1:10">
      <c r="A581" s="485">
        <v>520</v>
      </c>
      <c r="B581" s="489">
        <v>873</v>
      </c>
      <c r="C581" s="486"/>
      <c r="D581" s="490" t="s">
        <v>65</v>
      </c>
      <c r="E581" s="489" t="s">
        <v>14</v>
      </c>
      <c r="F581" s="491"/>
      <c r="G581" s="489"/>
      <c r="H581" s="490" t="s">
        <v>1216</v>
      </c>
      <c r="I581" s="574"/>
      <c r="J581" s="489">
        <v>1</v>
      </c>
    </row>
    <row r="582" spans="1:10">
      <c r="A582" s="485">
        <v>521</v>
      </c>
      <c r="B582" s="489">
        <v>874</v>
      </c>
      <c r="C582" s="486"/>
      <c r="D582" s="490" t="s">
        <v>65</v>
      </c>
      <c r="E582" s="489" t="s">
        <v>14</v>
      </c>
      <c r="F582" s="491"/>
      <c r="G582" s="489"/>
      <c r="H582" s="490" t="s">
        <v>1216</v>
      </c>
      <c r="I582" s="574"/>
      <c r="J582" s="489">
        <v>1</v>
      </c>
    </row>
    <row r="583" spans="1:10">
      <c r="A583" s="485">
        <v>522</v>
      </c>
      <c r="B583" s="489">
        <v>875</v>
      </c>
      <c r="C583" s="486"/>
      <c r="D583" s="490" t="s">
        <v>65</v>
      </c>
      <c r="E583" s="489" t="s">
        <v>14</v>
      </c>
      <c r="F583" s="491"/>
      <c r="G583" s="489"/>
      <c r="H583" s="490" t="s">
        <v>1216</v>
      </c>
      <c r="I583" s="574"/>
      <c r="J583" s="489">
        <v>1</v>
      </c>
    </row>
    <row r="584" spans="1:10">
      <c r="A584" s="485">
        <v>523</v>
      </c>
      <c r="B584" s="489">
        <v>876</v>
      </c>
      <c r="C584" s="486"/>
      <c r="D584" s="490" t="s">
        <v>65</v>
      </c>
      <c r="E584" s="489" t="s">
        <v>14</v>
      </c>
      <c r="F584" s="491"/>
      <c r="G584" s="489"/>
      <c r="H584" s="490" t="s">
        <v>1216</v>
      </c>
      <c r="I584" s="574"/>
      <c r="J584" s="489">
        <v>1</v>
      </c>
    </row>
    <row r="585" spans="1:10">
      <c r="A585" s="485">
        <v>524</v>
      </c>
      <c r="B585" s="489">
        <v>890</v>
      </c>
      <c r="C585" s="486" t="s">
        <v>298</v>
      </c>
      <c r="D585" s="490" t="s">
        <v>65</v>
      </c>
      <c r="E585" s="489" t="s">
        <v>14</v>
      </c>
      <c r="F585" s="491"/>
      <c r="G585" s="489" t="s">
        <v>277</v>
      </c>
      <c r="H585" s="490" t="s">
        <v>1216</v>
      </c>
      <c r="I585" s="574">
        <v>1</v>
      </c>
      <c r="J585" s="489">
        <v>1</v>
      </c>
    </row>
    <row r="586" spans="1:10">
      <c r="A586" s="485">
        <v>525</v>
      </c>
      <c r="B586" s="489">
        <v>891</v>
      </c>
      <c r="C586" s="486"/>
      <c r="D586" s="490" t="s">
        <v>65</v>
      </c>
      <c r="E586" s="489" t="s">
        <v>14</v>
      </c>
      <c r="F586" s="491"/>
      <c r="G586" s="489"/>
      <c r="H586" s="490" t="s">
        <v>1216</v>
      </c>
      <c r="I586" s="574"/>
      <c r="J586" s="489">
        <v>1</v>
      </c>
    </row>
    <row r="587" spans="1:10">
      <c r="A587" s="485">
        <v>526</v>
      </c>
      <c r="B587" s="489">
        <v>892</v>
      </c>
      <c r="C587" s="486"/>
      <c r="D587" s="490" t="s">
        <v>65</v>
      </c>
      <c r="E587" s="489" t="s">
        <v>14</v>
      </c>
      <c r="F587" s="491"/>
      <c r="G587" s="489"/>
      <c r="H587" s="490" t="s">
        <v>1216</v>
      </c>
      <c r="I587" s="574"/>
      <c r="J587" s="489">
        <v>1</v>
      </c>
    </row>
    <row r="588" spans="1:10">
      <c r="A588" s="485">
        <v>527</v>
      </c>
      <c r="B588" s="489">
        <v>893</v>
      </c>
      <c r="C588" s="486"/>
      <c r="D588" s="490" t="s">
        <v>65</v>
      </c>
      <c r="E588" s="489" t="s">
        <v>14</v>
      </c>
      <c r="F588" s="491"/>
      <c r="G588" s="489"/>
      <c r="H588" s="490" t="s">
        <v>1216</v>
      </c>
      <c r="I588" s="574"/>
      <c r="J588" s="489">
        <v>1</v>
      </c>
    </row>
    <row r="589" spans="1:10">
      <c r="A589" s="485">
        <v>528</v>
      </c>
      <c r="B589" s="489">
        <v>894</v>
      </c>
      <c r="C589" s="486"/>
      <c r="D589" s="490" t="s">
        <v>65</v>
      </c>
      <c r="E589" s="489" t="s">
        <v>14</v>
      </c>
      <c r="F589" s="491"/>
      <c r="G589" s="489"/>
      <c r="H589" s="490" t="s">
        <v>1216</v>
      </c>
      <c r="I589" s="574"/>
      <c r="J589" s="489">
        <v>1</v>
      </c>
    </row>
    <row r="590" spans="1:10">
      <c r="A590" s="485">
        <v>529</v>
      </c>
      <c r="B590" s="489">
        <v>895</v>
      </c>
      <c r="C590" s="486"/>
      <c r="D590" s="490" t="s">
        <v>65</v>
      </c>
      <c r="E590" s="489" t="s">
        <v>14</v>
      </c>
      <c r="F590" s="491"/>
      <c r="G590" s="489"/>
      <c r="H590" s="490" t="s">
        <v>1216</v>
      </c>
      <c r="I590" s="574"/>
      <c r="J590" s="489">
        <v>1</v>
      </c>
    </row>
    <row r="591" spans="1:10">
      <c r="A591" s="485">
        <v>530</v>
      </c>
      <c r="B591" s="489">
        <v>896</v>
      </c>
      <c r="C591" s="486"/>
      <c r="D591" s="490" t="s">
        <v>65</v>
      </c>
      <c r="E591" s="489" t="s">
        <v>14</v>
      </c>
      <c r="F591" s="491"/>
      <c r="G591" s="489"/>
      <c r="H591" s="490" t="s">
        <v>1216</v>
      </c>
      <c r="I591" s="574"/>
      <c r="J591" s="489">
        <v>1</v>
      </c>
    </row>
    <row r="592" spans="1:10">
      <c r="A592" s="485">
        <v>531</v>
      </c>
      <c r="B592" s="489">
        <v>897</v>
      </c>
      <c r="C592" s="486"/>
      <c r="D592" s="490" t="s">
        <v>65</v>
      </c>
      <c r="E592" s="489" t="s">
        <v>14</v>
      </c>
      <c r="F592" s="491"/>
      <c r="G592" s="489"/>
      <c r="H592" s="490" t="s">
        <v>1216</v>
      </c>
      <c r="I592" s="574"/>
      <c r="J592" s="489">
        <v>1</v>
      </c>
    </row>
    <row r="593" spans="1:10">
      <c r="A593" s="485">
        <v>532</v>
      </c>
      <c r="B593" s="489">
        <v>898</v>
      </c>
      <c r="C593" s="486"/>
      <c r="D593" s="490" t="s">
        <v>65</v>
      </c>
      <c r="E593" s="489" t="s">
        <v>14</v>
      </c>
      <c r="F593" s="491"/>
      <c r="G593" s="489"/>
      <c r="H593" s="490" t="s">
        <v>1216</v>
      </c>
      <c r="I593" s="574"/>
      <c r="J593" s="489">
        <v>1</v>
      </c>
    </row>
    <row r="594" spans="1:10">
      <c r="A594" s="485">
        <v>533</v>
      </c>
      <c r="B594" s="489">
        <v>899</v>
      </c>
      <c r="C594" s="486"/>
      <c r="D594" s="490" t="s">
        <v>65</v>
      </c>
      <c r="E594" s="489" t="s">
        <v>14</v>
      </c>
      <c r="F594" s="491"/>
      <c r="G594" s="489"/>
      <c r="H594" s="490" t="s">
        <v>1216</v>
      </c>
      <c r="I594" s="574"/>
      <c r="J594" s="489">
        <v>1</v>
      </c>
    </row>
    <row r="595" spans="1:10">
      <c r="A595" s="485">
        <v>534</v>
      </c>
      <c r="B595" s="489">
        <v>900</v>
      </c>
      <c r="C595" s="486"/>
      <c r="D595" s="490" t="s">
        <v>65</v>
      </c>
      <c r="E595" s="489" t="s">
        <v>14</v>
      </c>
      <c r="F595" s="491"/>
      <c r="G595" s="489"/>
      <c r="H595" s="490" t="s">
        <v>1216</v>
      </c>
      <c r="I595" s="574"/>
      <c r="J595" s="489">
        <v>1</v>
      </c>
    </row>
    <row r="596" spans="1:10">
      <c r="A596" s="485">
        <v>535</v>
      </c>
      <c r="B596" s="489">
        <v>877</v>
      </c>
      <c r="C596" s="486" t="s">
        <v>299</v>
      </c>
      <c r="D596" s="490" t="s">
        <v>713</v>
      </c>
      <c r="E596" s="489" t="s">
        <v>14</v>
      </c>
      <c r="F596" s="491"/>
      <c r="G596" s="489" t="s">
        <v>277</v>
      </c>
      <c r="H596" s="490" t="s">
        <v>1216</v>
      </c>
      <c r="I596" s="574">
        <v>1</v>
      </c>
      <c r="J596" s="489">
        <v>1</v>
      </c>
    </row>
    <row r="597" spans="1:10">
      <c r="A597" s="485">
        <v>536</v>
      </c>
      <c r="B597" s="489">
        <v>878</v>
      </c>
      <c r="C597" s="486" t="s">
        <v>300</v>
      </c>
      <c r="D597" s="490" t="s">
        <v>259</v>
      </c>
      <c r="E597" s="489" t="s">
        <v>14</v>
      </c>
      <c r="F597" s="491"/>
      <c r="G597" s="489" t="s">
        <v>277</v>
      </c>
      <c r="H597" s="490" t="s">
        <v>1216</v>
      </c>
      <c r="I597" s="574">
        <v>1</v>
      </c>
      <c r="J597" s="489">
        <v>1</v>
      </c>
    </row>
    <row r="598" spans="1:10">
      <c r="A598" s="485">
        <v>537</v>
      </c>
      <c r="B598" s="489">
        <v>879</v>
      </c>
      <c r="C598" s="486"/>
      <c r="D598" s="490" t="s">
        <v>259</v>
      </c>
      <c r="E598" s="489" t="s">
        <v>14</v>
      </c>
      <c r="F598" s="491"/>
      <c r="G598" s="489"/>
      <c r="H598" s="490" t="s">
        <v>1216</v>
      </c>
      <c r="I598" s="574"/>
      <c r="J598" s="489">
        <v>1</v>
      </c>
    </row>
    <row r="599" spans="1:10">
      <c r="A599" s="485">
        <v>538</v>
      </c>
      <c r="B599" s="489">
        <v>880</v>
      </c>
      <c r="C599" s="486"/>
      <c r="D599" s="490" t="s">
        <v>259</v>
      </c>
      <c r="E599" s="489" t="s">
        <v>14</v>
      </c>
      <c r="F599" s="491"/>
      <c r="G599" s="489"/>
      <c r="H599" s="490" t="s">
        <v>1216</v>
      </c>
      <c r="I599" s="574"/>
      <c r="J599" s="489">
        <v>1</v>
      </c>
    </row>
    <row r="600" spans="1:10">
      <c r="A600" s="485">
        <v>539</v>
      </c>
      <c r="B600" s="489">
        <v>881</v>
      </c>
      <c r="C600" s="486"/>
      <c r="D600" s="490" t="s">
        <v>259</v>
      </c>
      <c r="E600" s="489" t="s">
        <v>14</v>
      </c>
      <c r="F600" s="491"/>
      <c r="G600" s="489"/>
      <c r="H600" s="490" t="s">
        <v>1216</v>
      </c>
      <c r="I600" s="574"/>
      <c r="J600" s="489">
        <v>1</v>
      </c>
    </row>
    <row r="601" spans="1:10">
      <c r="A601" s="485">
        <v>540</v>
      </c>
      <c r="B601" s="489">
        <v>882</v>
      </c>
      <c r="C601" s="486"/>
      <c r="D601" s="490" t="s">
        <v>259</v>
      </c>
      <c r="E601" s="489" t="s">
        <v>14</v>
      </c>
      <c r="F601" s="491"/>
      <c r="G601" s="489"/>
      <c r="H601" s="490" t="s">
        <v>1216</v>
      </c>
      <c r="I601" s="574"/>
      <c r="J601" s="489">
        <v>1</v>
      </c>
    </row>
    <row r="602" spans="1:10">
      <c r="A602" s="485">
        <v>541</v>
      </c>
      <c r="B602" s="489">
        <v>883</v>
      </c>
      <c r="C602" s="486"/>
      <c r="D602" s="490" t="s">
        <v>259</v>
      </c>
      <c r="E602" s="489" t="s">
        <v>14</v>
      </c>
      <c r="F602" s="491"/>
      <c r="G602" s="489"/>
      <c r="H602" s="490" t="s">
        <v>1216</v>
      </c>
      <c r="I602" s="574"/>
      <c r="J602" s="489">
        <v>1</v>
      </c>
    </row>
    <row r="603" spans="1:10">
      <c r="A603" s="485">
        <v>542</v>
      </c>
      <c r="B603" s="489">
        <v>884</v>
      </c>
      <c r="C603" s="486"/>
      <c r="D603" s="490" t="s">
        <v>259</v>
      </c>
      <c r="E603" s="489" t="s">
        <v>14</v>
      </c>
      <c r="F603" s="491"/>
      <c r="G603" s="489"/>
      <c r="H603" s="490" t="s">
        <v>1216</v>
      </c>
      <c r="I603" s="574"/>
      <c r="J603" s="489">
        <v>1</v>
      </c>
    </row>
    <row r="604" spans="1:10">
      <c r="A604" s="485">
        <v>543</v>
      </c>
      <c r="B604" s="489">
        <v>885</v>
      </c>
      <c r="C604" s="486" t="s">
        <v>301</v>
      </c>
      <c r="D604" s="490" t="s">
        <v>718</v>
      </c>
      <c r="E604" s="489" t="s">
        <v>14</v>
      </c>
      <c r="F604" s="491"/>
      <c r="G604" s="489" t="s">
        <v>277</v>
      </c>
      <c r="H604" s="490" t="s">
        <v>1216</v>
      </c>
      <c r="I604" s="574">
        <v>1</v>
      </c>
      <c r="J604" s="489">
        <v>1</v>
      </c>
    </row>
    <row r="605" spans="1:10">
      <c r="A605" s="485">
        <v>544</v>
      </c>
      <c r="B605" s="489">
        <v>886</v>
      </c>
      <c r="C605" s="486" t="s">
        <v>302</v>
      </c>
      <c r="D605" s="490" t="s">
        <v>263</v>
      </c>
      <c r="E605" s="489" t="s">
        <v>14</v>
      </c>
      <c r="F605" s="491"/>
      <c r="G605" s="489" t="s">
        <v>277</v>
      </c>
      <c r="H605" s="490" t="s">
        <v>1216</v>
      </c>
      <c r="I605" s="574">
        <v>1</v>
      </c>
      <c r="J605" s="489">
        <v>1</v>
      </c>
    </row>
    <row r="606" spans="1:10">
      <c r="A606" s="485">
        <v>545</v>
      </c>
      <c r="B606" s="489">
        <v>887</v>
      </c>
      <c r="C606" s="486" t="s">
        <v>1075</v>
      </c>
      <c r="D606" s="490" t="s">
        <v>263</v>
      </c>
      <c r="E606" s="489" t="s">
        <v>14</v>
      </c>
      <c r="F606" s="491"/>
      <c r="G606" s="489" t="s">
        <v>277</v>
      </c>
      <c r="H606" s="490" t="s">
        <v>1216</v>
      </c>
      <c r="I606" s="574">
        <v>1</v>
      </c>
      <c r="J606" s="489">
        <v>1</v>
      </c>
    </row>
    <row r="607" spans="1:10">
      <c r="A607" s="485">
        <v>546</v>
      </c>
      <c r="B607" s="489">
        <v>888</v>
      </c>
      <c r="C607" s="486" t="s">
        <v>1076</v>
      </c>
      <c r="D607" s="490" t="s">
        <v>263</v>
      </c>
      <c r="E607" s="489" t="s">
        <v>14</v>
      </c>
      <c r="F607" s="491"/>
      <c r="G607" s="489" t="s">
        <v>277</v>
      </c>
      <c r="H607" s="490" t="s">
        <v>1216</v>
      </c>
      <c r="I607" s="574">
        <v>1</v>
      </c>
      <c r="J607" s="489">
        <v>1</v>
      </c>
    </row>
    <row r="608" spans="1:10">
      <c r="A608" s="545">
        <v>547</v>
      </c>
      <c r="B608" s="531">
        <v>889</v>
      </c>
      <c r="C608" s="543"/>
      <c r="D608" s="544" t="s">
        <v>263</v>
      </c>
      <c r="E608" s="531" t="s">
        <v>14</v>
      </c>
      <c r="F608" s="531"/>
      <c r="G608" s="531"/>
      <c r="H608" s="544" t="s">
        <v>1216</v>
      </c>
      <c r="I608" s="574"/>
      <c r="J608" s="531">
        <v>1</v>
      </c>
    </row>
    <row r="609" spans="1:10">
      <c r="A609" s="545">
        <v>548</v>
      </c>
      <c r="B609" s="531">
        <v>901</v>
      </c>
      <c r="C609" s="543"/>
      <c r="D609" s="544" t="s">
        <v>263</v>
      </c>
      <c r="E609" s="531" t="s">
        <v>14</v>
      </c>
      <c r="F609" s="531"/>
      <c r="G609" s="531"/>
      <c r="H609" s="544" t="s">
        <v>1216</v>
      </c>
      <c r="I609" s="574"/>
      <c r="J609" s="531">
        <v>1</v>
      </c>
    </row>
    <row r="610" spans="1:10">
      <c r="A610" s="485">
        <v>549</v>
      </c>
      <c r="B610" s="489">
        <v>902</v>
      </c>
      <c r="C610" s="486"/>
      <c r="D610" s="490" t="s">
        <v>263</v>
      </c>
      <c r="E610" s="489" t="s">
        <v>14</v>
      </c>
      <c r="F610" s="491"/>
      <c r="G610" s="489"/>
      <c r="H610" s="490" t="s">
        <v>1216</v>
      </c>
      <c r="I610" s="574"/>
      <c r="J610" s="489">
        <v>1</v>
      </c>
    </row>
    <row r="611" spans="1:10">
      <c r="A611" s="485">
        <v>550</v>
      </c>
      <c r="B611" s="489">
        <v>903</v>
      </c>
      <c r="C611" s="486"/>
      <c r="D611" s="490" t="s">
        <v>263</v>
      </c>
      <c r="E611" s="489" t="s">
        <v>14</v>
      </c>
      <c r="F611" s="491"/>
      <c r="G611" s="489"/>
      <c r="H611" s="490" t="s">
        <v>1216</v>
      </c>
      <c r="I611" s="574"/>
      <c r="J611" s="489">
        <v>1</v>
      </c>
    </row>
    <row r="612" spans="1:10">
      <c r="A612" s="485">
        <v>551</v>
      </c>
      <c r="B612" s="489">
        <v>904</v>
      </c>
      <c r="C612" s="486"/>
      <c r="D612" s="490" t="s">
        <v>263</v>
      </c>
      <c r="E612" s="489" t="s">
        <v>14</v>
      </c>
      <c r="F612" s="491"/>
      <c r="G612" s="489"/>
      <c r="H612" s="490" t="s">
        <v>1216</v>
      </c>
      <c r="I612" s="574"/>
      <c r="J612" s="489">
        <v>1</v>
      </c>
    </row>
    <row r="613" spans="1:10">
      <c r="A613" s="485">
        <v>552</v>
      </c>
      <c r="B613" s="489">
        <v>905</v>
      </c>
      <c r="C613" s="486"/>
      <c r="D613" s="490" t="s">
        <v>263</v>
      </c>
      <c r="E613" s="489" t="s">
        <v>14</v>
      </c>
      <c r="F613" s="491"/>
      <c r="G613" s="489"/>
      <c r="H613" s="490" t="s">
        <v>1216</v>
      </c>
      <c r="I613" s="574"/>
      <c r="J613" s="489">
        <v>1</v>
      </c>
    </row>
    <row r="614" spans="1:10">
      <c r="A614" s="485">
        <v>553</v>
      </c>
      <c r="B614" s="489">
        <v>906</v>
      </c>
      <c r="C614" s="486"/>
      <c r="D614" s="490" t="s">
        <v>263</v>
      </c>
      <c r="E614" s="489" t="s">
        <v>14</v>
      </c>
      <c r="F614" s="491"/>
      <c r="G614" s="489"/>
      <c r="H614" s="490" t="s">
        <v>1216</v>
      </c>
      <c r="I614" s="574"/>
      <c r="J614" s="489">
        <v>1</v>
      </c>
    </row>
    <row r="615" spans="1:10">
      <c r="A615" s="485">
        <v>554</v>
      </c>
      <c r="B615" s="489">
        <v>907</v>
      </c>
      <c r="C615" s="486"/>
      <c r="D615" s="490" t="s">
        <v>263</v>
      </c>
      <c r="E615" s="489" t="s">
        <v>14</v>
      </c>
      <c r="F615" s="491"/>
      <c r="G615" s="489"/>
      <c r="H615" s="490" t="s">
        <v>1216</v>
      </c>
      <c r="I615" s="574"/>
      <c r="J615" s="489">
        <v>1</v>
      </c>
    </row>
    <row r="616" spans="1:10">
      <c r="A616" s="485">
        <v>555</v>
      </c>
      <c r="B616" s="489">
        <v>908</v>
      </c>
      <c r="C616" s="486"/>
      <c r="D616" s="490" t="s">
        <v>263</v>
      </c>
      <c r="E616" s="489" t="s">
        <v>14</v>
      </c>
      <c r="F616" s="491"/>
      <c r="G616" s="489"/>
      <c r="H616" s="490" t="s">
        <v>1216</v>
      </c>
      <c r="I616" s="574"/>
      <c r="J616" s="489">
        <v>1</v>
      </c>
    </row>
    <row r="617" spans="1:10">
      <c r="A617" s="485">
        <v>556</v>
      </c>
      <c r="B617" s="489">
        <v>909</v>
      </c>
      <c r="C617" s="486"/>
      <c r="D617" s="490" t="s">
        <v>263</v>
      </c>
      <c r="E617" s="489" t="s">
        <v>14</v>
      </c>
      <c r="F617" s="491"/>
      <c r="G617" s="489"/>
      <c r="H617" s="490" t="s">
        <v>1216</v>
      </c>
      <c r="I617" s="574"/>
      <c r="J617" s="489">
        <v>1</v>
      </c>
    </row>
    <row r="618" spans="1:10">
      <c r="A618" s="485">
        <v>557</v>
      </c>
      <c r="B618" s="489">
        <v>910</v>
      </c>
      <c r="C618" s="486"/>
      <c r="D618" s="490" t="s">
        <v>263</v>
      </c>
      <c r="E618" s="489" t="s">
        <v>14</v>
      </c>
      <c r="F618" s="491"/>
      <c r="G618" s="489"/>
      <c r="H618" s="490" t="s">
        <v>1216</v>
      </c>
      <c r="I618" s="574"/>
      <c r="J618" s="489">
        <v>1</v>
      </c>
    </row>
    <row r="619" spans="1:10">
      <c r="A619" s="485">
        <v>558</v>
      </c>
      <c r="B619" s="489">
        <v>911</v>
      </c>
      <c r="C619" s="486"/>
      <c r="D619" s="490" t="s">
        <v>263</v>
      </c>
      <c r="E619" s="489" t="s">
        <v>14</v>
      </c>
      <c r="F619" s="491"/>
      <c r="G619" s="489"/>
      <c r="H619" s="490" t="s">
        <v>1216</v>
      </c>
      <c r="I619" s="574"/>
      <c r="J619" s="489">
        <v>1</v>
      </c>
    </row>
    <row r="620" spans="1:10">
      <c r="A620" s="485">
        <v>559</v>
      </c>
      <c r="B620" s="489">
        <v>912</v>
      </c>
      <c r="C620" s="486"/>
      <c r="D620" s="490" t="s">
        <v>263</v>
      </c>
      <c r="E620" s="489" t="s">
        <v>14</v>
      </c>
      <c r="F620" s="491"/>
      <c r="G620" s="489"/>
      <c r="H620" s="490" t="s">
        <v>1216</v>
      </c>
      <c r="I620" s="574"/>
      <c r="J620" s="489">
        <v>1</v>
      </c>
    </row>
    <row r="621" spans="1:10">
      <c r="A621" s="485">
        <v>560</v>
      </c>
      <c r="B621" s="489">
        <v>913</v>
      </c>
      <c r="C621" s="486"/>
      <c r="D621" s="490" t="s">
        <v>263</v>
      </c>
      <c r="E621" s="489" t="s">
        <v>14</v>
      </c>
      <c r="F621" s="491"/>
      <c r="G621" s="489"/>
      <c r="H621" s="490" t="s">
        <v>1216</v>
      </c>
      <c r="I621" s="574"/>
      <c r="J621" s="489">
        <v>1</v>
      </c>
    </row>
    <row r="622" spans="1:10">
      <c r="A622" s="485">
        <v>561</v>
      </c>
      <c r="B622" s="489">
        <v>914</v>
      </c>
      <c r="C622" s="486"/>
      <c r="D622" s="490" t="s">
        <v>263</v>
      </c>
      <c r="E622" s="489" t="s">
        <v>14</v>
      </c>
      <c r="F622" s="491"/>
      <c r="G622" s="489"/>
      <c r="H622" s="490" t="s">
        <v>1216</v>
      </c>
      <c r="I622" s="574"/>
      <c r="J622" s="489">
        <v>1</v>
      </c>
    </row>
    <row r="623" spans="1:10">
      <c r="A623" s="485">
        <v>562</v>
      </c>
      <c r="B623" s="489">
        <v>915</v>
      </c>
      <c r="C623" s="486"/>
      <c r="D623" s="490" t="s">
        <v>263</v>
      </c>
      <c r="E623" s="489" t="s">
        <v>14</v>
      </c>
      <c r="F623" s="491"/>
      <c r="G623" s="489"/>
      <c r="H623" s="490" t="s">
        <v>1216</v>
      </c>
      <c r="I623" s="574"/>
      <c r="J623" s="489">
        <v>1</v>
      </c>
    </row>
    <row r="624" spans="1:10">
      <c r="A624" s="485">
        <v>563</v>
      </c>
      <c r="B624" s="489">
        <v>916</v>
      </c>
      <c r="C624" s="486"/>
      <c r="D624" s="490" t="s">
        <v>263</v>
      </c>
      <c r="E624" s="489" t="s">
        <v>14</v>
      </c>
      <c r="F624" s="491"/>
      <c r="G624" s="489"/>
      <c r="H624" s="490" t="s">
        <v>1216</v>
      </c>
      <c r="I624" s="574"/>
      <c r="J624" s="489">
        <v>1</v>
      </c>
    </row>
    <row r="625" spans="1:10">
      <c r="A625" s="485">
        <v>564</v>
      </c>
      <c r="B625" s="489">
        <v>917</v>
      </c>
      <c r="C625" s="486"/>
      <c r="D625" s="490" t="s">
        <v>263</v>
      </c>
      <c r="E625" s="489" t="s">
        <v>14</v>
      </c>
      <c r="F625" s="491"/>
      <c r="G625" s="489"/>
      <c r="H625" s="490" t="s">
        <v>1216</v>
      </c>
      <c r="I625" s="574"/>
      <c r="J625" s="489">
        <v>1</v>
      </c>
    </row>
    <row r="626" spans="1:10">
      <c r="A626" s="485">
        <v>565</v>
      </c>
      <c r="B626" s="489">
        <v>918</v>
      </c>
      <c r="C626" s="486"/>
      <c r="D626" s="490" t="s">
        <v>263</v>
      </c>
      <c r="E626" s="489" t="s">
        <v>14</v>
      </c>
      <c r="F626" s="491"/>
      <c r="G626" s="489"/>
      <c r="H626" s="490" t="s">
        <v>1216</v>
      </c>
      <c r="I626" s="574"/>
      <c r="J626" s="489">
        <v>1</v>
      </c>
    </row>
    <row r="627" spans="1:10">
      <c r="A627" s="485">
        <v>566</v>
      </c>
      <c r="B627" s="489">
        <v>919</v>
      </c>
      <c r="C627" s="486"/>
      <c r="D627" s="490" t="s">
        <v>263</v>
      </c>
      <c r="E627" s="489" t="s">
        <v>14</v>
      </c>
      <c r="F627" s="491"/>
      <c r="G627" s="489"/>
      <c r="H627" s="490" t="s">
        <v>1216</v>
      </c>
      <c r="I627" s="574"/>
      <c r="J627" s="489">
        <v>1</v>
      </c>
    </row>
    <row r="628" spans="1:10">
      <c r="A628" s="485">
        <v>567</v>
      </c>
      <c r="B628" s="489">
        <v>920</v>
      </c>
      <c r="C628" s="486"/>
      <c r="D628" s="490" t="s">
        <v>263</v>
      </c>
      <c r="E628" s="489" t="s">
        <v>14</v>
      </c>
      <c r="F628" s="491"/>
      <c r="G628" s="489"/>
      <c r="H628" s="490" t="s">
        <v>1216</v>
      </c>
      <c r="I628" s="574"/>
      <c r="J628" s="489">
        <v>1</v>
      </c>
    </row>
    <row r="629" spans="1:10">
      <c r="A629" s="485">
        <v>568</v>
      </c>
      <c r="B629" s="489">
        <v>921</v>
      </c>
      <c r="C629" s="486"/>
      <c r="D629" s="490" t="s">
        <v>263</v>
      </c>
      <c r="E629" s="489" t="s">
        <v>14</v>
      </c>
      <c r="F629" s="491"/>
      <c r="G629" s="489"/>
      <c r="H629" s="490" t="s">
        <v>1216</v>
      </c>
      <c r="I629" s="574"/>
      <c r="J629" s="489">
        <v>1</v>
      </c>
    </row>
    <row r="630" spans="1:10">
      <c r="A630" s="485">
        <v>569</v>
      </c>
      <c r="B630" s="489">
        <v>922</v>
      </c>
      <c r="C630" s="486"/>
      <c r="D630" s="490" t="s">
        <v>263</v>
      </c>
      <c r="E630" s="489" t="s">
        <v>14</v>
      </c>
      <c r="F630" s="491"/>
      <c r="G630" s="489"/>
      <c r="H630" s="490" t="s">
        <v>1216</v>
      </c>
      <c r="I630" s="574"/>
      <c r="J630" s="489">
        <v>1</v>
      </c>
    </row>
    <row r="631" spans="1:10">
      <c r="A631" s="485">
        <v>570</v>
      </c>
      <c r="B631" s="489">
        <v>923</v>
      </c>
      <c r="C631" s="486"/>
      <c r="D631" s="490" t="s">
        <v>263</v>
      </c>
      <c r="E631" s="489" t="s">
        <v>14</v>
      </c>
      <c r="F631" s="491"/>
      <c r="G631" s="489"/>
      <c r="H631" s="490" t="s">
        <v>1216</v>
      </c>
      <c r="I631" s="574"/>
      <c r="J631" s="489">
        <v>1</v>
      </c>
    </row>
    <row r="632" spans="1:10">
      <c r="A632" s="485">
        <v>571</v>
      </c>
      <c r="B632" s="489">
        <v>924</v>
      </c>
      <c r="C632" s="486"/>
      <c r="D632" s="490" t="s">
        <v>263</v>
      </c>
      <c r="E632" s="489" t="s">
        <v>14</v>
      </c>
      <c r="F632" s="491"/>
      <c r="G632" s="489"/>
      <c r="H632" s="490" t="s">
        <v>1216</v>
      </c>
      <c r="I632" s="574"/>
      <c r="J632" s="489">
        <v>1</v>
      </c>
    </row>
    <row r="633" spans="1:10">
      <c r="A633" s="485"/>
      <c r="B633" s="489"/>
      <c r="C633" s="486"/>
      <c r="D633" s="494" t="s">
        <v>981</v>
      </c>
      <c r="E633" s="489"/>
      <c r="F633" s="491"/>
      <c r="G633" s="489"/>
      <c r="H633" s="486"/>
      <c r="I633" s="573">
        <f>SUM(I635:I790)</f>
        <v>22</v>
      </c>
      <c r="J633" s="533">
        <f>SUM(J635:J790)</f>
        <v>152</v>
      </c>
    </row>
    <row r="634" spans="1:10">
      <c r="A634" s="485"/>
      <c r="B634" s="489"/>
      <c r="C634" s="486"/>
      <c r="D634" s="495" t="s">
        <v>49</v>
      </c>
      <c r="E634" s="489"/>
      <c r="F634" s="491"/>
      <c r="G634" s="489"/>
      <c r="H634" s="486"/>
      <c r="I634" s="574"/>
      <c r="J634" s="489"/>
    </row>
    <row r="635" spans="1:10">
      <c r="A635" s="485">
        <v>572</v>
      </c>
      <c r="B635" s="489">
        <v>62</v>
      </c>
      <c r="C635" s="486" t="s">
        <v>305</v>
      </c>
      <c r="D635" s="490" t="s">
        <v>1489</v>
      </c>
      <c r="E635" s="489" t="s">
        <v>13</v>
      </c>
      <c r="F635" s="491" t="s">
        <v>1490</v>
      </c>
      <c r="G635" s="489" t="s">
        <v>306</v>
      </c>
      <c r="H635" s="490" t="s">
        <v>1218</v>
      </c>
      <c r="I635" s="574">
        <v>1</v>
      </c>
      <c r="J635" s="489">
        <v>1</v>
      </c>
    </row>
    <row r="636" spans="1:10">
      <c r="A636" s="485">
        <v>573</v>
      </c>
      <c r="B636" s="489">
        <v>168</v>
      </c>
      <c r="C636" s="486" t="s">
        <v>307</v>
      </c>
      <c r="D636" s="490" t="s">
        <v>84</v>
      </c>
      <c r="E636" s="489" t="s">
        <v>13</v>
      </c>
      <c r="F636" s="491" t="s">
        <v>1490</v>
      </c>
      <c r="G636" s="489" t="s">
        <v>306</v>
      </c>
      <c r="H636" s="490" t="s">
        <v>1218</v>
      </c>
      <c r="I636" s="574">
        <v>1</v>
      </c>
      <c r="J636" s="489">
        <v>1</v>
      </c>
    </row>
    <row r="637" spans="1:10">
      <c r="A637" s="485">
        <v>574</v>
      </c>
      <c r="B637" s="489">
        <v>371</v>
      </c>
      <c r="C637" s="486"/>
      <c r="D637" s="490" t="s">
        <v>84</v>
      </c>
      <c r="E637" s="489" t="s">
        <v>13</v>
      </c>
      <c r="F637" s="491"/>
      <c r="G637" s="489"/>
      <c r="H637" s="490" t="s">
        <v>1218</v>
      </c>
      <c r="I637" s="574"/>
      <c r="J637" s="489">
        <v>1</v>
      </c>
    </row>
    <row r="638" spans="1:10">
      <c r="A638" s="485">
        <v>575</v>
      </c>
      <c r="B638" s="489">
        <v>372</v>
      </c>
      <c r="C638" s="486"/>
      <c r="D638" s="490" t="s">
        <v>84</v>
      </c>
      <c r="E638" s="489" t="s">
        <v>13</v>
      </c>
      <c r="F638" s="491"/>
      <c r="G638" s="489"/>
      <c r="H638" s="490" t="s">
        <v>1218</v>
      </c>
      <c r="I638" s="574"/>
      <c r="J638" s="489">
        <v>1</v>
      </c>
    </row>
    <row r="639" spans="1:10">
      <c r="A639" s="485">
        <v>576</v>
      </c>
      <c r="B639" s="489">
        <v>619</v>
      </c>
      <c r="C639" s="489">
        <v>17</v>
      </c>
      <c r="D639" s="490" t="s">
        <v>84</v>
      </c>
      <c r="E639" s="489" t="s">
        <v>13</v>
      </c>
      <c r="F639" s="491" t="s">
        <v>1490</v>
      </c>
      <c r="G639" s="489" t="s">
        <v>309</v>
      </c>
      <c r="H639" s="490" t="s">
        <v>1218</v>
      </c>
      <c r="I639" s="574"/>
      <c r="J639" s="489">
        <v>1</v>
      </c>
    </row>
    <row r="640" spans="1:10">
      <c r="A640" s="485">
        <v>577</v>
      </c>
      <c r="B640" s="489">
        <v>620</v>
      </c>
      <c r="C640" s="489">
        <v>18</v>
      </c>
      <c r="D640" s="490" t="s">
        <v>84</v>
      </c>
      <c r="E640" s="489" t="s">
        <v>13</v>
      </c>
      <c r="F640" s="491" t="s">
        <v>1490</v>
      </c>
      <c r="G640" s="489" t="s">
        <v>309</v>
      </c>
      <c r="H640" s="490" t="s">
        <v>1218</v>
      </c>
      <c r="I640" s="574"/>
      <c r="J640" s="489">
        <v>1</v>
      </c>
    </row>
    <row r="641" spans="1:255">
      <c r="A641" s="485">
        <v>578</v>
      </c>
      <c r="B641" s="489">
        <v>743</v>
      </c>
      <c r="C641" s="486" t="s">
        <v>337</v>
      </c>
      <c r="D641" s="490" t="s">
        <v>84</v>
      </c>
      <c r="E641" s="489" t="s">
        <v>13</v>
      </c>
      <c r="F641" s="491" t="s">
        <v>1490</v>
      </c>
      <c r="G641" s="489" t="s">
        <v>306</v>
      </c>
      <c r="H641" s="490" t="s">
        <v>1218</v>
      </c>
      <c r="I641" s="574">
        <v>1</v>
      </c>
      <c r="J641" s="489">
        <v>1</v>
      </c>
    </row>
    <row r="642" spans="1:255">
      <c r="A642" s="485">
        <v>579</v>
      </c>
      <c r="B642" s="489">
        <v>744</v>
      </c>
      <c r="C642" s="486"/>
      <c r="D642" s="490" t="s">
        <v>84</v>
      </c>
      <c r="E642" s="489" t="s">
        <v>13</v>
      </c>
      <c r="F642" s="491"/>
      <c r="G642" s="489"/>
      <c r="H642" s="490" t="s">
        <v>1218</v>
      </c>
      <c r="I642" s="574"/>
      <c r="J642" s="489">
        <v>1</v>
      </c>
    </row>
    <row r="643" spans="1:255">
      <c r="A643" s="485">
        <v>580</v>
      </c>
      <c r="B643" s="489">
        <v>39</v>
      </c>
      <c r="C643" s="486"/>
      <c r="D643" s="490" t="s">
        <v>229</v>
      </c>
      <c r="E643" s="489" t="s">
        <v>13</v>
      </c>
      <c r="F643" s="491"/>
      <c r="G643" s="489"/>
      <c r="H643" s="490" t="s">
        <v>1218</v>
      </c>
      <c r="I643" s="574"/>
      <c r="J643" s="489">
        <v>1</v>
      </c>
    </row>
    <row r="644" spans="1:255">
      <c r="A644" s="485">
        <v>581</v>
      </c>
      <c r="B644" s="489">
        <v>51</v>
      </c>
      <c r="C644" s="486"/>
      <c r="D644" s="490" t="s">
        <v>25</v>
      </c>
      <c r="E644" s="489" t="s">
        <v>13</v>
      </c>
      <c r="F644" s="491"/>
      <c r="G644" s="489"/>
      <c r="H644" s="490" t="s">
        <v>1218</v>
      </c>
      <c r="I644" s="574"/>
      <c r="J644" s="489">
        <v>1</v>
      </c>
    </row>
    <row r="645" spans="1:255">
      <c r="A645" s="485">
        <v>582</v>
      </c>
      <c r="B645" s="489">
        <v>54</v>
      </c>
      <c r="C645" s="486" t="s">
        <v>310</v>
      </c>
      <c r="D645" s="490" t="s">
        <v>25</v>
      </c>
      <c r="E645" s="489" t="s">
        <v>13</v>
      </c>
      <c r="F645" s="491"/>
      <c r="G645" s="489" t="s">
        <v>306</v>
      </c>
      <c r="H645" s="490" t="s">
        <v>1218</v>
      </c>
      <c r="I645" s="574">
        <v>1</v>
      </c>
      <c r="J645" s="489">
        <v>1</v>
      </c>
    </row>
    <row r="646" spans="1:255">
      <c r="A646" s="485">
        <v>583</v>
      </c>
      <c r="B646" s="489">
        <v>152</v>
      </c>
      <c r="C646" s="486"/>
      <c r="D646" s="490" t="s">
        <v>25</v>
      </c>
      <c r="E646" s="489" t="s">
        <v>13</v>
      </c>
      <c r="F646" s="491"/>
      <c r="G646" s="489"/>
      <c r="H646" s="490" t="s">
        <v>1218</v>
      </c>
      <c r="I646" s="574"/>
      <c r="J646" s="489">
        <v>1</v>
      </c>
    </row>
    <row r="647" spans="1:255">
      <c r="A647" s="485">
        <v>584</v>
      </c>
      <c r="B647" s="489">
        <v>373</v>
      </c>
      <c r="C647" s="486"/>
      <c r="D647" s="490" t="s">
        <v>25</v>
      </c>
      <c r="E647" s="489" t="s">
        <v>13</v>
      </c>
      <c r="F647" s="491"/>
      <c r="G647" s="489"/>
      <c r="H647" s="490" t="s">
        <v>1218</v>
      </c>
      <c r="I647" s="574"/>
      <c r="J647" s="489">
        <v>1</v>
      </c>
    </row>
    <row r="648" spans="1:255">
      <c r="A648" s="485">
        <v>585</v>
      </c>
      <c r="B648" s="489">
        <v>683</v>
      </c>
      <c r="C648" s="486"/>
      <c r="D648" s="490" t="s">
        <v>25</v>
      </c>
      <c r="E648" s="489" t="s">
        <v>13</v>
      </c>
      <c r="F648" s="491"/>
      <c r="G648" s="489"/>
      <c r="H648" s="490" t="s">
        <v>1218</v>
      </c>
      <c r="I648" s="574"/>
      <c r="J648" s="489">
        <v>1</v>
      </c>
    </row>
    <row r="649" spans="1:255">
      <c r="A649" s="485">
        <v>586</v>
      </c>
      <c r="B649" s="489">
        <v>746</v>
      </c>
      <c r="C649" s="486" t="s">
        <v>336</v>
      </c>
      <c r="D649" s="490" t="s">
        <v>101</v>
      </c>
      <c r="E649" s="489" t="s">
        <v>13</v>
      </c>
      <c r="F649" s="491"/>
      <c r="G649" s="489" t="s">
        <v>306</v>
      </c>
      <c r="H649" s="490" t="s">
        <v>1218</v>
      </c>
      <c r="I649" s="574">
        <v>1</v>
      </c>
      <c r="J649" s="489">
        <v>1</v>
      </c>
    </row>
    <row r="650" spans="1:255">
      <c r="A650" s="485">
        <v>587</v>
      </c>
      <c r="B650" s="489">
        <v>1133</v>
      </c>
      <c r="C650" s="486" t="s">
        <v>328</v>
      </c>
      <c r="D650" s="490" t="s">
        <v>1493</v>
      </c>
      <c r="E650" s="489" t="s">
        <v>13</v>
      </c>
      <c r="F650" s="491"/>
      <c r="G650" s="489" t="s">
        <v>309</v>
      </c>
      <c r="H650" s="490" t="s">
        <v>1218</v>
      </c>
      <c r="I650" s="574">
        <v>1</v>
      </c>
      <c r="J650" s="489">
        <v>1</v>
      </c>
    </row>
    <row r="651" spans="1:255">
      <c r="A651" s="485"/>
      <c r="B651" s="489"/>
      <c r="C651" s="486"/>
      <c r="D651" s="495" t="s">
        <v>230</v>
      </c>
      <c r="E651" s="489"/>
      <c r="F651" s="491"/>
      <c r="G651" s="489"/>
      <c r="H651" s="490"/>
      <c r="I651" s="574"/>
      <c r="J651" s="489"/>
    </row>
    <row r="652" spans="1:255" s="73" customFormat="1">
      <c r="A652" s="485">
        <v>588</v>
      </c>
      <c r="B652" s="489">
        <v>367</v>
      </c>
      <c r="C652" s="486" t="s">
        <v>311</v>
      </c>
      <c r="D652" s="490" t="s">
        <v>1494</v>
      </c>
      <c r="E652" s="489" t="s">
        <v>15</v>
      </c>
      <c r="F652" s="491"/>
      <c r="G652" s="489" t="s">
        <v>309</v>
      </c>
      <c r="H652" s="490" t="s">
        <v>1219</v>
      </c>
      <c r="I652" s="574">
        <v>1</v>
      </c>
      <c r="J652" s="489">
        <v>1</v>
      </c>
      <c r="K652" s="483"/>
      <c r="L652" s="483"/>
      <c r="M652" s="483"/>
      <c r="N652" s="483"/>
      <c r="O652" s="483"/>
      <c r="P652" s="483"/>
      <c r="Q652" s="483"/>
      <c r="R652" s="483"/>
      <c r="S652" s="483"/>
      <c r="T652" s="483"/>
      <c r="U652" s="483"/>
      <c r="V652" s="483"/>
      <c r="W652" s="483"/>
      <c r="X652" s="483"/>
      <c r="Y652" s="483"/>
      <c r="Z652" s="483"/>
      <c r="AA652" s="483"/>
      <c r="AB652" s="483"/>
      <c r="AC652" s="483"/>
      <c r="AD652" s="483"/>
      <c r="AE652" s="483"/>
      <c r="AF652" s="483"/>
      <c r="AG652" s="483"/>
      <c r="AH652" s="483"/>
      <c r="AI652" s="483"/>
      <c r="AJ652" s="483"/>
      <c r="AK652" s="483"/>
      <c r="AL652" s="483"/>
      <c r="AM652" s="483"/>
      <c r="AN652" s="483"/>
      <c r="AO652" s="483"/>
      <c r="AP652" s="483"/>
      <c r="AQ652" s="483"/>
      <c r="AR652" s="483"/>
      <c r="AS652" s="483"/>
      <c r="AT652" s="483"/>
      <c r="AU652" s="483"/>
      <c r="AV652" s="483"/>
      <c r="AW652" s="483"/>
      <c r="AX652" s="483"/>
      <c r="AY652" s="483"/>
      <c r="AZ652" s="483"/>
      <c r="BA652" s="483"/>
      <c r="BB652" s="483"/>
      <c r="BC652" s="483"/>
      <c r="BD652" s="483"/>
      <c r="BE652" s="483"/>
      <c r="BF652" s="483"/>
      <c r="BG652" s="483"/>
      <c r="BH652" s="483"/>
      <c r="BI652" s="483"/>
      <c r="BJ652" s="483"/>
      <c r="BK652" s="483"/>
      <c r="BL652" s="483"/>
      <c r="BM652" s="483"/>
      <c r="BN652" s="483"/>
      <c r="BO652" s="483"/>
      <c r="BP652" s="483"/>
      <c r="BQ652" s="483"/>
      <c r="BR652" s="483"/>
      <c r="BS652" s="483"/>
      <c r="BT652" s="483"/>
      <c r="BU652" s="483"/>
      <c r="BV652" s="483"/>
      <c r="BW652" s="483"/>
      <c r="BX652" s="483"/>
      <c r="BY652" s="483"/>
      <c r="BZ652" s="483"/>
      <c r="CA652" s="483"/>
      <c r="CB652" s="483"/>
      <c r="CC652" s="483"/>
      <c r="CD652" s="483"/>
      <c r="CE652" s="483"/>
      <c r="CF652" s="483"/>
      <c r="CG652" s="483"/>
      <c r="CH652" s="483"/>
      <c r="CI652" s="483"/>
      <c r="CJ652" s="483"/>
      <c r="CK652" s="483"/>
      <c r="CL652" s="483"/>
      <c r="CM652" s="483"/>
      <c r="CN652" s="483"/>
      <c r="CO652" s="483"/>
      <c r="CP652" s="483"/>
      <c r="CQ652" s="483"/>
      <c r="CR652" s="483"/>
      <c r="CS652" s="483"/>
      <c r="CT652" s="483"/>
      <c r="CU652" s="483"/>
      <c r="CV652" s="483"/>
      <c r="CW652" s="483"/>
      <c r="CX652" s="483"/>
      <c r="CY652" s="483"/>
      <c r="CZ652" s="483"/>
      <c r="DA652" s="483"/>
      <c r="DB652" s="483"/>
      <c r="DC652" s="483"/>
      <c r="DD652" s="483"/>
      <c r="DE652" s="483"/>
      <c r="DF652" s="483"/>
      <c r="DG652" s="483"/>
      <c r="DH652" s="483"/>
      <c r="DI652" s="483"/>
      <c r="DJ652" s="483"/>
      <c r="DK652" s="483"/>
      <c r="DL652" s="483"/>
      <c r="DM652" s="483"/>
      <c r="DN652" s="483"/>
      <c r="DO652" s="483"/>
      <c r="DP652" s="483"/>
      <c r="DQ652" s="483"/>
      <c r="DR652" s="483"/>
      <c r="DS652" s="483"/>
      <c r="DT652" s="483"/>
      <c r="DU652" s="483"/>
      <c r="DV652" s="483"/>
      <c r="DW652" s="483"/>
      <c r="DX652" s="483"/>
      <c r="DY652" s="483"/>
      <c r="DZ652" s="483"/>
      <c r="EA652" s="483"/>
      <c r="EB652" s="483"/>
      <c r="EC652" s="483"/>
      <c r="ED652" s="483"/>
      <c r="EE652" s="483"/>
      <c r="EF652" s="483"/>
      <c r="EG652" s="483"/>
      <c r="EH652" s="483"/>
      <c r="EI652" s="483"/>
      <c r="EJ652" s="483"/>
      <c r="EK652" s="483"/>
      <c r="EL652" s="483"/>
      <c r="EM652" s="483"/>
      <c r="EN652" s="483"/>
      <c r="EO652" s="483"/>
      <c r="EP652" s="483"/>
      <c r="EQ652" s="483"/>
      <c r="ER652" s="483"/>
      <c r="ES652" s="483"/>
      <c r="ET652" s="483"/>
      <c r="EU652" s="483"/>
      <c r="EV652" s="483"/>
      <c r="EW652" s="483"/>
      <c r="EX652" s="483"/>
      <c r="EY652" s="483"/>
      <c r="EZ652" s="483"/>
      <c r="FA652" s="483"/>
      <c r="FB652" s="483"/>
      <c r="FC652" s="483"/>
      <c r="FD652" s="483"/>
      <c r="FE652" s="483"/>
      <c r="FF652" s="483"/>
      <c r="FG652" s="483"/>
      <c r="FH652" s="483"/>
      <c r="FI652" s="483"/>
      <c r="FJ652" s="483"/>
      <c r="FK652" s="483"/>
      <c r="FL652" s="483"/>
      <c r="FM652" s="483"/>
      <c r="FN652" s="483"/>
      <c r="FO652" s="483"/>
      <c r="FP652" s="483"/>
      <c r="FQ652" s="483"/>
      <c r="FR652" s="483"/>
      <c r="FS652" s="483"/>
      <c r="FT652" s="483"/>
      <c r="FU652" s="483"/>
      <c r="FV652" s="483"/>
      <c r="FW652" s="483"/>
      <c r="FX652" s="483"/>
      <c r="FY652" s="483"/>
      <c r="FZ652" s="483"/>
      <c r="GA652" s="483"/>
      <c r="GB652" s="483"/>
      <c r="GC652" s="483"/>
      <c r="GD652" s="483"/>
      <c r="GE652" s="483"/>
      <c r="GF652" s="483"/>
      <c r="GG652" s="483"/>
      <c r="GH652" s="483"/>
      <c r="GI652" s="483"/>
      <c r="GJ652" s="483"/>
      <c r="GK652" s="483"/>
      <c r="GL652" s="483"/>
      <c r="GM652" s="483"/>
      <c r="GN652" s="483"/>
      <c r="GO652" s="483"/>
      <c r="GP652" s="483"/>
      <c r="GQ652" s="483"/>
      <c r="GR652" s="483"/>
      <c r="GS652" s="483"/>
      <c r="GT652" s="483"/>
      <c r="GU652" s="483"/>
      <c r="GV652" s="483"/>
      <c r="GW652" s="483"/>
      <c r="GX652" s="483"/>
      <c r="GY652" s="483"/>
      <c r="GZ652" s="483"/>
      <c r="HA652" s="483"/>
      <c r="HB652" s="483"/>
      <c r="HC652" s="483"/>
      <c r="HD652" s="483"/>
      <c r="HE652" s="483"/>
      <c r="HF652" s="483"/>
      <c r="HG652" s="483"/>
      <c r="HH652" s="483"/>
      <c r="HI652" s="483"/>
      <c r="HJ652" s="483"/>
      <c r="HK652" s="483"/>
      <c r="HL652" s="483"/>
      <c r="HM652" s="483"/>
      <c r="HN652" s="483"/>
      <c r="HO652" s="483"/>
      <c r="HP652" s="483"/>
      <c r="HQ652" s="483"/>
      <c r="HR652" s="483"/>
      <c r="HS652" s="483"/>
      <c r="HT652" s="483"/>
      <c r="HU652" s="483"/>
      <c r="HV652" s="483"/>
      <c r="HW652" s="483"/>
      <c r="HX652" s="483"/>
      <c r="HY652" s="483"/>
      <c r="HZ652" s="483"/>
      <c r="IA652" s="483"/>
      <c r="IB652" s="483"/>
      <c r="IC652" s="483"/>
      <c r="ID652" s="483"/>
      <c r="IE652" s="483"/>
      <c r="IF652" s="483"/>
      <c r="IG652" s="483"/>
      <c r="IH652" s="483"/>
      <c r="II652" s="483"/>
      <c r="IJ652" s="483"/>
      <c r="IK652" s="483"/>
      <c r="IL652" s="483"/>
      <c r="IM652" s="483"/>
      <c r="IN652" s="483"/>
      <c r="IO652" s="483"/>
      <c r="IP652" s="483"/>
      <c r="IQ652" s="483"/>
      <c r="IR652" s="483"/>
      <c r="IS652" s="483"/>
      <c r="IT652" s="483"/>
      <c r="IU652" s="483"/>
    </row>
    <row r="653" spans="1:255">
      <c r="A653" s="485">
        <v>589</v>
      </c>
      <c r="B653" s="489">
        <v>368</v>
      </c>
      <c r="C653" s="486"/>
      <c r="D653" s="490" t="s">
        <v>113</v>
      </c>
      <c r="E653" s="489" t="s">
        <v>15</v>
      </c>
      <c r="F653" s="491"/>
      <c r="G653" s="489"/>
      <c r="H653" s="490" t="s">
        <v>1219</v>
      </c>
      <c r="I653" s="574"/>
      <c r="J653" s="489">
        <v>1</v>
      </c>
    </row>
    <row r="654" spans="1:255">
      <c r="A654" s="485">
        <v>590</v>
      </c>
      <c r="B654" s="489">
        <v>492</v>
      </c>
      <c r="C654" s="486" t="s">
        <v>312</v>
      </c>
      <c r="D654" s="490" t="s">
        <v>113</v>
      </c>
      <c r="E654" s="489" t="s">
        <v>15</v>
      </c>
      <c r="F654" s="491"/>
      <c r="G654" s="513" t="s">
        <v>306</v>
      </c>
      <c r="H654" s="490" t="s">
        <v>1219</v>
      </c>
      <c r="I654" s="574">
        <v>1</v>
      </c>
      <c r="J654" s="489">
        <v>1</v>
      </c>
    </row>
    <row r="655" spans="1:255">
      <c r="A655" s="485">
        <v>591</v>
      </c>
      <c r="B655" s="489">
        <v>740</v>
      </c>
      <c r="C655" s="486"/>
      <c r="D655" s="490" t="s">
        <v>113</v>
      </c>
      <c r="E655" s="489" t="s">
        <v>15</v>
      </c>
      <c r="F655" s="491"/>
      <c r="G655" s="489"/>
      <c r="H655" s="490" t="s">
        <v>1219</v>
      </c>
      <c r="I655" s="574"/>
      <c r="J655" s="489">
        <v>1</v>
      </c>
    </row>
    <row r="656" spans="1:255">
      <c r="A656" s="485"/>
      <c r="B656" s="489"/>
      <c r="C656" s="486"/>
      <c r="D656" s="495" t="s">
        <v>234</v>
      </c>
      <c r="E656" s="489"/>
      <c r="F656" s="491"/>
      <c r="G656" s="489"/>
      <c r="H656" s="490"/>
      <c r="I656" s="574"/>
      <c r="J656" s="489"/>
    </row>
    <row r="657" spans="1:255">
      <c r="A657" s="485">
        <v>592</v>
      </c>
      <c r="B657" s="489">
        <v>65</v>
      </c>
      <c r="C657" s="486"/>
      <c r="D657" s="490" t="s">
        <v>84</v>
      </c>
      <c r="E657" s="489" t="s">
        <v>13</v>
      </c>
      <c r="F657" s="491"/>
      <c r="G657" s="489"/>
      <c r="H657" s="490" t="s">
        <v>1220</v>
      </c>
      <c r="I657" s="574"/>
      <c r="J657" s="489">
        <v>1</v>
      </c>
    </row>
    <row r="658" spans="1:255">
      <c r="A658" s="485">
        <v>593</v>
      </c>
      <c r="B658" s="489">
        <v>96</v>
      </c>
      <c r="C658" s="486"/>
      <c r="D658" s="490" t="s">
        <v>84</v>
      </c>
      <c r="E658" s="489" t="s">
        <v>13</v>
      </c>
      <c r="F658" s="491"/>
      <c r="G658" s="489"/>
      <c r="H658" s="490" t="s">
        <v>1220</v>
      </c>
      <c r="I658" s="574"/>
      <c r="J658" s="489">
        <v>1</v>
      </c>
    </row>
    <row r="659" spans="1:255">
      <c r="A659" s="485">
        <v>594</v>
      </c>
      <c r="B659" s="489">
        <v>98</v>
      </c>
      <c r="C659" s="486"/>
      <c r="D659" s="490" t="s">
        <v>84</v>
      </c>
      <c r="E659" s="489" t="s">
        <v>13</v>
      </c>
      <c r="F659" s="491"/>
      <c r="G659" s="489"/>
      <c r="H659" s="490" t="s">
        <v>1220</v>
      </c>
      <c r="I659" s="574"/>
      <c r="J659" s="489">
        <v>1</v>
      </c>
    </row>
    <row r="660" spans="1:255">
      <c r="A660" s="485">
        <v>595</v>
      </c>
      <c r="B660" s="489">
        <v>100</v>
      </c>
      <c r="C660" s="486"/>
      <c r="D660" s="490" t="s">
        <v>84</v>
      </c>
      <c r="E660" s="489" t="s">
        <v>13</v>
      </c>
      <c r="F660" s="491"/>
      <c r="G660" s="489"/>
      <c r="H660" s="490" t="s">
        <v>1220</v>
      </c>
      <c r="I660" s="574"/>
      <c r="J660" s="489">
        <v>1</v>
      </c>
    </row>
    <row r="661" spans="1:255">
      <c r="A661" s="485">
        <v>596</v>
      </c>
      <c r="B661" s="489">
        <v>196</v>
      </c>
      <c r="C661" s="486"/>
      <c r="D661" s="490" t="s">
        <v>84</v>
      </c>
      <c r="E661" s="489" t="s">
        <v>13</v>
      </c>
      <c r="F661" s="491"/>
      <c r="G661" s="489"/>
      <c r="H661" s="490" t="s">
        <v>1220</v>
      </c>
      <c r="I661" s="574"/>
      <c r="J661" s="489">
        <v>1</v>
      </c>
    </row>
    <row r="662" spans="1:255">
      <c r="A662" s="485">
        <v>597</v>
      </c>
      <c r="B662" s="489">
        <v>198</v>
      </c>
      <c r="C662" s="486"/>
      <c r="D662" s="490" t="s">
        <v>84</v>
      </c>
      <c r="E662" s="489" t="s">
        <v>13</v>
      </c>
      <c r="F662" s="491"/>
      <c r="G662" s="489"/>
      <c r="H662" s="490" t="s">
        <v>1220</v>
      </c>
      <c r="I662" s="574"/>
      <c r="J662" s="489">
        <v>1</v>
      </c>
    </row>
    <row r="663" spans="1:255">
      <c r="A663" s="485">
        <v>598</v>
      </c>
      <c r="B663" s="489">
        <v>26</v>
      </c>
      <c r="C663" s="486"/>
      <c r="D663" s="490" t="s">
        <v>420</v>
      </c>
      <c r="E663" s="489" t="s">
        <v>13</v>
      </c>
      <c r="F663" s="491"/>
      <c r="G663" s="489"/>
      <c r="H663" s="490" t="s">
        <v>1220</v>
      </c>
      <c r="I663" s="574"/>
      <c r="J663" s="489">
        <v>1</v>
      </c>
    </row>
    <row r="664" spans="1:255">
      <c r="A664" s="485">
        <v>599</v>
      </c>
      <c r="B664" s="489">
        <v>143</v>
      </c>
      <c r="C664" s="486"/>
      <c r="D664" s="490" t="s">
        <v>241</v>
      </c>
      <c r="E664" s="489" t="s">
        <v>13</v>
      </c>
      <c r="F664" s="491"/>
      <c r="G664" s="489"/>
      <c r="H664" s="490" t="s">
        <v>1220</v>
      </c>
      <c r="I664" s="573"/>
      <c r="J664" s="501">
        <v>1</v>
      </c>
      <c r="K664" s="481"/>
      <c r="L664" s="481"/>
      <c r="M664" s="481"/>
      <c r="N664" s="481"/>
      <c r="O664" s="481"/>
      <c r="P664" s="481"/>
      <c r="Q664" s="481"/>
      <c r="R664" s="481"/>
      <c r="S664" s="481"/>
      <c r="T664" s="481"/>
      <c r="U664" s="481"/>
      <c r="V664" s="481"/>
      <c r="W664" s="481"/>
      <c r="X664" s="481"/>
      <c r="Y664" s="481"/>
      <c r="Z664" s="481"/>
      <c r="AA664" s="481"/>
      <c r="AB664" s="481"/>
      <c r="AC664" s="481"/>
      <c r="AD664" s="481"/>
      <c r="AE664" s="481"/>
      <c r="AF664" s="481"/>
      <c r="AG664" s="481"/>
      <c r="AH664" s="481"/>
      <c r="AI664" s="481"/>
      <c r="AJ664" s="481"/>
      <c r="AK664" s="481"/>
      <c r="AL664" s="481"/>
      <c r="AM664" s="481"/>
      <c r="AN664" s="481"/>
      <c r="AO664" s="481"/>
      <c r="AP664" s="481"/>
      <c r="AQ664" s="481"/>
      <c r="AR664" s="481"/>
      <c r="AS664" s="481"/>
      <c r="AT664" s="481"/>
      <c r="AU664" s="481"/>
      <c r="AV664" s="481"/>
      <c r="AW664" s="481"/>
      <c r="AX664" s="481"/>
      <c r="AY664" s="481"/>
      <c r="AZ664" s="481"/>
      <c r="BA664" s="481"/>
      <c r="BB664" s="481"/>
      <c r="BC664" s="481"/>
      <c r="BD664" s="481"/>
      <c r="BE664" s="481"/>
      <c r="BF664" s="481"/>
      <c r="BG664" s="481"/>
      <c r="BH664" s="481"/>
      <c r="BI664" s="481"/>
      <c r="BJ664" s="481"/>
      <c r="BK664" s="481"/>
      <c r="BL664" s="481"/>
      <c r="BM664" s="481"/>
      <c r="BN664" s="481"/>
      <c r="BO664" s="481"/>
      <c r="BP664" s="481"/>
      <c r="BQ664" s="481"/>
      <c r="BR664" s="481"/>
      <c r="BS664" s="481"/>
      <c r="BT664" s="481"/>
      <c r="BU664" s="481"/>
      <c r="BV664" s="481"/>
      <c r="BW664" s="481"/>
      <c r="BX664" s="481"/>
      <c r="BY664" s="481"/>
      <c r="BZ664" s="481"/>
      <c r="CA664" s="481"/>
      <c r="CB664" s="481"/>
      <c r="CC664" s="481"/>
      <c r="CD664" s="481"/>
      <c r="CE664" s="481"/>
      <c r="CF664" s="481"/>
      <c r="CG664" s="481"/>
      <c r="CH664" s="481"/>
      <c r="CI664" s="481"/>
      <c r="CJ664" s="481"/>
      <c r="CK664" s="481"/>
      <c r="CL664" s="481"/>
      <c r="CM664" s="481"/>
      <c r="CN664" s="481"/>
      <c r="CO664" s="481"/>
      <c r="CP664" s="481"/>
      <c r="CQ664" s="481"/>
      <c r="CR664" s="481"/>
      <c r="CS664" s="481"/>
      <c r="CT664" s="481"/>
      <c r="CU664" s="481"/>
      <c r="CV664" s="481"/>
      <c r="CW664" s="481"/>
      <c r="CX664" s="481"/>
      <c r="CY664" s="481"/>
      <c r="CZ664" s="481"/>
      <c r="DA664" s="481"/>
      <c r="DB664" s="481"/>
      <c r="DC664" s="481"/>
      <c r="DD664" s="481"/>
      <c r="DE664" s="481"/>
      <c r="DF664" s="481"/>
      <c r="DG664" s="481"/>
      <c r="DH664" s="481"/>
      <c r="DI664" s="481"/>
      <c r="DJ664" s="481"/>
      <c r="DK664" s="481"/>
      <c r="DL664" s="481"/>
      <c r="DM664" s="481"/>
      <c r="DN664" s="481"/>
      <c r="DO664" s="481"/>
      <c r="DP664" s="481"/>
      <c r="DQ664" s="481"/>
      <c r="DR664" s="481"/>
      <c r="DS664" s="481"/>
      <c r="DT664" s="481"/>
      <c r="DU664" s="481"/>
      <c r="DV664" s="481"/>
      <c r="DW664" s="481"/>
      <c r="DX664" s="481"/>
      <c r="DY664" s="481"/>
      <c r="DZ664" s="481"/>
      <c r="EA664" s="481"/>
      <c r="EB664" s="481"/>
      <c r="EC664" s="481"/>
      <c r="ED664" s="481"/>
      <c r="EE664" s="481"/>
      <c r="EF664" s="481"/>
      <c r="EG664" s="481"/>
      <c r="EH664" s="481"/>
      <c r="EI664" s="481"/>
      <c r="EJ664" s="481"/>
      <c r="EK664" s="481"/>
      <c r="EL664" s="481"/>
      <c r="EM664" s="481"/>
      <c r="EN664" s="481"/>
      <c r="EO664" s="481"/>
      <c r="EP664" s="481"/>
      <c r="EQ664" s="481"/>
      <c r="ER664" s="481"/>
      <c r="ES664" s="481"/>
      <c r="ET664" s="481"/>
      <c r="EU664" s="481"/>
      <c r="EV664" s="481"/>
      <c r="EW664" s="481"/>
      <c r="EX664" s="481"/>
      <c r="EY664" s="481"/>
      <c r="EZ664" s="481"/>
      <c r="FA664" s="481"/>
      <c r="FB664" s="481"/>
      <c r="FC664" s="481"/>
      <c r="FD664" s="481"/>
      <c r="FE664" s="481"/>
      <c r="FF664" s="481"/>
      <c r="FG664" s="481"/>
      <c r="FH664" s="481"/>
      <c r="FI664" s="481"/>
      <c r="FJ664" s="481"/>
      <c r="FK664" s="481"/>
      <c r="FL664" s="481"/>
      <c r="FM664" s="481"/>
      <c r="FN664" s="481"/>
      <c r="FO664" s="481"/>
      <c r="FP664" s="481"/>
      <c r="FQ664" s="481"/>
      <c r="FR664" s="481"/>
      <c r="FS664" s="481"/>
      <c r="FT664" s="481"/>
      <c r="FU664" s="481"/>
      <c r="FV664" s="481"/>
      <c r="FW664" s="481"/>
      <c r="FX664" s="481"/>
      <c r="FY664" s="481"/>
      <c r="FZ664" s="481"/>
      <c r="GA664" s="481"/>
      <c r="GB664" s="481"/>
      <c r="GC664" s="481"/>
      <c r="GD664" s="481"/>
      <c r="GE664" s="481"/>
      <c r="GF664" s="481"/>
      <c r="GG664" s="481"/>
      <c r="GH664" s="481"/>
      <c r="GI664" s="481"/>
      <c r="GJ664" s="481"/>
      <c r="GK664" s="481"/>
      <c r="GL664" s="481"/>
      <c r="GM664" s="481"/>
      <c r="GN664" s="481"/>
      <c r="GO664" s="481"/>
      <c r="GP664" s="481"/>
      <c r="GQ664" s="481"/>
      <c r="GR664" s="481"/>
      <c r="GS664" s="481"/>
      <c r="GT664" s="481"/>
      <c r="GU664" s="481"/>
      <c r="GV664" s="481"/>
      <c r="GW664" s="481"/>
      <c r="GX664" s="481"/>
      <c r="GY664" s="481"/>
      <c r="GZ664" s="481"/>
      <c r="HA664" s="481"/>
      <c r="HB664" s="481"/>
      <c r="HC664" s="481"/>
      <c r="HD664" s="481"/>
      <c r="HE664" s="481"/>
      <c r="HF664" s="481"/>
      <c r="HG664" s="481"/>
      <c r="HH664" s="481"/>
      <c r="HI664" s="481"/>
      <c r="HJ664" s="481"/>
      <c r="HK664" s="481"/>
      <c r="HL664" s="481"/>
      <c r="HM664" s="481"/>
      <c r="HN664" s="481"/>
      <c r="HO664" s="481"/>
      <c r="HP664" s="481"/>
      <c r="HQ664" s="481"/>
      <c r="HR664" s="481"/>
      <c r="HS664" s="481"/>
      <c r="HT664" s="481"/>
      <c r="HU664" s="481"/>
      <c r="HV664" s="481"/>
      <c r="HW664" s="481"/>
      <c r="HX664" s="481"/>
      <c r="HY664" s="481"/>
      <c r="HZ664" s="481"/>
      <c r="IA664" s="481"/>
      <c r="IB664" s="481"/>
      <c r="IC664" s="481"/>
      <c r="ID664" s="481"/>
      <c r="IE664" s="481"/>
      <c r="IF664" s="481"/>
      <c r="IG664" s="481"/>
      <c r="IH664" s="481"/>
      <c r="II664" s="481"/>
      <c r="IJ664" s="481"/>
      <c r="IK664" s="481"/>
      <c r="IL664" s="481"/>
      <c r="IM664" s="481"/>
      <c r="IN664" s="481"/>
      <c r="IO664" s="481"/>
      <c r="IP664" s="481"/>
      <c r="IQ664" s="481"/>
      <c r="IR664" s="481"/>
      <c r="IS664" s="481"/>
      <c r="IT664" s="481"/>
      <c r="IU664" s="481"/>
    </row>
    <row r="665" spans="1:255">
      <c r="A665" s="485">
        <v>600</v>
      </c>
      <c r="B665" s="489">
        <v>145</v>
      </c>
      <c r="C665" s="486"/>
      <c r="D665" s="490" t="s">
        <v>241</v>
      </c>
      <c r="E665" s="489" t="s">
        <v>13</v>
      </c>
      <c r="F665" s="491"/>
      <c r="G665" s="489"/>
      <c r="H665" s="490" t="s">
        <v>1220</v>
      </c>
      <c r="I665" s="574"/>
      <c r="J665" s="489">
        <v>1</v>
      </c>
    </row>
    <row r="666" spans="1:255">
      <c r="A666" s="485">
        <v>601</v>
      </c>
      <c r="B666" s="489">
        <v>147</v>
      </c>
      <c r="C666" s="486"/>
      <c r="D666" s="490" t="s">
        <v>241</v>
      </c>
      <c r="E666" s="489" t="s">
        <v>13</v>
      </c>
      <c r="F666" s="491"/>
      <c r="G666" s="489"/>
      <c r="H666" s="490" t="s">
        <v>1220</v>
      </c>
      <c r="I666" s="574"/>
      <c r="J666" s="489">
        <v>1</v>
      </c>
    </row>
    <row r="667" spans="1:255">
      <c r="A667" s="485">
        <v>602</v>
      </c>
      <c r="B667" s="489">
        <v>149</v>
      </c>
      <c r="C667" s="486"/>
      <c r="D667" s="490" t="s">
        <v>241</v>
      </c>
      <c r="E667" s="489" t="s">
        <v>13</v>
      </c>
      <c r="F667" s="491"/>
      <c r="G667" s="489"/>
      <c r="H667" s="490" t="s">
        <v>1220</v>
      </c>
      <c r="I667" s="574"/>
      <c r="J667" s="489">
        <v>1</v>
      </c>
    </row>
    <row r="668" spans="1:255">
      <c r="A668" s="485">
        <v>603</v>
      </c>
      <c r="B668" s="489">
        <v>151</v>
      </c>
      <c r="C668" s="486"/>
      <c r="D668" s="490" t="s">
        <v>241</v>
      </c>
      <c r="E668" s="489" t="s">
        <v>13</v>
      </c>
      <c r="F668" s="491"/>
      <c r="G668" s="489"/>
      <c r="H668" s="490" t="s">
        <v>1220</v>
      </c>
      <c r="I668" s="574"/>
      <c r="J668" s="489">
        <v>1</v>
      </c>
    </row>
    <row r="669" spans="1:255">
      <c r="A669" s="485">
        <v>604</v>
      </c>
      <c r="B669" s="489">
        <v>161</v>
      </c>
      <c r="C669" s="486"/>
      <c r="D669" s="490" t="s">
        <v>241</v>
      </c>
      <c r="E669" s="489" t="s">
        <v>13</v>
      </c>
      <c r="F669" s="491"/>
      <c r="G669" s="489"/>
      <c r="H669" s="490" t="s">
        <v>1220</v>
      </c>
      <c r="I669" s="574"/>
      <c r="J669" s="489">
        <v>1</v>
      </c>
    </row>
    <row r="670" spans="1:255">
      <c r="A670" s="485">
        <v>605</v>
      </c>
      <c r="B670" s="489">
        <v>181</v>
      </c>
      <c r="C670" s="486" t="s">
        <v>315</v>
      </c>
      <c r="D670" s="490" t="s">
        <v>241</v>
      </c>
      <c r="E670" s="489" t="s">
        <v>13</v>
      </c>
      <c r="F670" s="491"/>
      <c r="G670" s="489" t="s">
        <v>306</v>
      </c>
      <c r="H670" s="490" t="s">
        <v>1220</v>
      </c>
      <c r="I670" s="574">
        <v>1</v>
      </c>
      <c r="J670" s="489">
        <v>1</v>
      </c>
    </row>
    <row r="671" spans="1:255">
      <c r="A671" s="485">
        <v>606</v>
      </c>
      <c r="B671" s="489">
        <v>15</v>
      </c>
      <c r="C671" s="486"/>
      <c r="D671" s="490" t="s">
        <v>24</v>
      </c>
      <c r="E671" s="489" t="s">
        <v>15</v>
      </c>
      <c r="F671" s="491"/>
      <c r="G671" s="489"/>
      <c r="H671" s="490" t="s">
        <v>1220</v>
      </c>
      <c r="I671" s="574"/>
      <c r="J671" s="489">
        <v>1</v>
      </c>
    </row>
    <row r="672" spans="1:255">
      <c r="A672" s="485">
        <v>607</v>
      </c>
      <c r="B672" s="489">
        <v>43</v>
      </c>
      <c r="C672" s="486"/>
      <c r="D672" s="490" t="s">
        <v>1496</v>
      </c>
      <c r="E672" s="489" t="s">
        <v>15</v>
      </c>
      <c r="F672" s="491"/>
      <c r="G672" s="489"/>
      <c r="H672" s="490" t="s">
        <v>1220</v>
      </c>
      <c r="I672" s="574"/>
      <c r="J672" s="489">
        <v>1</v>
      </c>
    </row>
    <row r="673" spans="1:10">
      <c r="A673" s="485">
        <v>608</v>
      </c>
      <c r="B673" s="489">
        <v>58</v>
      </c>
      <c r="C673" s="486" t="s">
        <v>316</v>
      </c>
      <c r="D673" s="490" t="s">
        <v>24</v>
      </c>
      <c r="E673" s="489" t="s">
        <v>15</v>
      </c>
      <c r="F673" s="491"/>
      <c r="G673" s="489" t="s">
        <v>306</v>
      </c>
      <c r="H673" s="490" t="s">
        <v>1220</v>
      </c>
      <c r="I673" s="574">
        <v>1</v>
      </c>
      <c r="J673" s="489">
        <v>1</v>
      </c>
    </row>
    <row r="674" spans="1:10">
      <c r="A674" s="485">
        <v>609</v>
      </c>
      <c r="B674" s="489">
        <v>67</v>
      </c>
      <c r="C674" s="486"/>
      <c r="D674" s="490" t="s">
        <v>24</v>
      </c>
      <c r="E674" s="489" t="s">
        <v>15</v>
      </c>
      <c r="F674" s="491"/>
      <c r="G674" s="489"/>
      <c r="H674" s="490" t="s">
        <v>1220</v>
      </c>
      <c r="I674" s="574"/>
      <c r="J674" s="489">
        <v>1</v>
      </c>
    </row>
    <row r="675" spans="1:10">
      <c r="A675" s="485">
        <v>610</v>
      </c>
      <c r="B675" s="489">
        <v>73</v>
      </c>
      <c r="C675" s="486" t="s">
        <v>317</v>
      </c>
      <c r="D675" s="490" t="s">
        <v>24</v>
      </c>
      <c r="E675" s="489" t="s">
        <v>15</v>
      </c>
      <c r="F675" s="491"/>
      <c r="G675" s="489" t="s">
        <v>309</v>
      </c>
      <c r="H675" s="490" t="s">
        <v>1220</v>
      </c>
      <c r="I675" s="574">
        <v>1</v>
      </c>
      <c r="J675" s="489">
        <v>1</v>
      </c>
    </row>
    <row r="676" spans="1:10">
      <c r="A676" s="485">
        <v>611</v>
      </c>
      <c r="B676" s="489">
        <v>87</v>
      </c>
      <c r="C676" s="486"/>
      <c r="D676" s="490" t="s">
        <v>24</v>
      </c>
      <c r="E676" s="489" t="s">
        <v>15</v>
      </c>
      <c r="F676" s="491"/>
      <c r="G676" s="489" t="s">
        <v>309</v>
      </c>
      <c r="H676" s="490" t="s">
        <v>1220</v>
      </c>
      <c r="I676" s="574"/>
      <c r="J676" s="489">
        <v>1</v>
      </c>
    </row>
    <row r="677" spans="1:10">
      <c r="A677" s="485"/>
      <c r="B677" s="489"/>
      <c r="C677" s="486"/>
      <c r="D677" s="495" t="s">
        <v>982</v>
      </c>
      <c r="E677" s="489"/>
      <c r="F677" s="491"/>
      <c r="G677" s="489"/>
      <c r="H677" s="490"/>
      <c r="I677" s="574"/>
      <c r="J677" s="489"/>
    </row>
    <row r="678" spans="1:10">
      <c r="A678" s="485">
        <v>612</v>
      </c>
      <c r="B678" s="489">
        <v>369</v>
      </c>
      <c r="C678" s="486" t="s">
        <v>320</v>
      </c>
      <c r="D678" s="490" t="s">
        <v>1497</v>
      </c>
      <c r="E678" s="489" t="s">
        <v>15</v>
      </c>
      <c r="F678" s="491"/>
      <c r="G678" s="489" t="s">
        <v>309</v>
      </c>
      <c r="H678" s="490" t="s">
        <v>1221</v>
      </c>
      <c r="I678" s="574">
        <v>1</v>
      </c>
      <c r="J678" s="489">
        <v>1</v>
      </c>
    </row>
    <row r="679" spans="1:10">
      <c r="A679" s="485">
        <v>613</v>
      </c>
      <c r="B679" s="489">
        <v>370</v>
      </c>
      <c r="C679" s="486"/>
      <c r="D679" s="490" t="s">
        <v>152</v>
      </c>
      <c r="E679" s="489" t="s">
        <v>15</v>
      </c>
      <c r="F679" s="491"/>
      <c r="G679" s="489"/>
      <c r="H679" s="490" t="s">
        <v>1221</v>
      </c>
      <c r="I679" s="574"/>
      <c r="J679" s="489">
        <v>1</v>
      </c>
    </row>
    <row r="680" spans="1:10">
      <c r="A680" s="485">
        <v>614</v>
      </c>
      <c r="B680" s="489">
        <v>375</v>
      </c>
      <c r="C680" s="489">
        <v>19</v>
      </c>
      <c r="D680" s="490" t="s">
        <v>733</v>
      </c>
      <c r="E680" s="489" t="s">
        <v>14</v>
      </c>
      <c r="F680" s="491"/>
      <c r="G680" s="489" t="s">
        <v>309</v>
      </c>
      <c r="H680" s="490" t="s">
        <v>1221</v>
      </c>
      <c r="I680" s="574"/>
      <c r="J680" s="489">
        <v>1</v>
      </c>
    </row>
    <row r="681" spans="1:10">
      <c r="A681" s="485">
        <v>615</v>
      </c>
      <c r="B681" s="489">
        <v>376</v>
      </c>
      <c r="C681" s="489">
        <v>20</v>
      </c>
      <c r="D681" s="490" t="s">
        <v>65</v>
      </c>
      <c r="E681" s="489" t="s">
        <v>14</v>
      </c>
      <c r="F681" s="491"/>
      <c r="G681" s="489" t="s">
        <v>309</v>
      </c>
      <c r="H681" s="490" t="s">
        <v>1221</v>
      </c>
      <c r="I681" s="574"/>
      <c r="J681" s="489">
        <v>1</v>
      </c>
    </row>
    <row r="682" spans="1:10">
      <c r="A682" s="485">
        <v>616</v>
      </c>
      <c r="B682" s="489">
        <v>377</v>
      </c>
      <c r="C682" s="486"/>
      <c r="D682" s="490" t="s">
        <v>65</v>
      </c>
      <c r="E682" s="489" t="s">
        <v>14</v>
      </c>
      <c r="F682" s="491"/>
      <c r="G682" s="489"/>
      <c r="H682" s="490" t="s">
        <v>1221</v>
      </c>
      <c r="I682" s="574"/>
      <c r="J682" s="489">
        <v>1</v>
      </c>
    </row>
    <row r="683" spans="1:10">
      <c r="A683" s="485">
        <v>617</v>
      </c>
      <c r="B683" s="489">
        <v>378</v>
      </c>
      <c r="C683" s="486"/>
      <c r="D683" s="490" t="s">
        <v>65</v>
      </c>
      <c r="E683" s="489" t="s">
        <v>14</v>
      </c>
      <c r="F683" s="491"/>
      <c r="G683" s="489"/>
      <c r="H683" s="490" t="s">
        <v>1221</v>
      </c>
      <c r="I683" s="574"/>
      <c r="J683" s="489">
        <v>1</v>
      </c>
    </row>
    <row r="684" spans="1:10">
      <c r="A684" s="485">
        <v>618</v>
      </c>
      <c r="B684" s="489">
        <v>379</v>
      </c>
      <c r="C684" s="486"/>
      <c r="D684" s="490" t="s">
        <v>65</v>
      </c>
      <c r="E684" s="489" t="s">
        <v>14</v>
      </c>
      <c r="F684" s="491"/>
      <c r="G684" s="489"/>
      <c r="H684" s="490" t="s">
        <v>1221</v>
      </c>
      <c r="I684" s="574"/>
      <c r="J684" s="489">
        <v>1</v>
      </c>
    </row>
    <row r="685" spans="1:10">
      <c r="A685" s="485">
        <v>619</v>
      </c>
      <c r="B685" s="489">
        <v>380</v>
      </c>
      <c r="C685" s="486"/>
      <c r="D685" s="490" t="s">
        <v>65</v>
      </c>
      <c r="E685" s="489" t="s">
        <v>14</v>
      </c>
      <c r="F685" s="491"/>
      <c r="G685" s="489"/>
      <c r="H685" s="490" t="s">
        <v>1221</v>
      </c>
      <c r="I685" s="574"/>
      <c r="J685" s="489">
        <v>1</v>
      </c>
    </row>
    <row r="686" spans="1:10">
      <c r="A686" s="485">
        <v>620</v>
      </c>
      <c r="B686" s="489">
        <v>394</v>
      </c>
      <c r="C686" s="486" t="s">
        <v>323</v>
      </c>
      <c r="D686" s="490" t="s">
        <v>65</v>
      </c>
      <c r="E686" s="489" t="s">
        <v>14</v>
      </c>
      <c r="F686" s="491"/>
      <c r="G686" s="489" t="s">
        <v>309</v>
      </c>
      <c r="H686" s="490" t="s">
        <v>1221</v>
      </c>
      <c r="I686" s="574">
        <v>1</v>
      </c>
      <c r="J686" s="489">
        <v>1</v>
      </c>
    </row>
    <row r="687" spans="1:10">
      <c r="A687" s="485">
        <v>621</v>
      </c>
      <c r="B687" s="489">
        <v>395</v>
      </c>
      <c r="C687" s="486"/>
      <c r="D687" s="490" t="s">
        <v>65</v>
      </c>
      <c r="E687" s="489" t="s">
        <v>14</v>
      </c>
      <c r="F687" s="491"/>
      <c r="G687" s="489"/>
      <c r="H687" s="490" t="s">
        <v>1221</v>
      </c>
      <c r="I687" s="574"/>
      <c r="J687" s="489">
        <v>1</v>
      </c>
    </row>
    <row r="688" spans="1:10">
      <c r="A688" s="485">
        <v>622</v>
      </c>
      <c r="B688" s="489">
        <v>396</v>
      </c>
      <c r="C688" s="486"/>
      <c r="D688" s="490" t="s">
        <v>65</v>
      </c>
      <c r="E688" s="489" t="s">
        <v>14</v>
      </c>
      <c r="F688" s="491"/>
      <c r="G688" s="489"/>
      <c r="H688" s="490" t="s">
        <v>1221</v>
      </c>
      <c r="I688" s="574"/>
      <c r="J688" s="489">
        <v>1</v>
      </c>
    </row>
    <row r="689" spans="1:12">
      <c r="A689" s="485">
        <v>623</v>
      </c>
      <c r="B689" s="489">
        <v>397</v>
      </c>
      <c r="C689" s="486"/>
      <c r="D689" s="490" t="s">
        <v>65</v>
      </c>
      <c r="E689" s="489" t="s">
        <v>14</v>
      </c>
      <c r="F689" s="491"/>
      <c r="G689" s="489"/>
      <c r="H689" s="490" t="s">
        <v>1221</v>
      </c>
      <c r="I689" s="574"/>
      <c r="J689" s="489">
        <v>1</v>
      </c>
    </row>
    <row r="690" spans="1:12">
      <c r="A690" s="485">
        <v>624</v>
      </c>
      <c r="B690" s="489">
        <v>398</v>
      </c>
      <c r="C690" s="486"/>
      <c r="D690" s="490" t="s">
        <v>65</v>
      </c>
      <c r="E690" s="489" t="s">
        <v>14</v>
      </c>
      <c r="F690" s="491"/>
      <c r="G690" s="489"/>
      <c r="H690" s="490" t="s">
        <v>1221</v>
      </c>
      <c r="I690" s="574"/>
      <c r="J690" s="489">
        <v>1</v>
      </c>
    </row>
    <row r="691" spans="1:12">
      <c r="A691" s="485">
        <v>625</v>
      </c>
      <c r="B691" s="489">
        <v>399</v>
      </c>
      <c r="C691" s="486"/>
      <c r="D691" s="490" t="s">
        <v>65</v>
      </c>
      <c r="E691" s="489" t="s">
        <v>14</v>
      </c>
      <c r="F691" s="491"/>
      <c r="G691" s="489"/>
      <c r="H691" s="490" t="s">
        <v>1221</v>
      </c>
      <c r="I691" s="574"/>
      <c r="J691" s="489">
        <v>1</v>
      </c>
    </row>
    <row r="692" spans="1:12">
      <c r="A692" s="485">
        <v>626</v>
      </c>
      <c r="B692" s="489">
        <v>400</v>
      </c>
      <c r="C692" s="486"/>
      <c r="D692" s="490" t="s">
        <v>65</v>
      </c>
      <c r="E692" s="489" t="s">
        <v>14</v>
      </c>
      <c r="F692" s="491"/>
      <c r="G692" s="489"/>
      <c r="H692" s="490" t="s">
        <v>1221</v>
      </c>
      <c r="I692" s="574"/>
      <c r="J692" s="489">
        <v>1</v>
      </c>
    </row>
    <row r="693" spans="1:12">
      <c r="A693" s="485">
        <v>627</v>
      </c>
      <c r="B693" s="489">
        <v>401</v>
      </c>
      <c r="C693" s="486"/>
      <c r="D693" s="490" t="s">
        <v>65</v>
      </c>
      <c r="E693" s="489" t="s">
        <v>14</v>
      </c>
      <c r="F693" s="491"/>
      <c r="G693" s="489"/>
      <c r="H693" s="490" t="s">
        <v>1221</v>
      </c>
      <c r="I693" s="574"/>
      <c r="J693" s="489">
        <v>1</v>
      </c>
    </row>
    <row r="694" spans="1:12">
      <c r="A694" s="485">
        <v>628</v>
      </c>
      <c r="B694" s="489">
        <v>402</v>
      </c>
      <c r="C694" s="486"/>
      <c r="D694" s="490" t="s">
        <v>65</v>
      </c>
      <c r="E694" s="489" t="s">
        <v>14</v>
      </c>
      <c r="F694" s="491"/>
      <c r="G694" s="489"/>
      <c r="H694" s="490" t="s">
        <v>1221</v>
      </c>
      <c r="I694" s="574"/>
      <c r="J694" s="489">
        <v>1</v>
      </c>
    </row>
    <row r="695" spans="1:12">
      <c r="A695" s="485">
        <v>629</v>
      </c>
      <c r="B695" s="489">
        <v>403</v>
      </c>
      <c r="C695" s="486"/>
      <c r="D695" s="490" t="s">
        <v>65</v>
      </c>
      <c r="E695" s="489" t="s">
        <v>14</v>
      </c>
      <c r="F695" s="491"/>
      <c r="G695" s="489"/>
      <c r="H695" s="490" t="s">
        <v>1221</v>
      </c>
      <c r="I695" s="574"/>
      <c r="J695" s="489">
        <v>1</v>
      </c>
    </row>
    <row r="696" spans="1:12">
      <c r="A696" s="485">
        <v>630</v>
      </c>
      <c r="B696" s="489">
        <v>404</v>
      </c>
      <c r="C696" s="486"/>
      <c r="D696" s="490" t="s">
        <v>65</v>
      </c>
      <c r="E696" s="489" t="s">
        <v>14</v>
      </c>
      <c r="F696" s="491"/>
      <c r="G696" s="489"/>
      <c r="H696" s="490" t="s">
        <v>1221</v>
      </c>
      <c r="I696" s="574"/>
      <c r="J696" s="489">
        <v>1</v>
      </c>
    </row>
    <row r="697" spans="1:12">
      <c r="A697" s="485">
        <v>631</v>
      </c>
      <c r="B697" s="489">
        <v>381</v>
      </c>
      <c r="C697" s="523">
        <v>21</v>
      </c>
      <c r="D697" s="490" t="s">
        <v>713</v>
      </c>
      <c r="E697" s="489" t="s">
        <v>14</v>
      </c>
      <c r="F697" s="491"/>
      <c r="G697" s="489" t="s">
        <v>309</v>
      </c>
      <c r="H697" s="490" t="s">
        <v>1221</v>
      </c>
      <c r="I697" s="574"/>
      <c r="J697" s="489">
        <v>1</v>
      </c>
      <c r="K697" s="486" t="s">
        <v>324</v>
      </c>
    </row>
    <row r="698" spans="1:12">
      <c r="A698" s="485">
        <v>632</v>
      </c>
      <c r="B698" s="489">
        <v>382</v>
      </c>
      <c r="C698" s="489"/>
      <c r="D698" s="490" t="s">
        <v>259</v>
      </c>
      <c r="E698" s="489" t="s">
        <v>14</v>
      </c>
      <c r="F698" s="491"/>
      <c r="G698" s="489" t="s">
        <v>309</v>
      </c>
      <c r="H698" s="490" t="s">
        <v>1221</v>
      </c>
      <c r="I698" s="574"/>
      <c r="J698" s="489">
        <v>1</v>
      </c>
      <c r="K698" s="546" t="s">
        <v>325</v>
      </c>
      <c r="L698" s="546" t="s">
        <v>1170</v>
      </c>
    </row>
    <row r="699" spans="1:12">
      <c r="A699" s="485">
        <v>633</v>
      </c>
      <c r="B699" s="489">
        <v>383</v>
      </c>
      <c r="C699" s="486"/>
      <c r="D699" s="490" t="s">
        <v>259</v>
      </c>
      <c r="E699" s="489" t="s">
        <v>14</v>
      </c>
      <c r="F699" s="491"/>
      <c r="G699" s="489"/>
      <c r="H699" s="490" t="s">
        <v>1221</v>
      </c>
      <c r="I699" s="574"/>
      <c r="J699" s="489">
        <v>1</v>
      </c>
    </row>
    <row r="700" spans="1:12">
      <c r="A700" s="485">
        <v>634</v>
      </c>
      <c r="B700" s="489">
        <v>384</v>
      </c>
      <c r="C700" s="486"/>
      <c r="D700" s="490" t="s">
        <v>259</v>
      </c>
      <c r="E700" s="489" t="s">
        <v>14</v>
      </c>
      <c r="F700" s="491"/>
      <c r="G700" s="489"/>
      <c r="H700" s="490" t="s">
        <v>1221</v>
      </c>
      <c r="I700" s="574"/>
      <c r="J700" s="489">
        <v>1</v>
      </c>
    </row>
    <row r="701" spans="1:12">
      <c r="A701" s="485">
        <v>635</v>
      </c>
      <c r="B701" s="489">
        <v>385</v>
      </c>
      <c r="C701" s="486"/>
      <c r="D701" s="490" t="s">
        <v>259</v>
      </c>
      <c r="E701" s="489" t="s">
        <v>14</v>
      </c>
      <c r="F701" s="491"/>
      <c r="G701" s="489"/>
      <c r="H701" s="490" t="s">
        <v>1221</v>
      </c>
      <c r="I701" s="574"/>
      <c r="J701" s="489">
        <v>1</v>
      </c>
    </row>
    <row r="702" spans="1:12">
      <c r="A702" s="485">
        <v>636</v>
      </c>
      <c r="B702" s="489">
        <v>386</v>
      </c>
      <c r="C702" s="486"/>
      <c r="D702" s="490" t="s">
        <v>259</v>
      </c>
      <c r="E702" s="489" t="s">
        <v>14</v>
      </c>
      <c r="F702" s="491"/>
      <c r="G702" s="489"/>
      <c r="H702" s="490" t="s">
        <v>1221</v>
      </c>
      <c r="I702" s="574"/>
      <c r="J702" s="489">
        <v>1</v>
      </c>
    </row>
    <row r="703" spans="1:12">
      <c r="A703" s="485">
        <v>637</v>
      </c>
      <c r="B703" s="489">
        <v>387</v>
      </c>
      <c r="C703" s="486"/>
      <c r="D703" s="490" t="s">
        <v>259</v>
      </c>
      <c r="E703" s="489" t="s">
        <v>14</v>
      </c>
      <c r="F703" s="491"/>
      <c r="G703" s="489"/>
      <c r="H703" s="490" t="s">
        <v>1221</v>
      </c>
      <c r="I703" s="574"/>
      <c r="J703" s="489">
        <v>1</v>
      </c>
    </row>
    <row r="704" spans="1:12">
      <c r="A704" s="485">
        <v>638</v>
      </c>
      <c r="B704" s="489">
        <v>388</v>
      </c>
      <c r="C704" s="486"/>
      <c r="D704" s="490" t="s">
        <v>259</v>
      </c>
      <c r="E704" s="489" t="s">
        <v>14</v>
      </c>
      <c r="F704" s="491"/>
      <c r="G704" s="489"/>
      <c r="H704" s="490" t="s">
        <v>1221</v>
      </c>
      <c r="I704" s="574"/>
      <c r="J704" s="489">
        <v>1</v>
      </c>
    </row>
    <row r="705" spans="1:10">
      <c r="A705" s="485">
        <v>639</v>
      </c>
      <c r="B705" s="489">
        <v>389</v>
      </c>
      <c r="C705" s="486" t="s">
        <v>326</v>
      </c>
      <c r="D705" s="490" t="s">
        <v>718</v>
      </c>
      <c r="E705" s="489" t="s">
        <v>14</v>
      </c>
      <c r="F705" s="491"/>
      <c r="G705" s="489" t="s">
        <v>309</v>
      </c>
      <c r="H705" s="490" t="s">
        <v>1221</v>
      </c>
      <c r="I705" s="574">
        <v>1</v>
      </c>
      <c r="J705" s="489">
        <v>1</v>
      </c>
    </row>
    <row r="706" spans="1:10">
      <c r="A706" s="485">
        <v>640</v>
      </c>
      <c r="B706" s="489">
        <v>390</v>
      </c>
      <c r="C706" s="486" t="s">
        <v>327</v>
      </c>
      <c r="D706" s="490" t="s">
        <v>263</v>
      </c>
      <c r="E706" s="489" t="s">
        <v>14</v>
      </c>
      <c r="F706" s="491"/>
      <c r="G706" s="489" t="s">
        <v>309</v>
      </c>
      <c r="H706" s="490" t="s">
        <v>1221</v>
      </c>
      <c r="I706" s="574">
        <v>1</v>
      </c>
      <c r="J706" s="489">
        <v>1</v>
      </c>
    </row>
    <row r="707" spans="1:10">
      <c r="A707" s="485">
        <v>641</v>
      </c>
      <c r="B707" s="489">
        <v>391</v>
      </c>
      <c r="C707" s="486" t="s">
        <v>1077</v>
      </c>
      <c r="D707" s="490" t="s">
        <v>263</v>
      </c>
      <c r="E707" s="489" t="s">
        <v>14</v>
      </c>
      <c r="F707" s="491"/>
      <c r="G707" s="489"/>
      <c r="H707" s="490" t="s">
        <v>1221</v>
      </c>
      <c r="I707" s="574">
        <v>1</v>
      </c>
      <c r="J707" s="489">
        <v>1</v>
      </c>
    </row>
    <row r="708" spans="1:10">
      <c r="A708" s="545">
        <v>642</v>
      </c>
      <c r="B708" s="531">
        <v>392</v>
      </c>
      <c r="C708" s="543"/>
      <c r="D708" s="544" t="s">
        <v>263</v>
      </c>
      <c r="E708" s="531" t="s">
        <v>14</v>
      </c>
      <c r="F708" s="531"/>
      <c r="G708" s="531"/>
      <c r="H708" s="544" t="s">
        <v>1221</v>
      </c>
      <c r="I708" s="574"/>
      <c r="J708" s="531">
        <v>1</v>
      </c>
    </row>
    <row r="709" spans="1:10">
      <c r="A709" s="485">
        <v>643</v>
      </c>
      <c r="B709" s="489">
        <v>393</v>
      </c>
      <c r="C709" s="486"/>
      <c r="D709" s="490" t="s">
        <v>263</v>
      </c>
      <c r="E709" s="489" t="s">
        <v>14</v>
      </c>
      <c r="F709" s="491"/>
      <c r="G709" s="489"/>
      <c r="H709" s="490" t="s">
        <v>1221</v>
      </c>
      <c r="I709" s="574"/>
      <c r="J709" s="489">
        <v>1</v>
      </c>
    </row>
    <row r="710" spans="1:10">
      <c r="A710" s="485">
        <v>644</v>
      </c>
      <c r="B710" s="489">
        <v>405</v>
      </c>
      <c r="C710" s="486"/>
      <c r="D710" s="490" t="s">
        <v>263</v>
      </c>
      <c r="E710" s="489" t="s">
        <v>14</v>
      </c>
      <c r="F710" s="491"/>
      <c r="G710" s="489"/>
      <c r="H710" s="490" t="s">
        <v>1221</v>
      </c>
      <c r="I710" s="574"/>
      <c r="J710" s="489">
        <v>1</v>
      </c>
    </row>
    <row r="711" spans="1:10">
      <c r="A711" s="485">
        <v>645</v>
      </c>
      <c r="B711" s="489">
        <v>406</v>
      </c>
      <c r="C711" s="486"/>
      <c r="D711" s="490" t="s">
        <v>263</v>
      </c>
      <c r="E711" s="489" t="s">
        <v>14</v>
      </c>
      <c r="F711" s="491"/>
      <c r="G711" s="489"/>
      <c r="H711" s="490" t="s">
        <v>1221</v>
      </c>
      <c r="I711" s="574"/>
      <c r="J711" s="489">
        <v>1</v>
      </c>
    </row>
    <row r="712" spans="1:10">
      <c r="A712" s="485">
        <v>646</v>
      </c>
      <c r="B712" s="489">
        <v>407</v>
      </c>
      <c r="C712" s="486"/>
      <c r="D712" s="490" t="s">
        <v>263</v>
      </c>
      <c r="E712" s="489" t="s">
        <v>14</v>
      </c>
      <c r="F712" s="491"/>
      <c r="G712" s="489"/>
      <c r="H712" s="490" t="s">
        <v>1221</v>
      </c>
      <c r="I712" s="574"/>
      <c r="J712" s="489">
        <v>1</v>
      </c>
    </row>
    <row r="713" spans="1:10">
      <c r="A713" s="485">
        <v>647</v>
      </c>
      <c r="B713" s="489">
        <v>408</v>
      </c>
      <c r="C713" s="486"/>
      <c r="D713" s="490" t="s">
        <v>263</v>
      </c>
      <c r="E713" s="489" t="s">
        <v>14</v>
      </c>
      <c r="F713" s="491"/>
      <c r="G713" s="489"/>
      <c r="H713" s="490" t="s">
        <v>1221</v>
      </c>
      <c r="I713" s="574"/>
      <c r="J713" s="489">
        <v>1</v>
      </c>
    </row>
    <row r="714" spans="1:10">
      <c r="A714" s="485">
        <v>648</v>
      </c>
      <c r="B714" s="489">
        <v>409</v>
      </c>
      <c r="C714" s="486"/>
      <c r="D714" s="490" t="s">
        <v>263</v>
      </c>
      <c r="E714" s="489" t="s">
        <v>14</v>
      </c>
      <c r="F714" s="491"/>
      <c r="G714" s="489"/>
      <c r="H714" s="490" t="s">
        <v>1221</v>
      </c>
      <c r="I714" s="574"/>
      <c r="J714" s="489">
        <v>1</v>
      </c>
    </row>
    <row r="715" spans="1:10">
      <c r="A715" s="485">
        <v>649</v>
      </c>
      <c r="B715" s="489">
        <v>410</v>
      </c>
      <c r="C715" s="486"/>
      <c r="D715" s="490" t="s">
        <v>263</v>
      </c>
      <c r="E715" s="489" t="s">
        <v>14</v>
      </c>
      <c r="F715" s="491"/>
      <c r="G715" s="489"/>
      <c r="H715" s="490" t="s">
        <v>1221</v>
      </c>
      <c r="I715" s="574"/>
      <c r="J715" s="489">
        <v>1</v>
      </c>
    </row>
    <row r="716" spans="1:10">
      <c r="A716" s="485">
        <v>650</v>
      </c>
      <c r="B716" s="489">
        <v>411</v>
      </c>
      <c r="C716" s="486"/>
      <c r="D716" s="490" t="s">
        <v>263</v>
      </c>
      <c r="E716" s="489" t="s">
        <v>14</v>
      </c>
      <c r="F716" s="491"/>
      <c r="G716" s="489"/>
      <c r="H716" s="490" t="s">
        <v>1221</v>
      </c>
      <c r="I716" s="574"/>
      <c r="J716" s="489">
        <v>1</v>
      </c>
    </row>
    <row r="717" spans="1:10">
      <c r="A717" s="485">
        <v>651</v>
      </c>
      <c r="B717" s="489">
        <v>412</v>
      </c>
      <c r="C717" s="486"/>
      <c r="D717" s="490" t="s">
        <v>263</v>
      </c>
      <c r="E717" s="489" t="s">
        <v>14</v>
      </c>
      <c r="F717" s="491"/>
      <c r="G717" s="489"/>
      <c r="H717" s="490" t="s">
        <v>1221</v>
      </c>
      <c r="I717" s="574"/>
      <c r="J717" s="489">
        <v>1</v>
      </c>
    </row>
    <row r="718" spans="1:10">
      <c r="A718" s="485">
        <v>652</v>
      </c>
      <c r="B718" s="489">
        <v>413</v>
      </c>
      <c r="C718" s="486"/>
      <c r="D718" s="490" t="s">
        <v>263</v>
      </c>
      <c r="E718" s="489" t="s">
        <v>14</v>
      </c>
      <c r="F718" s="491"/>
      <c r="G718" s="489"/>
      <c r="H718" s="490" t="s">
        <v>1221</v>
      </c>
      <c r="I718" s="574"/>
      <c r="J718" s="489">
        <v>1</v>
      </c>
    </row>
    <row r="719" spans="1:10">
      <c r="A719" s="485">
        <v>653</v>
      </c>
      <c r="B719" s="489">
        <v>414</v>
      </c>
      <c r="C719" s="486"/>
      <c r="D719" s="490" t="s">
        <v>263</v>
      </c>
      <c r="E719" s="489" t="s">
        <v>14</v>
      </c>
      <c r="F719" s="491"/>
      <c r="G719" s="489"/>
      <c r="H719" s="490" t="s">
        <v>1221</v>
      </c>
      <c r="I719" s="574"/>
      <c r="J719" s="489">
        <v>1</v>
      </c>
    </row>
    <row r="720" spans="1:10">
      <c r="A720" s="485">
        <v>654</v>
      </c>
      <c r="B720" s="489">
        <v>415</v>
      </c>
      <c r="C720" s="486"/>
      <c r="D720" s="490" t="s">
        <v>263</v>
      </c>
      <c r="E720" s="489" t="s">
        <v>14</v>
      </c>
      <c r="F720" s="491"/>
      <c r="G720" s="489"/>
      <c r="H720" s="490" t="s">
        <v>1221</v>
      </c>
      <c r="I720" s="574"/>
      <c r="J720" s="489">
        <v>1</v>
      </c>
    </row>
    <row r="721" spans="1:10">
      <c r="A721" s="485">
        <v>655</v>
      </c>
      <c r="B721" s="489">
        <v>416</v>
      </c>
      <c r="C721" s="486"/>
      <c r="D721" s="490" t="s">
        <v>263</v>
      </c>
      <c r="E721" s="489" t="s">
        <v>14</v>
      </c>
      <c r="F721" s="491"/>
      <c r="G721" s="489"/>
      <c r="H721" s="490" t="s">
        <v>1221</v>
      </c>
      <c r="I721" s="574"/>
      <c r="J721" s="489">
        <v>1</v>
      </c>
    </row>
    <row r="722" spans="1:10">
      <c r="A722" s="485">
        <v>656</v>
      </c>
      <c r="B722" s="489">
        <v>417</v>
      </c>
      <c r="C722" s="486"/>
      <c r="D722" s="490" t="s">
        <v>263</v>
      </c>
      <c r="E722" s="489" t="s">
        <v>14</v>
      </c>
      <c r="F722" s="491"/>
      <c r="G722" s="489"/>
      <c r="H722" s="490" t="s">
        <v>1221</v>
      </c>
      <c r="I722" s="574"/>
      <c r="J722" s="489">
        <v>1</v>
      </c>
    </row>
    <row r="723" spans="1:10">
      <c r="A723" s="485">
        <v>657</v>
      </c>
      <c r="B723" s="489">
        <v>418</v>
      </c>
      <c r="C723" s="486"/>
      <c r="D723" s="490" t="s">
        <v>263</v>
      </c>
      <c r="E723" s="489" t="s">
        <v>14</v>
      </c>
      <c r="F723" s="491"/>
      <c r="G723" s="489"/>
      <c r="H723" s="490" t="s">
        <v>1221</v>
      </c>
      <c r="I723" s="574"/>
      <c r="J723" s="489">
        <v>1</v>
      </c>
    </row>
    <row r="724" spans="1:10">
      <c r="A724" s="485">
        <v>658</v>
      </c>
      <c r="B724" s="489">
        <v>419</v>
      </c>
      <c r="C724" s="486"/>
      <c r="D724" s="490" t="s">
        <v>263</v>
      </c>
      <c r="E724" s="489" t="s">
        <v>14</v>
      </c>
      <c r="F724" s="491"/>
      <c r="G724" s="489"/>
      <c r="H724" s="490" t="s">
        <v>1221</v>
      </c>
      <c r="I724" s="574"/>
      <c r="J724" s="489">
        <v>1</v>
      </c>
    </row>
    <row r="725" spans="1:10">
      <c r="A725" s="485">
        <v>659</v>
      </c>
      <c r="B725" s="489">
        <v>420</v>
      </c>
      <c r="C725" s="486"/>
      <c r="D725" s="490" t="s">
        <v>263</v>
      </c>
      <c r="E725" s="489" t="s">
        <v>14</v>
      </c>
      <c r="F725" s="491"/>
      <c r="G725" s="489"/>
      <c r="H725" s="490" t="s">
        <v>1221</v>
      </c>
      <c r="I725" s="574"/>
      <c r="J725" s="489">
        <v>1</v>
      </c>
    </row>
    <row r="726" spans="1:10">
      <c r="A726" s="485">
        <v>660</v>
      </c>
      <c r="B726" s="489">
        <v>421</v>
      </c>
      <c r="C726" s="486"/>
      <c r="D726" s="490" t="s">
        <v>263</v>
      </c>
      <c r="E726" s="489" t="s">
        <v>14</v>
      </c>
      <c r="F726" s="491"/>
      <c r="G726" s="489"/>
      <c r="H726" s="490" t="s">
        <v>1221</v>
      </c>
      <c r="I726" s="574"/>
      <c r="J726" s="489">
        <v>1</v>
      </c>
    </row>
    <row r="727" spans="1:10">
      <c r="A727" s="485">
        <v>661</v>
      </c>
      <c r="B727" s="489">
        <v>422</v>
      </c>
      <c r="C727" s="486"/>
      <c r="D727" s="490" t="s">
        <v>263</v>
      </c>
      <c r="E727" s="489" t="s">
        <v>14</v>
      </c>
      <c r="F727" s="491"/>
      <c r="G727" s="489"/>
      <c r="H727" s="490" t="s">
        <v>1221</v>
      </c>
      <c r="I727" s="574"/>
      <c r="J727" s="489">
        <v>1</v>
      </c>
    </row>
    <row r="728" spans="1:10">
      <c r="A728" s="485">
        <v>662</v>
      </c>
      <c r="B728" s="489">
        <v>423</v>
      </c>
      <c r="C728" s="486"/>
      <c r="D728" s="490" t="s">
        <v>263</v>
      </c>
      <c r="E728" s="489" t="s">
        <v>14</v>
      </c>
      <c r="F728" s="491"/>
      <c r="G728" s="489"/>
      <c r="H728" s="490" t="s">
        <v>1221</v>
      </c>
      <c r="I728" s="574"/>
      <c r="J728" s="489">
        <v>1</v>
      </c>
    </row>
    <row r="729" spans="1:10">
      <c r="A729" s="485">
        <v>663</v>
      </c>
      <c r="B729" s="489">
        <v>424</v>
      </c>
      <c r="C729" s="486"/>
      <c r="D729" s="490" t="s">
        <v>263</v>
      </c>
      <c r="E729" s="489" t="s">
        <v>14</v>
      </c>
      <c r="F729" s="491"/>
      <c r="G729" s="489"/>
      <c r="H729" s="490" t="s">
        <v>1221</v>
      </c>
      <c r="I729" s="574"/>
      <c r="J729" s="489">
        <v>1</v>
      </c>
    </row>
    <row r="730" spans="1:10">
      <c r="A730" s="485">
        <v>664</v>
      </c>
      <c r="B730" s="489">
        <v>425</v>
      </c>
      <c r="C730" s="486"/>
      <c r="D730" s="490" t="s">
        <v>263</v>
      </c>
      <c r="E730" s="489" t="s">
        <v>14</v>
      </c>
      <c r="F730" s="491"/>
      <c r="G730" s="489"/>
      <c r="H730" s="490" t="s">
        <v>1221</v>
      </c>
      <c r="I730" s="574"/>
      <c r="J730" s="489">
        <v>1</v>
      </c>
    </row>
    <row r="731" spans="1:10">
      <c r="A731" s="485">
        <v>665</v>
      </c>
      <c r="B731" s="489">
        <v>426</v>
      </c>
      <c r="C731" s="486"/>
      <c r="D731" s="490" t="s">
        <v>263</v>
      </c>
      <c r="E731" s="489" t="s">
        <v>14</v>
      </c>
      <c r="F731" s="491"/>
      <c r="G731" s="489"/>
      <c r="H731" s="490" t="s">
        <v>1221</v>
      </c>
      <c r="I731" s="574"/>
      <c r="J731" s="489">
        <v>1</v>
      </c>
    </row>
    <row r="732" spans="1:10">
      <c r="A732" s="485">
        <v>666</v>
      </c>
      <c r="B732" s="489">
        <v>427</v>
      </c>
      <c r="C732" s="486"/>
      <c r="D732" s="490" t="s">
        <v>263</v>
      </c>
      <c r="E732" s="489" t="s">
        <v>14</v>
      </c>
      <c r="F732" s="491"/>
      <c r="G732" s="489"/>
      <c r="H732" s="490" t="s">
        <v>1221</v>
      </c>
      <c r="I732" s="574"/>
      <c r="J732" s="489">
        <v>1</v>
      </c>
    </row>
    <row r="733" spans="1:10">
      <c r="A733" s="485">
        <v>667</v>
      </c>
      <c r="B733" s="489">
        <v>428</v>
      </c>
      <c r="C733" s="486"/>
      <c r="D733" s="490" t="s">
        <v>263</v>
      </c>
      <c r="E733" s="489" t="s">
        <v>14</v>
      </c>
      <c r="F733" s="491"/>
      <c r="G733" s="489"/>
      <c r="H733" s="490" t="s">
        <v>1221</v>
      </c>
      <c r="I733" s="574"/>
      <c r="J733" s="489">
        <v>1</v>
      </c>
    </row>
    <row r="734" spans="1:10">
      <c r="A734" s="485"/>
      <c r="B734" s="489"/>
      <c r="C734" s="486"/>
      <c r="D734" s="495" t="s">
        <v>987</v>
      </c>
      <c r="E734" s="489"/>
      <c r="F734" s="491"/>
      <c r="G734" s="489"/>
      <c r="H734" s="490"/>
      <c r="I734" s="574"/>
      <c r="J734" s="489"/>
    </row>
    <row r="735" spans="1:10">
      <c r="A735" s="485">
        <v>668</v>
      </c>
      <c r="B735" s="489">
        <v>741</v>
      </c>
      <c r="C735" s="489">
        <v>22</v>
      </c>
      <c r="D735" s="490" t="s">
        <v>1497</v>
      </c>
      <c r="E735" s="489" t="s">
        <v>15</v>
      </c>
      <c r="F735" s="491"/>
      <c r="G735" s="489" t="s">
        <v>306</v>
      </c>
      <c r="H735" s="490" t="s">
        <v>1222</v>
      </c>
      <c r="I735" s="574"/>
      <c r="J735" s="489">
        <v>1</v>
      </c>
    </row>
    <row r="736" spans="1:10">
      <c r="A736" s="485">
        <v>669</v>
      </c>
      <c r="B736" s="489">
        <v>742</v>
      </c>
      <c r="C736" s="486"/>
      <c r="D736" s="490" t="s">
        <v>152</v>
      </c>
      <c r="E736" s="489" t="s">
        <v>15</v>
      </c>
      <c r="F736" s="491"/>
      <c r="G736" s="489"/>
      <c r="H736" s="490" t="s">
        <v>1222</v>
      </c>
      <c r="I736" s="574"/>
      <c r="J736" s="489">
        <v>1</v>
      </c>
    </row>
    <row r="737" spans="1:10">
      <c r="A737" s="485">
        <v>670</v>
      </c>
      <c r="B737" s="489">
        <v>223</v>
      </c>
      <c r="C737" s="486"/>
      <c r="D737" s="490" t="s">
        <v>65</v>
      </c>
      <c r="E737" s="489" t="s">
        <v>14</v>
      </c>
      <c r="F737" s="491"/>
      <c r="G737" s="489"/>
      <c r="H737" s="490" t="s">
        <v>1222</v>
      </c>
      <c r="I737" s="574"/>
      <c r="J737" s="489">
        <v>1</v>
      </c>
    </row>
    <row r="738" spans="1:10">
      <c r="A738" s="485">
        <v>671</v>
      </c>
      <c r="B738" s="489">
        <v>747</v>
      </c>
      <c r="C738" s="486" t="s">
        <v>331</v>
      </c>
      <c r="D738" s="490" t="s">
        <v>733</v>
      </c>
      <c r="E738" s="489" t="s">
        <v>14</v>
      </c>
      <c r="F738" s="491"/>
      <c r="G738" s="489" t="s">
        <v>306</v>
      </c>
      <c r="H738" s="490" t="s">
        <v>1222</v>
      </c>
      <c r="I738" s="574">
        <v>1</v>
      </c>
      <c r="J738" s="489">
        <v>1</v>
      </c>
    </row>
    <row r="739" spans="1:10">
      <c r="A739" s="485">
        <v>672</v>
      </c>
      <c r="B739" s="489">
        <v>748</v>
      </c>
      <c r="C739" s="486"/>
      <c r="D739" s="490" t="s">
        <v>65</v>
      </c>
      <c r="E739" s="489" t="s">
        <v>14</v>
      </c>
      <c r="F739" s="491"/>
      <c r="G739" s="489"/>
      <c r="H739" s="490" t="s">
        <v>1222</v>
      </c>
      <c r="I739" s="574"/>
      <c r="J739" s="489">
        <v>1</v>
      </c>
    </row>
    <row r="740" spans="1:10">
      <c r="A740" s="485">
        <v>673</v>
      </c>
      <c r="B740" s="489">
        <v>749</v>
      </c>
      <c r="C740" s="486"/>
      <c r="D740" s="490" t="s">
        <v>65</v>
      </c>
      <c r="E740" s="489" t="s">
        <v>14</v>
      </c>
      <c r="F740" s="491"/>
      <c r="G740" s="489"/>
      <c r="H740" s="490" t="s">
        <v>1222</v>
      </c>
      <c r="I740" s="574"/>
      <c r="J740" s="489">
        <v>1</v>
      </c>
    </row>
    <row r="741" spans="1:10">
      <c r="A741" s="485">
        <v>674</v>
      </c>
      <c r="B741" s="489">
        <v>750</v>
      </c>
      <c r="C741" s="486"/>
      <c r="D741" s="490" t="s">
        <v>65</v>
      </c>
      <c r="E741" s="489" t="s">
        <v>14</v>
      </c>
      <c r="F741" s="491"/>
      <c r="G741" s="489"/>
      <c r="H741" s="490" t="s">
        <v>1222</v>
      </c>
      <c r="I741" s="574"/>
      <c r="J741" s="489">
        <v>1</v>
      </c>
    </row>
    <row r="742" spans="1:10">
      <c r="A742" s="485">
        <v>675</v>
      </c>
      <c r="B742" s="489">
        <v>751</v>
      </c>
      <c r="C742" s="486"/>
      <c r="D742" s="490" t="s">
        <v>65</v>
      </c>
      <c r="E742" s="489" t="s">
        <v>14</v>
      </c>
      <c r="F742" s="491"/>
      <c r="G742" s="489"/>
      <c r="H742" s="490" t="s">
        <v>1222</v>
      </c>
      <c r="I742" s="574"/>
      <c r="J742" s="489">
        <v>1</v>
      </c>
    </row>
    <row r="743" spans="1:10">
      <c r="A743" s="485">
        <v>676</v>
      </c>
      <c r="B743" s="489">
        <v>752</v>
      </c>
      <c r="C743" s="486"/>
      <c r="D743" s="490" t="s">
        <v>65</v>
      </c>
      <c r="E743" s="489" t="s">
        <v>14</v>
      </c>
      <c r="F743" s="491"/>
      <c r="G743" s="489"/>
      <c r="H743" s="490" t="s">
        <v>1222</v>
      </c>
      <c r="I743" s="574"/>
      <c r="J743" s="489">
        <v>1</v>
      </c>
    </row>
    <row r="744" spans="1:10">
      <c r="A744" s="485">
        <v>677</v>
      </c>
      <c r="B744" s="489">
        <v>767</v>
      </c>
      <c r="C744" s="486"/>
      <c r="D744" s="490" t="s">
        <v>65</v>
      </c>
      <c r="E744" s="489" t="s">
        <v>14</v>
      </c>
      <c r="F744" s="491"/>
      <c r="G744" s="489"/>
      <c r="H744" s="490" t="s">
        <v>1222</v>
      </c>
      <c r="I744" s="574"/>
      <c r="J744" s="489">
        <v>1</v>
      </c>
    </row>
    <row r="745" spans="1:10">
      <c r="A745" s="485">
        <v>678</v>
      </c>
      <c r="B745" s="489">
        <v>768</v>
      </c>
      <c r="C745" s="486"/>
      <c r="D745" s="490" t="s">
        <v>65</v>
      </c>
      <c r="E745" s="489" t="s">
        <v>14</v>
      </c>
      <c r="F745" s="491"/>
      <c r="G745" s="489"/>
      <c r="H745" s="490" t="s">
        <v>1222</v>
      </c>
      <c r="I745" s="574"/>
      <c r="J745" s="489">
        <v>1</v>
      </c>
    </row>
    <row r="746" spans="1:10">
      <c r="A746" s="485">
        <v>679</v>
      </c>
      <c r="B746" s="489">
        <v>769</v>
      </c>
      <c r="C746" s="486"/>
      <c r="D746" s="490" t="s">
        <v>65</v>
      </c>
      <c r="E746" s="489" t="s">
        <v>14</v>
      </c>
      <c r="F746" s="491"/>
      <c r="G746" s="489"/>
      <c r="H746" s="490" t="s">
        <v>1222</v>
      </c>
      <c r="I746" s="574"/>
      <c r="J746" s="489">
        <v>1</v>
      </c>
    </row>
    <row r="747" spans="1:10">
      <c r="A747" s="485">
        <v>680</v>
      </c>
      <c r="B747" s="489">
        <v>770</v>
      </c>
      <c r="C747" s="486"/>
      <c r="D747" s="490" t="s">
        <v>65</v>
      </c>
      <c r="E747" s="489" t="s">
        <v>14</v>
      </c>
      <c r="F747" s="491"/>
      <c r="G747" s="489"/>
      <c r="H747" s="490" t="s">
        <v>1222</v>
      </c>
      <c r="I747" s="574"/>
      <c r="J747" s="489">
        <v>1</v>
      </c>
    </row>
    <row r="748" spans="1:10">
      <c r="A748" s="485">
        <v>681</v>
      </c>
      <c r="B748" s="489">
        <v>771</v>
      </c>
      <c r="C748" s="486"/>
      <c r="D748" s="490" t="s">
        <v>65</v>
      </c>
      <c r="E748" s="489" t="s">
        <v>14</v>
      </c>
      <c r="F748" s="491"/>
      <c r="G748" s="489"/>
      <c r="H748" s="490" t="s">
        <v>1222</v>
      </c>
      <c r="I748" s="574"/>
      <c r="J748" s="489">
        <v>1</v>
      </c>
    </row>
    <row r="749" spans="1:10">
      <c r="A749" s="485">
        <v>682</v>
      </c>
      <c r="B749" s="489">
        <v>772</v>
      </c>
      <c r="C749" s="486"/>
      <c r="D749" s="490" t="s">
        <v>65</v>
      </c>
      <c r="E749" s="489" t="s">
        <v>14</v>
      </c>
      <c r="F749" s="491"/>
      <c r="G749" s="489"/>
      <c r="H749" s="490" t="s">
        <v>1222</v>
      </c>
      <c r="I749" s="574"/>
      <c r="J749" s="489">
        <v>1</v>
      </c>
    </row>
    <row r="750" spans="1:10">
      <c r="A750" s="485">
        <v>683</v>
      </c>
      <c r="B750" s="489">
        <v>773</v>
      </c>
      <c r="C750" s="486"/>
      <c r="D750" s="490" t="s">
        <v>65</v>
      </c>
      <c r="E750" s="489" t="s">
        <v>14</v>
      </c>
      <c r="F750" s="491"/>
      <c r="G750" s="489"/>
      <c r="H750" s="490" t="s">
        <v>1222</v>
      </c>
      <c r="I750" s="574"/>
      <c r="J750" s="489">
        <v>1</v>
      </c>
    </row>
    <row r="751" spans="1:10">
      <c r="A751" s="485">
        <v>684</v>
      </c>
      <c r="B751" s="489">
        <v>774</v>
      </c>
      <c r="C751" s="486"/>
      <c r="D751" s="490" t="s">
        <v>65</v>
      </c>
      <c r="E751" s="489" t="s">
        <v>14</v>
      </c>
      <c r="F751" s="491"/>
      <c r="G751" s="489"/>
      <c r="H751" s="490" t="s">
        <v>1222</v>
      </c>
      <c r="I751" s="574"/>
      <c r="J751" s="489">
        <v>1</v>
      </c>
    </row>
    <row r="752" spans="1:10">
      <c r="A752" s="485">
        <v>685</v>
      </c>
      <c r="B752" s="489">
        <v>775</v>
      </c>
      <c r="C752" s="486"/>
      <c r="D752" s="490" t="s">
        <v>65</v>
      </c>
      <c r="E752" s="489" t="s">
        <v>14</v>
      </c>
      <c r="F752" s="491"/>
      <c r="G752" s="489"/>
      <c r="H752" s="490" t="s">
        <v>1222</v>
      </c>
      <c r="I752" s="574"/>
      <c r="J752" s="489">
        <v>1</v>
      </c>
    </row>
    <row r="753" spans="1:10">
      <c r="A753" s="485">
        <v>686</v>
      </c>
      <c r="B753" s="489">
        <v>776</v>
      </c>
      <c r="C753" s="486"/>
      <c r="D753" s="490" t="s">
        <v>65</v>
      </c>
      <c r="E753" s="489" t="s">
        <v>14</v>
      </c>
      <c r="F753" s="491"/>
      <c r="G753" s="489"/>
      <c r="H753" s="490" t="s">
        <v>1222</v>
      </c>
      <c r="I753" s="574"/>
      <c r="J753" s="489">
        <v>1</v>
      </c>
    </row>
    <row r="754" spans="1:10">
      <c r="A754" s="485">
        <v>687</v>
      </c>
      <c r="B754" s="489">
        <v>753</v>
      </c>
      <c r="C754" s="486" t="s">
        <v>333</v>
      </c>
      <c r="D754" s="490" t="s">
        <v>713</v>
      </c>
      <c r="E754" s="489" t="s">
        <v>14</v>
      </c>
      <c r="F754" s="491"/>
      <c r="G754" s="489" t="s">
        <v>306</v>
      </c>
      <c r="H754" s="490" t="s">
        <v>1222</v>
      </c>
      <c r="I754" s="574">
        <v>1</v>
      </c>
      <c r="J754" s="489">
        <v>1</v>
      </c>
    </row>
    <row r="755" spans="1:10">
      <c r="A755" s="485">
        <v>688</v>
      </c>
      <c r="B755" s="489">
        <v>754</v>
      </c>
      <c r="C755" s="486"/>
      <c r="D755" s="490" t="s">
        <v>259</v>
      </c>
      <c r="E755" s="489" t="s">
        <v>14</v>
      </c>
      <c r="F755" s="491"/>
      <c r="G755" s="489"/>
      <c r="H755" s="490" t="s">
        <v>1222</v>
      </c>
      <c r="I755" s="574"/>
      <c r="J755" s="489">
        <v>1</v>
      </c>
    </row>
    <row r="756" spans="1:10">
      <c r="A756" s="485">
        <v>689</v>
      </c>
      <c r="B756" s="489">
        <v>755</v>
      </c>
      <c r="C756" s="486"/>
      <c r="D756" s="490" t="s">
        <v>259</v>
      </c>
      <c r="E756" s="489" t="s">
        <v>14</v>
      </c>
      <c r="F756" s="491"/>
      <c r="G756" s="489"/>
      <c r="H756" s="490" t="s">
        <v>1222</v>
      </c>
      <c r="I756" s="574"/>
      <c r="J756" s="489">
        <v>1</v>
      </c>
    </row>
    <row r="757" spans="1:10">
      <c r="A757" s="485">
        <v>690</v>
      </c>
      <c r="B757" s="489">
        <v>756</v>
      </c>
      <c r="C757" s="486"/>
      <c r="D757" s="490" t="s">
        <v>259</v>
      </c>
      <c r="E757" s="489" t="s">
        <v>14</v>
      </c>
      <c r="F757" s="491"/>
      <c r="G757" s="489"/>
      <c r="H757" s="490" t="s">
        <v>1222</v>
      </c>
      <c r="I757" s="574"/>
      <c r="J757" s="489">
        <v>1</v>
      </c>
    </row>
    <row r="758" spans="1:10">
      <c r="A758" s="485">
        <v>691</v>
      </c>
      <c r="B758" s="489">
        <v>757</v>
      </c>
      <c r="C758" s="486"/>
      <c r="D758" s="490" t="s">
        <v>259</v>
      </c>
      <c r="E758" s="489" t="s">
        <v>14</v>
      </c>
      <c r="F758" s="491"/>
      <c r="G758" s="489"/>
      <c r="H758" s="490" t="s">
        <v>1222</v>
      </c>
      <c r="I758" s="574"/>
      <c r="J758" s="489">
        <v>1</v>
      </c>
    </row>
    <row r="759" spans="1:10">
      <c r="A759" s="485">
        <v>692</v>
      </c>
      <c r="B759" s="489">
        <v>758</v>
      </c>
      <c r="C759" s="486"/>
      <c r="D759" s="490" t="s">
        <v>259</v>
      </c>
      <c r="E759" s="489" t="s">
        <v>14</v>
      </c>
      <c r="F759" s="491"/>
      <c r="G759" s="489"/>
      <c r="H759" s="490" t="s">
        <v>1222</v>
      </c>
      <c r="I759" s="574"/>
      <c r="J759" s="489">
        <v>1</v>
      </c>
    </row>
    <row r="760" spans="1:10">
      <c r="A760" s="485">
        <v>693</v>
      </c>
      <c r="B760" s="489">
        <v>759</v>
      </c>
      <c r="C760" s="486"/>
      <c r="D760" s="490" t="s">
        <v>259</v>
      </c>
      <c r="E760" s="489" t="s">
        <v>14</v>
      </c>
      <c r="F760" s="491"/>
      <c r="G760" s="489"/>
      <c r="H760" s="490" t="s">
        <v>1222</v>
      </c>
      <c r="I760" s="574"/>
      <c r="J760" s="489">
        <v>1</v>
      </c>
    </row>
    <row r="761" spans="1:10">
      <c r="A761" s="485">
        <v>694</v>
      </c>
      <c r="B761" s="489">
        <v>760</v>
      </c>
      <c r="C761" s="486"/>
      <c r="D761" s="490" t="s">
        <v>259</v>
      </c>
      <c r="E761" s="489" t="s">
        <v>14</v>
      </c>
      <c r="F761" s="491"/>
      <c r="G761" s="489"/>
      <c r="H761" s="490" t="s">
        <v>1222</v>
      </c>
      <c r="I761" s="574"/>
      <c r="J761" s="489">
        <v>1</v>
      </c>
    </row>
    <row r="762" spans="1:10">
      <c r="A762" s="485">
        <v>695</v>
      </c>
      <c r="B762" s="489">
        <v>761</v>
      </c>
      <c r="C762" s="486" t="s">
        <v>334</v>
      </c>
      <c r="D762" s="490" t="s">
        <v>718</v>
      </c>
      <c r="E762" s="489" t="s">
        <v>14</v>
      </c>
      <c r="F762" s="491"/>
      <c r="G762" s="489" t="s">
        <v>306</v>
      </c>
      <c r="H762" s="490" t="s">
        <v>1222</v>
      </c>
      <c r="I762" s="574">
        <v>1</v>
      </c>
      <c r="J762" s="489">
        <v>1</v>
      </c>
    </row>
    <row r="763" spans="1:10">
      <c r="A763" s="485">
        <v>696</v>
      </c>
      <c r="B763" s="489">
        <v>762</v>
      </c>
      <c r="C763" s="486" t="s">
        <v>335</v>
      </c>
      <c r="D763" s="490" t="s">
        <v>263</v>
      </c>
      <c r="E763" s="489" t="s">
        <v>14</v>
      </c>
      <c r="F763" s="491"/>
      <c r="G763" s="489" t="s">
        <v>306</v>
      </c>
      <c r="H763" s="490" t="s">
        <v>1222</v>
      </c>
      <c r="I763" s="574">
        <v>1</v>
      </c>
      <c r="J763" s="489">
        <v>1</v>
      </c>
    </row>
    <row r="764" spans="1:10">
      <c r="A764" s="485">
        <v>697</v>
      </c>
      <c r="B764" s="489">
        <v>763</v>
      </c>
      <c r="C764" s="486" t="s">
        <v>1500</v>
      </c>
      <c r="D764" s="490" t="s">
        <v>263</v>
      </c>
      <c r="E764" s="489" t="s">
        <v>14</v>
      </c>
      <c r="F764" s="491"/>
      <c r="G764" s="489"/>
      <c r="H764" s="490" t="s">
        <v>1222</v>
      </c>
      <c r="I764" s="574">
        <v>1</v>
      </c>
      <c r="J764" s="489">
        <v>1</v>
      </c>
    </row>
    <row r="765" spans="1:10">
      <c r="A765" s="485">
        <v>698</v>
      </c>
      <c r="B765" s="489">
        <v>764</v>
      </c>
      <c r="C765" s="486" t="s">
        <v>1085</v>
      </c>
      <c r="D765" s="490" t="s">
        <v>263</v>
      </c>
      <c r="E765" s="489" t="s">
        <v>14</v>
      </c>
      <c r="F765" s="491"/>
      <c r="G765" s="489"/>
      <c r="H765" s="490" t="s">
        <v>1222</v>
      </c>
      <c r="I765" s="574">
        <v>1</v>
      </c>
      <c r="J765" s="489">
        <v>1</v>
      </c>
    </row>
    <row r="766" spans="1:10">
      <c r="A766" s="545">
        <v>699</v>
      </c>
      <c r="B766" s="531">
        <v>765</v>
      </c>
      <c r="C766" s="543"/>
      <c r="D766" s="544" t="s">
        <v>263</v>
      </c>
      <c r="E766" s="531" t="s">
        <v>14</v>
      </c>
      <c r="F766" s="531"/>
      <c r="G766" s="531"/>
      <c r="H766" s="544" t="s">
        <v>1222</v>
      </c>
      <c r="I766" s="574"/>
      <c r="J766" s="531">
        <v>1</v>
      </c>
    </row>
    <row r="767" spans="1:10">
      <c r="A767" s="545">
        <v>700</v>
      </c>
      <c r="B767" s="531">
        <v>777</v>
      </c>
      <c r="C767" s="543"/>
      <c r="D767" s="544" t="s">
        <v>263</v>
      </c>
      <c r="E767" s="531" t="s">
        <v>14</v>
      </c>
      <c r="F767" s="531"/>
      <c r="G767" s="531"/>
      <c r="H767" s="544" t="s">
        <v>1222</v>
      </c>
      <c r="I767" s="574"/>
      <c r="J767" s="531">
        <v>1</v>
      </c>
    </row>
    <row r="768" spans="1:10">
      <c r="A768" s="485">
        <v>701</v>
      </c>
      <c r="B768" s="489">
        <v>778</v>
      </c>
      <c r="C768" s="486"/>
      <c r="D768" s="490" t="s">
        <v>263</v>
      </c>
      <c r="E768" s="489" t="s">
        <v>14</v>
      </c>
      <c r="F768" s="491"/>
      <c r="G768" s="489"/>
      <c r="H768" s="490" t="s">
        <v>1222</v>
      </c>
      <c r="I768" s="574"/>
      <c r="J768" s="489">
        <v>1</v>
      </c>
    </row>
    <row r="769" spans="1:10">
      <c r="A769" s="485">
        <v>702</v>
      </c>
      <c r="B769" s="489">
        <v>779</v>
      </c>
      <c r="C769" s="486"/>
      <c r="D769" s="490" t="s">
        <v>263</v>
      </c>
      <c r="E769" s="489" t="s">
        <v>14</v>
      </c>
      <c r="F769" s="491"/>
      <c r="G769" s="489"/>
      <c r="H769" s="490" t="s">
        <v>1222</v>
      </c>
      <c r="I769" s="574"/>
      <c r="J769" s="489">
        <v>1</v>
      </c>
    </row>
    <row r="770" spans="1:10">
      <c r="A770" s="485">
        <v>703</v>
      </c>
      <c r="B770" s="489">
        <v>780</v>
      </c>
      <c r="C770" s="486"/>
      <c r="D770" s="490" t="s">
        <v>263</v>
      </c>
      <c r="E770" s="489" t="s">
        <v>14</v>
      </c>
      <c r="F770" s="491"/>
      <c r="G770" s="489"/>
      <c r="H770" s="490" t="s">
        <v>1222</v>
      </c>
      <c r="I770" s="574"/>
      <c r="J770" s="489">
        <v>1</v>
      </c>
    </row>
    <row r="771" spans="1:10">
      <c r="A771" s="485">
        <v>704</v>
      </c>
      <c r="B771" s="489">
        <v>781</v>
      </c>
      <c r="C771" s="486"/>
      <c r="D771" s="490" t="s">
        <v>263</v>
      </c>
      <c r="E771" s="489" t="s">
        <v>14</v>
      </c>
      <c r="F771" s="491"/>
      <c r="G771" s="489"/>
      <c r="H771" s="490" t="s">
        <v>1222</v>
      </c>
      <c r="I771" s="574"/>
      <c r="J771" s="489">
        <v>1</v>
      </c>
    </row>
    <row r="772" spans="1:10">
      <c r="A772" s="485">
        <v>705</v>
      </c>
      <c r="B772" s="489">
        <v>782</v>
      </c>
      <c r="C772" s="486"/>
      <c r="D772" s="490" t="s">
        <v>263</v>
      </c>
      <c r="E772" s="489" t="s">
        <v>14</v>
      </c>
      <c r="F772" s="491"/>
      <c r="G772" s="489"/>
      <c r="H772" s="490" t="s">
        <v>1222</v>
      </c>
      <c r="I772" s="574"/>
      <c r="J772" s="489">
        <v>1</v>
      </c>
    </row>
    <row r="773" spans="1:10">
      <c r="A773" s="485">
        <v>706</v>
      </c>
      <c r="B773" s="489">
        <v>783</v>
      </c>
      <c r="C773" s="486"/>
      <c r="D773" s="490" t="s">
        <v>263</v>
      </c>
      <c r="E773" s="489" t="s">
        <v>14</v>
      </c>
      <c r="F773" s="491"/>
      <c r="G773" s="489"/>
      <c r="H773" s="490" t="s">
        <v>1222</v>
      </c>
      <c r="I773" s="574"/>
      <c r="J773" s="489">
        <v>1</v>
      </c>
    </row>
    <row r="774" spans="1:10">
      <c r="A774" s="485">
        <v>707</v>
      </c>
      <c r="B774" s="489">
        <v>784</v>
      </c>
      <c r="C774" s="486"/>
      <c r="D774" s="490" t="s">
        <v>263</v>
      </c>
      <c r="E774" s="489" t="s">
        <v>14</v>
      </c>
      <c r="F774" s="491"/>
      <c r="G774" s="489"/>
      <c r="H774" s="490" t="s">
        <v>1222</v>
      </c>
      <c r="I774" s="574"/>
      <c r="J774" s="489">
        <v>1</v>
      </c>
    </row>
    <row r="775" spans="1:10">
      <c r="A775" s="485">
        <v>708</v>
      </c>
      <c r="B775" s="489">
        <v>785</v>
      </c>
      <c r="C775" s="486"/>
      <c r="D775" s="490" t="s">
        <v>263</v>
      </c>
      <c r="E775" s="489" t="s">
        <v>14</v>
      </c>
      <c r="F775" s="491"/>
      <c r="G775" s="489"/>
      <c r="H775" s="490" t="s">
        <v>1222</v>
      </c>
      <c r="I775" s="574"/>
      <c r="J775" s="489">
        <v>1</v>
      </c>
    </row>
    <row r="776" spans="1:10">
      <c r="A776" s="485">
        <v>709</v>
      </c>
      <c r="B776" s="489">
        <v>786</v>
      </c>
      <c r="C776" s="486"/>
      <c r="D776" s="490" t="s">
        <v>263</v>
      </c>
      <c r="E776" s="489" t="s">
        <v>14</v>
      </c>
      <c r="F776" s="491"/>
      <c r="G776" s="489"/>
      <c r="H776" s="490" t="s">
        <v>1222</v>
      </c>
      <c r="I776" s="574"/>
      <c r="J776" s="489">
        <v>1</v>
      </c>
    </row>
    <row r="777" spans="1:10">
      <c r="A777" s="485">
        <v>710</v>
      </c>
      <c r="B777" s="489">
        <v>787</v>
      </c>
      <c r="C777" s="486"/>
      <c r="D777" s="490" t="s">
        <v>263</v>
      </c>
      <c r="E777" s="489" t="s">
        <v>14</v>
      </c>
      <c r="F777" s="491"/>
      <c r="G777" s="489"/>
      <c r="H777" s="490" t="s">
        <v>1222</v>
      </c>
      <c r="I777" s="574"/>
      <c r="J777" s="489">
        <v>1</v>
      </c>
    </row>
    <row r="778" spans="1:10">
      <c r="A778" s="485">
        <v>711</v>
      </c>
      <c r="B778" s="489">
        <v>788</v>
      </c>
      <c r="C778" s="486"/>
      <c r="D778" s="490" t="s">
        <v>263</v>
      </c>
      <c r="E778" s="489" t="s">
        <v>14</v>
      </c>
      <c r="F778" s="491"/>
      <c r="G778" s="489"/>
      <c r="H778" s="490" t="s">
        <v>1222</v>
      </c>
      <c r="I778" s="574"/>
      <c r="J778" s="489">
        <v>1</v>
      </c>
    </row>
    <row r="779" spans="1:10">
      <c r="A779" s="485">
        <v>712</v>
      </c>
      <c r="B779" s="489">
        <v>789</v>
      </c>
      <c r="C779" s="486"/>
      <c r="D779" s="490" t="s">
        <v>263</v>
      </c>
      <c r="E779" s="489" t="s">
        <v>14</v>
      </c>
      <c r="F779" s="491"/>
      <c r="G779" s="489"/>
      <c r="H779" s="490" t="s">
        <v>1222</v>
      </c>
      <c r="I779" s="574"/>
      <c r="J779" s="489">
        <v>1</v>
      </c>
    </row>
    <row r="780" spans="1:10">
      <c r="A780" s="485">
        <v>713</v>
      </c>
      <c r="B780" s="489">
        <v>790</v>
      </c>
      <c r="C780" s="486"/>
      <c r="D780" s="490" t="s">
        <v>263</v>
      </c>
      <c r="E780" s="489" t="s">
        <v>14</v>
      </c>
      <c r="F780" s="491"/>
      <c r="G780" s="489"/>
      <c r="H780" s="490" t="s">
        <v>1222</v>
      </c>
      <c r="I780" s="574"/>
      <c r="J780" s="489">
        <v>1</v>
      </c>
    </row>
    <row r="781" spans="1:10">
      <c r="A781" s="485">
        <v>714</v>
      </c>
      <c r="B781" s="489">
        <v>791</v>
      </c>
      <c r="C781" s="486"/>
      <c r="D781" s="490" t="s">
        <v>263</v>
      </c>
      <c r="E781" s="489" t="s">
        <v>14</v>
      </c>
      <c r="F781" s="491"/>
      <c r="G781" s="489"/>
      <c r="H781" s="490" t="s">
        <v>1222</v>
      </c>
      <c r="I781" s="574"/>
      <c r="J781" s="489">
        <v>1</v>
      </c>
    </row>
    <row r="782" spans="1:10">
      <c r="A782" s="485">
        <v>715</v>
      </c>
      <c r="B782" s="489">
        <v>792</v>
      </c>
      <c r="C782" s="486"/>
      <c r="D782" s="490" t="s">
        <v>263</v>
      </c>
      <c r="E782" s="489" t="s">
        <v>14</v>
      </c>
      <c r="F782" s="491"/>
      <c r="G782" s="489"/>
      <c r="H782" s="490" t="s">
        <v>1222</v>
      </c>
      <c r="I782" s="574"/>
      <c r="J782" s="489">
        <v>1</v>
      </c>
    </row>
    <row r="783" spans="1:10">
      <c r="A783" s="485">
        <v>716</v>
      </c>
      <c r="B783" s="489">
        <v>793</v>
      </c>
      <c r="C783" s="486"/>
      <c r="D783" s="490" t="s">
        <v>263</v>
      </c>
      <c r="E783" s="489" t="s">
        <v>14</v>
      </c>
      <c r="F783" s="491"/>
      <c r="G783" s="489"/>
      <c r="H783" s="490" t="s">
        <v>1222</v>
      </c>
      <c r="I783" s="574"/>
      <c r="J783" s="489">
        <v>1</v>
      </c>
    </row>
    <row r="784" spans="1:10">
      <c r="A784" s="485">
        <v>717</v>
      </c>
      <c r="B784" s="489">
        <v>794</v>
      </c>
      <c r="C784" s="486"/>
      <c r="D784" s="490" t="s">
        <v>263</v>
      </c>
      <c r="E784" s="489" t="s">
        <v>14</v>
      </c>
      <c r="F784" s="491"/>
      <c r="G784" s="489"/>
      <c r="H784" s="490" t="s">
        <v>1222</v>
      </c>
      <c r="I784" s="574"/>
      <c r="J784" s="489">
        <v>1</v>
      </c>
    </row>
    <row r="785" spans="1:12">
      <c r="A785" s="485">
        <v>718</v>
      </c>
      <c r="B785" s="489">
        <v>795</v>
      </c>
      <c r="C785" s="486"/>
      <c r="D785" s="490" t="s">
        <v>263</v>
      </c>
      <c r="E785" s="489" t="s">
        <v>14</v>
      </c>
      <c r="F785" s="491"/>
      <c r="G785" s="489"/>
      <c r="H785" s="490" t="s">
        <v>1222</v>
      </c>
      <c r="I785" s="574"/>
      <c r="J785" s="489">
        <v>1</v>
      </c>
    </row>
    <row r="786" spans="1:12">
      <c r="A786" s="485">
        <v>719</v>
      </c>
      <c r="B786" s="489">
        <v>796</v>
      </c>
      <c r="C786" s="486"/>
      <c r="D786" s="490" t="s">
        <v>263</v>
      </c>
      <c r="E786" s="489" t="s">
        <v>14</v>
      </c>
      <c r="F786" s="491"/>
      <c r="G786" s="489"/>
      <c r="H786" s="490" t="s">
        <v>1222</v>
      </c>
      <c r="I786" s="574"/>
      <c r="J786" s="489">
        <v>1</v>
      </c>
    </row>
    <row r="787" spans="1:12">
      <c r="A787" s="485">
        <v>720</v>
      </c>
      <c r="B787" s="489">
        <v>797</v>
      </c>
      <c r="C787" s="486"/>
      <c r="D787" s="490" t="s">
        <v>263</v>
      </c>
      <c r="E787" s="489" t="s">
        <v>14</v>
      </c>
      <c r="F787" s="491"/>
      <c r="G787" s="489"/>
      <c r="H787" s="490" t="s">
        <v>1222</v>
      </c>
      <c r="I787" s="574"/>
      <c r="J787" s="489">
        <v>1</v>
      </c>
    </row>
    <row r="788" spans="1:12">
      <c r="A788" s="485">
        <v>721</v>
      </c>
      <c r="B788" s="489">
        <v>798</v>
      </c>
      <c r="C788" s="486"/>
      <c r="D788" s="490" t="s">
        <v>263</v>
      </c>
      <c r="E788" s="489" t="s">
        <v>14</v>
      </c>
      <c r="F788" s="491"/>
      <c r="G788" s="489"/>
      <c r="H788" s="490" t="s">
        <v>1222</v>
      </c>
      <c r="I788" s="574"/>
      <c r="J788" s="489">
        <v>1</v>
      </c>
    </row>
    <row r="789" spans="1:12">
      <c r="A789" s="485">
        <v>722</v>
      </c>
      <c r="B789" s="489">
        <v>799</v>
      </c>
      <c r="C789" s="486"/>
      <c r="D789" s="490" t="s">
        <v>263</v>
      </c>
      <c r="E789" s="489" t="s">
        <v>14</v>
      </c>
      <c r="F789" s="491"/>
      <c r="G789" s="489"/>
      <c r="H789" s="490" t="s">
        <v>1222</v>
      </c>
      <c r="I789" s="574"/>
      <c r="J789" s="489">
        <v>1</v>
      </c>
    </row>
    <row r="790" spans="1:12">
      <c r="A790" s="485">
        <v>723</v>
      </c>
      <c r="B790" s="489">
        <v>800</v>
      </c>
      <c r="C790" s="486"/>
      <c r="D790" s="490" t="s">
        <v>263</v>
      </c>
      <c r="E790" s="489" t="s">
        <v>14</v>
      </c>
      <c r="F790" s="491"/>
      <c r="G790" s="489"/>
      <c r="H790" s="490" t="s">
        <v>1222</v>
      </c>
      <c r="I790" s="574"/>
      <c r="J790" s="489">
        <v>1</v>
      </c>
    </row>
    <row r="791" spans="1:12">
      <c r="A791" s="485"/>
      <c r="B791" s="489"/>
      <c r="C791" s="486"/>
      <c r="D791" s="494" t="s">
        <v>976</v>
      </c>
      <c r="E791" s="489"/>
      <c r="F791" s="491"/>
      <c r="G791" s="489"/>
      <c r="H791" s="490"/>
      <c r="I791" s="573">
        <f>SUM(I793:I948)</f>
        <v>39</v>
      </c>
      <c r="J791" s="533">
        <f>SUM(J793:J948)</f>
        <v>152</v>
      </c>
    </row>
    <row r="792" spans="1:12">
      <c r="A792" s="485"/>
      <c r="B792" s="489"/>
      <c r="C792" s="486"/>
      <c r="D792" s="495" t="s">
        <v>49</v>
      </c>
      <c r="E792" s="489"/>
      <c r="F792" s="491"/>
      <c r="G792" s="489"/>
      <c r="H792" s="490"/>
      <c r="I792" s="574"/>
      <c r="J792" s="489"/>
    </row>
    <row r="793" spans="1:12">
      <c r="A793" s="485" t="s">
        <v>1501</v>
      </c>
      <c r="B793" s="489">
        <v>92</v>
      </c>
      <c r="C793" s="486" t="s">
        <v>339</v>
      </c>
      <c r="D793" s="490" t="s">
        <v>1489</v>
      </c>
      <c r="E793" s="489" t="s">
        <v>13</v>
      </c>
      <c r="F793" s="491" t="s">
        <v>1490</v>
      </c>
      <c r="G793" s="489" t="s">
        <v>340</v>
      </c>
      <c r="H793" s="490" t="s">
        <v>1223</v>
      </c>
      <c r="I793" s="574">
        <v>1</v>
      </c>
      <c r="J793" s="489">
        <v>1</v>
      </c>
      <c r="L793" s="489"/>
    </row>
    <row r="794" spans="1:12">
      <c r="A794" s="485" t="s">
        <v>1502</v>
      </c>
      <c r="B794" s="489">
        <v>44</v>
      </c>
      <c r="C794" s="486" t="s">
        <v>347</v>
      </c>
      <c r="D794" s="490" t="s">
        <v>1489</v>
      </c>
      <c r="E794" s="489" t="s">
        <v>13</v>
      </c>
      <c r="F794" s="491" t="s">
        <v>1490</v>
      </c>
      <c r="G794" s="489" t="s">
        <v>343</v>
      </c>
      <c r="H794" s="490" t="s">
        <v>1225</v>
      </c>
      <c r="I794" s="574">
        <v>1</v>
      </c>
      <c r="J794" s="489">
        <v>1</v>
      </c>
      <c r="L794" s="489"/>
    </row>
    <row r="795" spans="1:12">
      <c r="A795" s="485" t="s">
        <v>1503</v>
      </c>
      <c r="B795" s="489">
        <v>126</v>
      </c>
      <c r="C795" s="486" t="s">
        <v>342</v>
      </c>
      <c r="D795" s="490" t="s">
        <v>84</v>
      </c>
      <c r="E795" s="489" t="s">
        <v>13</v>
      </c>
      <c r="F795" s="491" t="s">
        <v>1490</v>
      </c>
      <c r="G795" s="489" t="s">
        <v>343</v>
      </c>
      <c r="H795" s="490" t="s">
        <v>1223</v>
      </c>
      <c r="I795" s="574">
        <v>1</v>
      </c>
      <c r="J795" s="489">
        <v>1</v>
      </c>
      <c r="L795" s="489"/>
    </row>
    <row r="796" spans="1:12">
      <c r="A796" s="485" t="s">
        <v>1504</v>
      </c>
      <c r="B796" s="489">
        <v>136</v>
      </c>
      <c r="C796" s="486" t="s">
        <v>890</v>
      </c>
      <c r="D796" s="490" t="s">
        <v>84</v>
      </c>
      <c r="E796" s="489" t="s">
        <v>13</v>
      </c>
      <c r="F796" s="491" t="s">
        <v>1490</v>
      </c>
      <c r="G796" s="489" t="s">
        <v>343</v>
      </c>
      <c r="H796" s="490" t="s">
        <v>1225</v>
      </c>
      <c r="I796" s="574">
        <v>1</v>
      </c>
      <c r="J796" s="489">
        <v>1</v>
      </c>
      <c r="L796" s="489"/>
    </row>
    <row r="797" spans="1:12">
      <c r="A797" s="485" t="s">
        <v>1505</v>
      </c>
      <c r="B797" s="489">
        <v>194</v>
      </c>
      <c r="C797" s="486" t="s">
        <v>344</v>
      </c>
      <c r="D797" s="490" t="s">
        <v>84</v>
      </c>
      <c r="E797" s="489" t="s">
        <v>13</v>
      </c>
      <c r="F797" s="491" t="s">
        <v>1490</v>
      </c>
      <c r="G797" s="489" t="s">
        <v>343</v>
      </c>
      <c r="H797" s="490" t="s">
        <v>1223</v>
      </c>
      <c r="I797" s="574">
        <v>1</v>
      </c>
      <c r="J797" s="489">
        <v>1</v>
      </c>
      <c r="L797" s="489"/>
    </row>
    <row r="798" spans="1:12">
      <c r="A798" s="485" t="s">
        <v>1506</v>
      </c>
      <c r="B798" s="489">
        <v>806</v>
      </c>
      <c r="C798" s="486"/>
      <c r="D798" s="490" t="s">
        <v>84</v>
      </c>
      <c r="E798" s="489" t="s">
        <v>13</v>
      </c>
      <c r="F798" s="491"/>
      <c r="G798" s="489"/>
      <c r="H798" s="490" t="s">
        <v>1223</v>
      </c>
      <c r="I798" s="574"/>
      <c r="J798" s="489">
        <v>1</v>
      </c>
      <c r="L798" s="489"/>
    </row>
    <row r="799" spans="1:12">
      <c r="A799" s="485" t="s">
        <v>1507</v>
      </c>
      <c r="B799" s="489">
        <v>433</v>
      </c>
      <c r="C799" s="486"/>
      <c r="D799" s="490" t="s">
        <v>84</v>
      </c>
      <c r="E799" s="489" t="s">
        <v>13</v>
      </c>
      <c r="F799" s="491"/>
      <c r="G799" s="489"/>
      <c r="H799" s="490" t="s">
        <v>1223</v>
      </c>
      <c r="I799" s="574"/>
      <c r="J799" s="489">
        <v>1</v>
      </c>
      <c r="L799" s="489"/>
    </row>
    <row r="800" spans="1:12">
      <c r="A800" s="485" t="s">
        <v>1508</v>
      </c>
      <c r="B800" s="489">
        <v>434</v>
      </c>
      <c r="C800" s="486"/>
      <c r="D800" s="490" t="s">
        <v>84</v>
      </c>
      <c r="E800" s="489" t="s">
        <v>13</v>
      </c>
      <c r="F800" s="491"/>
      <c r="G800" s="489"/>
      <c r="H800" s="490" t="s">
        <v>1223</v>
      </c>
      <c r="I800" s="574"/>
      <c r="J800" s="489">
        <v>1</v>
      </c>
      <c r="L800" s="489"/>
    </row>
    <row r="801" spans="1:255">
      <c r="A801" s="485" t="s">
        <v>1509</v>
      </c>
      <c r="B801" s="489">
        <v>48</v>
      </c>
      <c r="C801" s="486"/>
      <c r="D801" s="490" t="s">
        <v>229</v>
      </c>
      <c r="E801" s="489" t="s">
        <v>13</v>
      </c>
      <c r="F801" s="491"/>
      <c r="G801" s="489"/>
      <c r="H801" s="490" t="s">
        <v>1223</v>
      </c>
      <c r="I801" s="574"/>
      <c r="J801" s="489">
        <v>1</v>
      </c>
    </row>
    <row r="802" spans="1:255">
      <c r="A802" s="485" t="s">
        <v>1510</v>
      </c>
      <c r="B802" s="489">
        <v>57</v>
      </c>
      <c r="C802" s="486"/>
      <c r="D802" s="490" t="s">
        <v>25</v>
      </c>
      <c r="E802" s="489" t="s">
        <v>13</v>
      </c>
      <c r="F802" s="491"/>
      <c r="G802" s="489"/>
      <c r="H802" s="490" t="s">
        <v>1223</v>
      </c>
      <c r="I802" s="574"/>
      <c r="J802" s="489">
        <v>1</v>
      </c>
    </row>
    <row r="803" spans="1:255">
      <c r="A803" s="485" t="s">
        <v>1511</v>
      </c>
      <c r="B803" s="489">
        <v>60</v>
      </c>
      <c r="C803" s="486"/>
      <c r="D803" s="490" t="s">
        <v>25</v>
      </c>
      <c r="E803" s="489" t="s">
        <v>13</v>
      </c>
      <c r="F803" s="491"/>
      <c r="G803" s="489"/>
      <c r="H803" s="490" t="s">
        <v>1223</v>
      </c>
      <c r="I803" s="574"/>
      <c r="J803" s="489">
        <v>1</v>
      </c>
    </row>
    <row r="804" spans="1:255">
      <c r="A804" s="485" t="s">
        <v>1512</v>
      </c>
      <c r="B804" s="489">
        <v>435</v>
      </c>
      <c r="C804" s="486"/>
      <c r="D804" s="490" t="s">
        <v>25</v>
      </c>
      <c r="E804" s="489" t="s">
        <v>13</v>
      </c>
      <c r="F804" s="491"/>
      <c r="G804" s="489"/>
      <c r="H804" s="490" t="s">
        <v>1223</v>
      </c>
      <c r="I804" s="574"/>
      <c r="J804" s="489">
        <v>1</v>
      </c>
    </row>
    <row r="805" spans="1:255">
      <c r="A805" s="485" t="s">
        <v>1513</v>
      </c>
      <c r="B805" s="489">
        <v>807</v>
      </c>
      <c r="C805" s="486"/>
      <c r="D805" s="490" t="s">
        <v>25</v>
      </c>
      <c r="E805" s="489" t="s">
        <v>13</v>
      </c>
      <c r="F805" s="491"/>
      <c r="G805" s="489"/>
      <c r="H805" s="490" t="s">
        <v>1223</v>
      </c>
      <c r="I805" s="574"/>
      <c r="J805" s="489">
        <v>1</v>
      </c>
    </row>
    <row r="806" spans="1:255">
      <c r="A806" s="485" t="s">
        <v>1514</v>
      </c>
      <c r="B806" s="489">
        <v>1089</v>
      </c>
      <c r="C806" s="486"/>
      <c r="D806" s="490" t="s">
        <v>25</v>
      </c>
      <c r="E806" s="489" t="s">
        <v>13</v>
      </c>
      <c r="F806" s="491"/>
      <c r="G806" s="489"/>
      <c r="H806" s="490" t="s">
        <v>1223</v>
      </c>
      <c r="I806" s="574"/>
      <c r="J806" s="489">
        <v>1</v>
      </c>
    </row>
    <row r="807" spans="1:255">
      <c r="A807" s="485" t="s">
        <v>1515</v>
      </c>
      <c r="B807" s="489">
        <v>436</v>
      </c>
      <c r="C807" s="486"/>
      <c r="D807" s="490" t="s">
        <v>1493</v>
      </c>
      <c r="E807" s="489" t="s">
        <v>13</v>
      </c>
      <c r="F807" s="491"/>
      <c r="G807" s="489"/>
      <c r="H807" s="490" t="s">
        <v>1223</v>
      </c>
      <c r="I807" s="574"/>
      <c r="J807" s="489">
        <v>1</v>
      </c>
    </row>
    <row r="808" spans="1:255">
      <c r="A808" s="485" t="s">
        <v>1516</v>
      </c>
      <c r="B808" s="489">
        <v>808</v>
      </c>
      <c r="C808" s="486"/>
      <c r="D808" s="490" t="s">
        <v>101</v>
      </c>
      <c r="E808" s="489" t="s">
        <v>13</v>
      </c>
      <c r="F808" s="491"/>
      <c r="G808" s="489"/>
      <c r="H808" s="490" t="s">
        <v>1223</v>
      </c>
      <c r="I808" s="574"/>
      <c r="J808" s="489">
        <v>1</v>
      </c>
    </row>
    <row r="809" spans="1:255">
      <c r="A809" s="485"/>
      <c r="B809" s="489"/>
      <c r="C809" s="486"/>
      <c r="D809" s="495" t="s">
        <v>230</v>
      </c>
      <c r="E809" s="489"/>
      <c r="F809" s="491"/>
      <c r="G809" s="489"/>
      <c r="H809" s="490"/>
      <c r="I809" s="574"/>
      <c r="J809" s="489"/>
    </row>
    <row r="810" spans="1:255">
      <c r="A810" s="485">
        <v>740</v>
      </c>
      <c r="B810" s="489">
        <v>429</v>
      </c>
      <c r="C810" s="486"/>
      <c r="D810" s="490" t="s">
        <v>1494</v>
      </c>
      <c r="E810" s="489" t="s">
        <v>15</v>
      </c>
      <c r="F810" s="491"/>
      <c r="G810" s="489"/>
      <c r="H810" s="490" t="s">
        <v>1224</v>
      </c>
      <c r="I810" s="574"/>
      <c r="J810" s="489">
        <v>1</v>
      </c>
    </row>
    <row r="811" spans="1:255">
      <c r="A811" s="485">
        <v>741</v>
      </c>
      <c r="B811" s="489">
        <v>430</v>
      </c>
      <c r="C811" s="486"/>
      <c r="D811" s="490" t="s">
        <v>113</v>
      </c>
      <c r="E811" s="489" t="s">
        <v>15</v>
      </c>
      <c r="F811" s="491"/>
      <c r="G811" s="489"/>
      <c r="H811" s="490" t="s">
        <v>1224</v>
      </c>
      <c r="I811" s="574"/>
      <c r="J811" s="489">
        <v>1</v>
      </c>
    </row>
    <row r="812" spans="1:255">
      <c r="A812" s="485">
        <v>742</v>
      </c>
      <c r="B812" s="489">
        <v>801</v>
      </c>
      <c r="C812" s="490" t="s">
        <v>1727</v>
      </c>
      <c r="D812" s="490" t="s">
        <v>113</v>
      </c>
      <c r="E812" s="489" t="s">
        <v>15</v>
      </c>
      <c r="F812" s="491"/>
      <c r="G812" s="489" t="s">
        <v>343</v>
      </c>
      <c r="H812" s="490" t="s">
        <v>1224</v>
      </c>
      <c r="I812" s="574">
        <v>1</v>
      </c>
      <c r="J812" s="489">
        <v>1</v>
      </c>
    </row>
    <row r="813" spans="1:255" s="73" customFormat="1">
      <c r="A813" s="485">
        <v>743</v>
      </c>
      <c r="B813" s="489">
        <v>802</v>
      </c>
      <c r="C813" s="486" t="s">
        <v>346</v>
      </c>
      <c r="D813" s="490" t="s">
        <v>113</v>
      </c>
      <c r="E813" s="489" t="s">
        <v>15</v>
      </c>
      <c r="F813" s="491"/>
      <c r="G813" s="489" t="s">
        <v>343</v>
      </c>
      <c r="H813" s="490" t="s">
        <v>1224</v>
      </c>
      <c r="I813" s="574">
        <v>1</v>
      </c>
      <c r="J813" s="489">
        <v>1</v>
      </c>
      <c r="K813" s="483"/>
      <c r="L813" s="483"/>
      <c r="M813" s="483"/>
      <c r="N813" s="483"/>
      <c r="O813" s="483"/>
      <c r="P813" s="483"/>
      <c r="Q813" s="483"/>
      <c r="R813" s="483"/>
      <c r="S813" s="483"/>
      <c r="T813" s="483"/>
      <c r="U813" s="483"/>
      <c r="V813" s="483"/>
      <c r="W813" s="483"/>
      <c r="X813" s="483"/>
      <c r="Y813" s="483"/>
      <c r="Z813" s="483"/>
      <c r="AA813" s="483"/>
      <c r="AB813" s="483"/>
      <c r="AC813" s="483"/>
      <c r="AD813" s="483"/>
      <c r="AE813" s="483"/>
      <c r="AF813" s="483"/>
      <c r="AG813" s="483"/>
      <c r="AH813" s="483"/>
      <c r="AI813" s="483"/>
      <c r="AJ813" s="483"/>
      <c r="AK813" s="483"/>
      <c r="AL813" s="483"/>
      <c r="AM813" s="483"/>
      <c r="AN813" s="483"/>
      <c r="AO813" s="483"/>
      <c r="AP813" s="483"/>
      <c r="AQ813" s="483"/>
      <c r="AR813" s="483"/>
      <c r="AS813" s="483"/>
      <c r="AT813" s="483"/>
      <c r="AU813" s="483"/>
      <c r="AV813" s="483"/>
      <c r="AW813" s="483"/>
      <c r="AX813" s="483"/>
      <c r="AY813" s="483"/>
      <c r="AZ813" s="483"/>
      <c r="BA813" s="483"/>
      <c r="BB813" s="483"/>
      <c r="BC813" s="483"/>
      <c r="BD813" s="483"/>
      <c r="BE813" s="483"/>
      <c r="BF813" s="483"/>
      <c r="BG813" s="483"/>
      <c r="BH813" s="483"/>
      <c r="BI813" s="483"/>
      <c r="BJ813" s="483"/>
      <c r="BK813" s="483"/>
      <c r="BL813" s="483"/>
      <c r="BM813" s="483"/>
      <c r="BN813" s="483"/>
      <c r="BO813" s="483"/>
      <c r="BP813" s="483"/>
      <c r="BQ813" s="483"/>
      <c r="BR813" s="483"/>
      <c r="BS813" s="483"/>
      <c r="BT813" s="483"/>
      <c r="BU813" s="483"/>
      <c r="BV813" s="483"/>
      <c r="BW813" s="483"/>
      <c r="BX813" s="483"/>
      <c r="BY813" s="483"/>
      <c r="BZ813" s="483"/>
      <c r="CA813" s="483"/>
      <c r="CB813" s="483"/>
      <c r="CC813" s="483"/>
      <c r="CD813" s="483"/>
      <c r="CE813" s="483"/>
      <c r="CF813" s="483"/>
      <c r="CG813" s="483"/>
      <c r="CH813" s="483"/>
      <c r="CI813" s="483"/>
      <c r="CJ813" s="483"/>
      <c r="CK813" s="483"/>
      <c r="CL813" s="483"/>
      <c r="CM813" s="483"/>
      <c r="CN813" s="483"/>
      <c r="CO813" s="483"/>
      <c r="CP813" s="483"/>
      <c r="CQ813" s="483"/>
      <c r="CR813" s="483"/>
      <c r="CS813" s="483"/>
      <c r="CT813" s="483"/>
      <c r="CU813" s="483"/>
      <c r="CV813" s="483"/>
      <c r="CW813" s="483"/>
      <c r="CX813" s="483"/>
      <c r="CY813" s="483"/>
      <c r="CZ813" s="483"/>
      <c r="DA813" s="483"/>
      <c r="DB813" s="483"/>
      <c r="DC813" s="483"/>
      <c r="DD813" s="483"/>
      <c r="DE813" s="483"/>
      <c r="DF813" s="483"/>
      <c r="DG813" s="483"/>
      <c r="DH813" s="483"/>
      <c r="DI813" s="483"/>
      <c r="DJ813" s="483"/>
      <c r="DK813" s="483"/>
      <c r="DL813" s="483"/>
      <c r="DM813" s="483"/>
      <c r="DN813" s="483"/>
      <c r="DO813" s="483"/>
      <c r="DP813" s="483"/>
      <c r="DQ813" s="483"/>
      <c r="DR813" s="483"/>
      <c r="DS813" s="483"/>
      <c r="DT813" s="483"/>
      <c r="DU813" s="483"/>
      <c r="DV813" s="483"/>
      <c r="DW813" s="483"/>
      <c r="DX813" s="483"/>
      <c r="DY813" s="483"/>
      <c r="DZ813" s="483"/>
      <c r="EA813" s="483"/>
      <c r="EB813" s="483"/>
      <c r="EC813" s="483"/>
      <c r="ED813" s="483"/>
      <c r="EE813" s="483"/>
      <c r="EF813" s="483"/>
      <c r="EG813" s="483"/>
      <c r="EH813" s="483"/>
      <c r="EI813" s="483"/>
      <c r="EJ813" s="483"/>
      <c r="EK813" s="483"/>
      <c r="EL813" s="483"/>
      <c r="EM813" s="483"/>
      <c r="EN813" s="483"/>
      <c r="EO813" s="483"/>
      <c r="EP813" s="483"/>
      <c r="EQ813" s="483"/>
      <c r="ER813" s="483"/>
      <c r="ES813" s="483"/>
      <c r="ET813" s="483"/>
      <c r="EU813" s="483"/>
      <c r="EV813" s="483"/>
      <c r="EW813" s="483"/>
      <c r="EX813" s="483"/>
      <c r="EY813" s="483"/>
      <c r="EZ813" s="483"/>
      <c r="FA813" s="483"/>
      <c r="FB813" s="483"/>
      <c r="FC813" s="483"/>
      <c r="FD813" s="483"/>
      <c r="FE813" s="483"/>
      <c r="FF813" s="483"/>
      <c r="FG813" s="483"/>
      <c r="FH813" s="483"/>
      <c r="FI813" s="483"/>
      <c r="FJ813" s="483"/>
      <c r="FK813" s="483"/>
      <c r="FL813" s="483"/>
      <c r="FM813" s="483"/>
      <c r="FN813" s="483"/>
      <c r="FO813" s="483"/>
      <c r="FP813" s="483"/>
      <c r="FQ813" s="483"/>
      <c r="FR813" s="483"/>
      <c r="FS813" s="483"/>
      <c r="FT813" s="483"/>
      <c r="FU813" s="483"/>
      <c r="FV813" s="483"/>
      <c r="FW813" s="483"/>
      <c r="FX813" s="483"/>
      <c r="FY813" s="483"/>
      <c r="FZ813" s="483"/>
      <c r="GA813" s="483"/>
      <c r="GB813" s="483"/>
      <c r="GC813" s="483"/>
      <c r="GD813" s="483"/>
      <c r="GE813" s="483"/>
      <c r="GF813" s="483"/>
      <c r="GG813" s="483"/>
      <c r="GH813" s="483"/>
      <c r="GI813" s="483"/>
      <c r="GJ813" s="483"/>
      <c r="GK813" s="483"/>
      <c r="GL813" s="483"/>
      <c r="GM813" s="483"/>
      <c r="GN813" s="483"/>
      <c r="GO813" s="483"/>
      <c r="GP813" s="483"/>
      <c r="GQ813" s="483"/>
      <c r="GR813" s="483"/>
      <c r="GS813" s="483"/>
      <c r="GT813" s="483"/>
      <c r="GU813" s="483"/>
      <c r="GV813" s="483"/>
      <c r="GW813" s="483"/>
      <c r="GX813" s="483"/>
      <c r="GY813" s="483"/>
      <c r="GZ813" s="483"/>
      <c r="HA813" s="483"/>
      <c r="HB813" s="483"/>
      <c r="HC813" s="483"/>
      <c r="HD813" s="483"/>
      <c r="HE813" s="483"/>
      <c r="HF813" s="483"/>
      <c r="HG813" s="483"/>
      <c r="HH813" s="483"/>
      <c r="HI813" s="483"/>
      <c r="HJ813" s="483"/>
      <c r="HK813" s="483"/>
      <c r="HL813" s="483"/>
      <c r="HM813" s="483"/>
      <c r="HN813" s="483"/>
      <c r="HO813" s="483"/>
      <c r="HP813" s="483"/>
      <c r="HQ813" s="483"/>
      <c r="HR813" s="483"/>
      <c r="HS813" s="483"/>
      <c r="HT813" s="483"/>
      <c r="HU813" s="483"/>
      <c r="HV813" s="483"/>
      <c r="HW813" s="483"/>
      <c r="HX813" s="483"/>
      <c r="HY813" s="483"/>
      <c r="HZ813" s="483"/>
      <c r="IA813" s="483"/>
      <c r="IB813" s="483"/>
      <c r="IC813" s="483"/>
      <c r="ID813" s="483"/>
      <c r="IE813" s="483"/>
      <c r="IF813" s="483"/>
      <c r="IG813" s="483"/>
      <c r="IH813" s="483"/>
      <c r="II813" s="483"/>
      <c r="IJ813" s="483"/>
      <c r="IK813" s="483"/>
      <c r="IL813" s="483"/>
      <c r="IM813" s="483"/>
      <c r="IN813" s="483"/>
      <c r="IO813" s="483"/>
      <c r="IP813" s="483"/>
      <c r="IQ813" s="483"/>
      <c r="IR813" s="483"/>
      <c r="IS813" s="483"/>
      <c r="IT813" s="483"/>
      <c r="IU813" s="483"/>
    </row>
    <row r="814" spans="1:255">
      <c r="A814" s="485"/>
      <c r="B814" s="489"/>
      <c r="C814" s="486"/>
      <c r="D814" s="495" t="s">
        <v>234</v>
      </c>
      <c r="E814" s="489"/>
      <c r="F814" s="491"/>
      <c r="G814" s="489"/>
      <c r="H814" s="490"/>
      <c r="I814" s="574"/>
      <c r="J814" s="489"/>
    </row>
    <row r="815" spans="1:255">
      <c r="A815" s="485" t="s">
        <v>1517</v>
      </c>
      <c r="B815" s="489">
        <v>53</v>
      </c>
      <c r="C815" s="486" t="s">
        <v>348</v>
      </c>
      <c r="D815" s="490" t="s">
        <v>84</v>
      </c>
      <c r="E815" s="489" t="s">
        <v>13</v>
      </c>
      <c r="F815" s="491" t="s">
        <v>1490</v>
      </c>
      <c r="G815" s="489" t="s">
        <v>343</v>
      </c>
      <c r="H815" s="490" t="s">
        <v>1225</v>
      </c>
      <c r="I815" s="574">
        <v>1</v>
      </c>
      <c r="J815" s="489">
        <v>1</v>
      </c>
    </row>
    <row r="816" spans="1:255">
      <c r="A816" s="485" t="s">
        <v>1518</v>
      </c>
      <c r="B816" s="489">
        <v>118</v>
      </c>
      <c r="C816" s="486" t="s">
        <v>341</v>
      </c>
      <c r="D816" s="490" t="s">
        <v>84</v>
      </c>
      <c r="E816" s="489" t="s">
        <v>13</v>
      </c>
      <c r="F816" s="512" t="s">
        <v>1495</v>
      </c>
      <c r="G816" s="489" t="s">
        <v>340</v>
      </c>
      <c r="H816" s="490" t="s">
        <v>1223</v>
      </c>
      <c r="I816" s="574">
        <v>1</v>
      </c>
      <c r="J816" s="489">
        <v>1</v>
      </c>
    </row>
    <row r="817" spans="1:255">
      <c r="A817" s="485" t="s">
        <v>1519</v>
      </c>
      <c r="B817" s="489">
        <v>182</v>
      </c>
      <c r="C817" s="486"/>
      <c r="D817" s="490" t="s">
        <v>84</v>
      </c>
      <c r="E817" s="489" t="s">
        <v>13</v>
      </c>
      <c r="F817" s="491"/>
      <c r="G817" s="489"/>
      <c r="H817" s="490" t="s">
        <v>1225</v>
      </c>
      <c r="I817" s="574"/>
      <c r="J817" s="489">
        <v>1</v>
      </c>
    </row>
    <row r="818" spans="1:255">
      <c r="A818" s="485" t="s">
        <v>1520</v>
      </c>
      <c r="B818" s="489">
        <v>184</v>
      </c>
      <c r="C818" s="486"/>
      <c r="D818" s="490" t="s">
        <v>84</v>
      </c>
      <c r="E818" s="489" t="s">
        <v>13</v>
      </c>
      <c r="F818" s="491"/>
      <c r="G818" s="489"/>
      <c r="H818" s="490" t="s">
        <v>1225</v>
      </c>
      <c r="I818" s="574"/>
      <c r="J818" s="489">
        <v>1</v>
      </c>
    </row>
    <row r="819" spans="1:255">
      <c r="A819" s="485" t="s">
        <v>1521</v>
      </c>
      <c r="B819" s="489">
        <v>190</v>
      </c>
      <c r="C819" s="486"/>
      <c r="D819" s="490" t="s">
        <v>84</v>
      </c>
      <c r="E819" s="489" t="s">
        <v>13</v>
      </c>
      <c r="F819" s="491"/>
      <c r="G819" s="489"/>
      <c r="H819" s="490" t="s">
        <v>1225</v>
      </c>
      <c r="I819" s="574"/>
      <c r="J819" s="489">
        <v>1</v>
      </c>
    </row>
    <row r="820" spans="1:255">
      <c r="A820" s="485" t="s">
        <v>1522</v>
      </c>
      <c r="B820" s="489">
        <v>805</v>
      </c>
      <c r="C820" s="486"/>
      <c r="D820" s="490" t="s">
        <v>84</v>
      </c>
      <c r="E820" s="489" t="s">
        <v>13</v>
      </c>
      <c r="F820" s="491"/>
      <c r="G820" s="489"/>
      <c r="H820" s="490" t="s">
        <v>1223</v>
      </c>
      <c r="I820" s="574"/>
      <c r="J820" s="489">
        <v>1</v>
      </c>
    </row>
    <row r="821" spans="1:255">
      <c r="A821" s="485" t="s">
        <v>1523</v>
      </c>
      <c r="B821" s="489">
        <v>113</v>
      </c>
      <c r="C821" s="486"/>
      <c r="D821" s="490" t="s">
        <v>420</v>
      </c>
      <c r="E821" s="489" t="s">
        <v>13</v>
      </c>
      <c r="F821" s="491"/>
      <c r="G821" s="489"/>
      <c r="H821" s="490" t="s">
        <v>1225</v>
      </c>
      <c r="I821" s="574"/>
      <c r="J821" s="489">
        <v>1</v>
      </c>
    </row>
    <row r="822" spans="1:255">
      <c r="A822" s="485" t="s">
        <v>1524</v>
      </c>
      <c r="B822" s="489">
        <v>119</v>
      </c>
      <c r="C822" s="486"/>
      <c r="D822" s="490" t="s">
        <v>241</v>
      </c>
      <c r="E822" s="489" t="s">
        <v>13</v>
      </c>
      <c r="F822" s="491"/>
      <c r="G822" s="489"/>
      <c r="H822" s="490" t="s">
        <v>1225</v>
      </c>
      <c r="I822" s="573"/>
      <c r="J822" s="501">
        <v>1</v>
      </c>
      <c r="K822" s="481"/>
      <c r="L822" s="481"/>
      <c r="M822" s="481"/>
      <c r="N822" s="481"/>
      <c r="O822" s="481"/>
      <c r="P822" s="481"/>
      <c r="Q822" s="481"/>
      <c r="R822" s="481"/>
      <c r="S822" s="481"/>
      <c r="T822" s="481"/>
      <c r="U822" s="481"/>
      <c r="V822" s="481"/>
      <c r="W822" s="481"/>
      <c r="X822" s="481"/>
      <c r="Y822" s="481"/>
      <c r="Z822" s="481"/>
      <c r="AA822" s="481"/>
      <c r="AB822" s="481"/>
      <c r="AC822" s="481"/>
      <c r="AD822" s="481"/>
      <c r="AE822" s="481"/>
      <c r="AF822" s="481"/>
      <c r="AG822" s="481"/>
      <c r="AH822" s="481"/>
      <c r="AI822" s="481"/>
      <c r="AJ822" s="481"/>
      <c r="AK822" s="481"/>
      <c r="AL822" s="481"/>
      <c r="AM822" s="481"/>
      <c r="AN822" s="481"/>
      <c r="AO822" s="481"/>
      <c r="AP822" s="481"/>
      <c r="AQ822" s="481"/>
      <c r="AR822" s="481"/>
      <c r="AS822" s="481"/>
      <c r="AT822" s="481"/>
      <c r="AU822" s="481"/>
      <c r="AV822" s="481"/>
      <c r="AW822" s="481"/>
      <c r="AX822" s="481"/>
      <c r="AY822" s="481"/>
      <c r="AZ822" s="481"/>
      <c r="BA822" s="481"/>
      <c r="BB822" s="481"/>
      <c r="BC822" s="481"/>
      <c r="BD822" s="481"/>
      <c r="BE822" s="481"/>
      <c r="BF822" s="481"/>
      <c r="BG822" s="481"/>
      <c r="BH822" s="481"/>
      <c r="BI822" s="481"/>
      <c r="BJ822" s="481"/>
      <c r="BK822" s="481"/>
      <c r="BL822" s="481"/>
      <c r="BM822" s="481"/>
      <c r="BN822" s="481"/>
      <c r="BO822" s="481"/>
      <c r="BP822" s="481"/>
      <c r="BQ822" s="481"/>
      <c r="BR822" s="481"/>
      <c r="BS822" s="481"/>
      <c r="BT822" s="481"/>
      <c r="BU822" s="481"/>
      <c r="BV822" s="481"/>
      <c r="BW822" s="481"/>
      <c r="BX822" s="481"/>
      <c r="BY822" s="481"/>
      <c r="BZ822" s="481"/>
      <c r="CA822" s="481"/>
      <c r="CB822" s="481"/>
      <c r="CC822" s="481"/>
      <c r="CD822" s="481"/>
      <c r="CE822" s="481"/>
      <c r="CF822" s="481"/>
      <c r="CG822" s="481"/>
      <c r="CH822" s="481"/>
      <c r="CI822" s="481"/>
      <c r="CJ822" s="481"/>
      <c r="CK822" s="481"/>
      <c r="CL822" s="481"/>
      <c r="CM822" s="481"/>
      <c r="CN822" s="481"/>
      <c r="CO822" s="481"/>
      <c r="CP822" s="481"/>
      <c r="CQ822" s="481"/>
      <c r="CR822" s="481"/>
      <c r="CS822" s="481"/>
      <c r="CT822" s="481"/>
      <c r="CU822" s="481"/>
      <c r="CV822" s="481"/>
      <c r="CW822" s="481"/>
      <c r="CX822" s="481"/>
      <c r="CY822" s="481"/>
      <c r="CZ822" s="481"/>
      <c r="DA822" s="481"/>
      <c r="DB822" s="481"/>
      <c r="DC822" s="481"/>
      <c r="DD822" s="481"/>
      <c r="DE822" s="481"/>
      <c r="DF822" s="481"/>
      <c r="DG822" s="481"/>
      <c r="DH822" s="481"/>
      <c r="DI822" s="481"/>
      <c r="DJ822" s="481"/>
      <c r="DK822" s="481"/>
      <c r="DL822" s="481"/>
      <c r="DM822" s="481"/>
      <c r="DN822" s="481"/>
      <c r="DO822" s="481"/>
      <c r="DP822" s="481"/>
      <c r="DQ822" s="481"/>
      <c r="DR822" s="481"/>
      <c r="DS822" s="481"/>
      <c r="DT822" s="481"/>
      <c r="DU822" s="481"/>
      <c r="DV822" s="481"/>
      <c r="DW822" s="481"/>
      <c r="DX822" s="481"/>
      <c r="DY822" s="481"/>
      <c r="DZ822" s="481"/>
      <c r="EA822" s="481"/>
      <c r="EB822" s="481"/>
      <c r="EC822" s="481"/>
      <c r="ED822" s="481"/>
      <c r="EE822" s="481"/>
      <c r="EF822" s="481"/>
      <c r="EG822" s="481"/>
      <c r="EH822" s="481"/>
      <c r="EI822" s="481"/>
      <c r="EJ822" s="481"/>
      <c r="EK822" s="481"/>
      <c r="EL822" s="481"/>
      <c r="EM822" s="481"/>
      <c r="EN822" s="481"/>
      <c r="EO822" s="481"/>
      <c r="EP822" s="481"/>
      <c r="EQ822" s="481"/>
      <c r="ER822" s="481"/>
      <c r="ES822" s="481"/>
      <c r="ET822" s="481"/>
      <c r="EU822" s="481"/>
      <c r="EV822" s="481"/>
      <c r="EW822" s="481"/>
      <c r="EX822" s="481"/>
      <c r="EY822" s="481"/>
      <c r="EZ822" s="481"/>
      <c r="FA822" s="481"/>
      <c r="FB822" s="481"/>
      <c r="FC822" s="481"/>
      <c r="FD822" s="481"/>
      <c r="FE822" s="481"/>
      <c r="FF822" s="481"/>
      <c r="FG822" s="481"/>
      <c r="FH822" s="481"/>
      <c r="FI822" s="481"/>
      <c r="FJ822" s="481"/>
      <c r="FK822" s="481"/>
      <c r="FL822" s="481"/>
      <c r="FM822" s="481"/>
      <c r="FN822" s="481"/>
      <c r="FO822" s="481"/>
      <c r="FP822" s="481"/>
      <c r="FQ822" s="481"/>
      <c r="FR822" s="481"/>
      <c r="FS822" s="481"/>
      <c r="FT822" s="481"/>
      <c r="FU822" s="481"/>
      <c r="FV822" s="481"/>
      <c r="FW822" s="481"/>
      <c r="FX822" s="481"/>
      <c r="FY822" s="481"/>
      <c r="FZ822" s="481"/>
      <c r="GA822" s="481"/>
      <c r="GB822" s="481"/>
      <c r="GC822" s="481"/>
      <c r="GD822" s="481"/>
      <c r="GE822" s="481"/>
      <c r="GF822" s="481"/>
      <c r="GG822" s="481"/>
      <c r="GH822" s="481"/>
      <c r="GI822" s="481"/>
      <c r="GJ822" s="481"/>
      <c r="GK822" s="481"/>
      <c r="GL822" s="481"/>
      <c r="GM822" s="481"/>
      <c r="GN822" s="481"/>
      <c r="GO822" s="481"/>
      <c r="GP822" s="481"/>
      <c r="GQ822" s="481"/>
      <c r="GR822" s="481"/>
      <c r="GS822" s="481"/>
      <c r="GT822" s="481"/>
      <c r="GU822" s="481"/>
      <c r="GV822" s="481"/>
      <c r="GW822" s="481"/>
      <c r="GX822" s="481"/>
      <c r="GY822" s="481"/>
      <c r="GZ822" s="481"/>
      <c r="HA822" s="481"/>
      <c r="HB822" s="481"/>
      <c r="HC822" s="481"/>
      <c r="HD822" s="481"/>
      <c r="HE822" s="481"/>
      <c r="HF822" s="481"/>
      <c r="HG822" s="481"/>
      <c r="HH822" s="481"/>
      <c r="HI822" s="481"/>
      <c r="HJ822" s="481"/>
      <c r="HK822" s="481"/>
      <c r="HL822" s="481"/>
      <c r="HM822" s="481"/>
      <c r="HN822" s="481"/>
      <c r="HO822" s="481"/>
      <c r="HP822" s="481"/>
      <c r="HQ822" s="481"/>
      <c r="HR822" s="481"/>
      <c r="HS822" s="481"/>
      <c r="HT822" s="481"/>
      <c r="HU822" s="481"/>
      <c r="HV822" s="481"/>
      <c r="HW822" s="481"/>
      <c r="HX822" s="481"/>
      <c r="HY822" s="481"/>
      <c r="HZ822" s="481"/>
      <c r="IA822" s="481"/>
      <c r="IB822" s="481"/>
      <c r="IC822" s="481"/>
      <c r="ID822" s="481"/>
      <c r="IE822" s="481"/>
      <c r="IF822" s="481"/>
      <c r="IG822" s="481"/>
      <c r="IH822" s="481"/>
      <c r="II822" s="481"/>
      <c r="IJ822" s="481"/>
      <c r="IK822" s="481"/>
      <c r="IL822" s="481"/>
      <c r="IM822" s="481"/>
      <c r="IN822" s="481"/>
      <c r="IO822" s="481"/>
      <c r="IP822" s="481"/>
      <c r="IQ822" s="481"/>
      <c r="IR822" s="481"/>
      <c r="IS822" s="481"/>
      <c r="IT822" s="481"/>
      <c r="IU822" s="481"/>
    </row>
    <row r="823" spans="1:255">
      <c r="A823" s="485" t="s">
        <v>1525</v>
      </c>
      <c r="B823" s="489">
        <v>139</v>
      </c>
      <c r="C823" s="486"/>
      <c r="D823" s="490" t="s">
        <v>241</v>
      </c>
      <c r="E823" s="489" t="s">
        <v>13</v>
      </c>
      <c r="F823" s="491"/>
      <c r="G823" s="489"/>
      <c r="H823" s="490" t="s">
        <v>1225</v>
      </c>
      <c r="I823" s="574"/>
      <c r="J823" s="489">
        <v>1</v>
      </c>
    </row>
    <row r="824" spans="1:255">
      <c r="A824" s="485" t="s">
        <v>1526</v>
      </c>
      <c r="B824" s="489">
        <v>141</v>
      </c>
      <c r="C824" s="486"/>
      <c r="D824" s="490" t="s">
        <v>241</v>
      </c>
      <c r="E824" s="489" t="s">
        <v>13</v>
      </c>
      <c r="F824" s="491"/>
      <c r="G824" s="489"/>
      <c r="H824" s="490" t="s">
        <v>1225</v>
      </c>
      <c r="I824" s="574"/>
      <c r="J824" s="489">
        <v>1</v>
      </c>
    </row>
    <row r="825" spans="1:255">
      <c r="A825" s="485" t="s">
        <v>1527</v>
      </c>
      <c r="B825" s="489">
        <v>157</v>
      </c>
      <c r="C825" s="486" t="s">
        <v>350</v>
      </c>
      <c r="D825" s="490" t="s">
        <v>241</v>
      </c>
      <c r="E825" s="489" t="s">
        <v>13</v>
      </c>
      <c r="F825" s="491"/>
      <c r="G825" s="489" t="s">
        <v>340</v>
      </c>
      <c r="H825" s="490" t="s">
        <v>1225</v>
      </c>
      <c r="I825" s="574">
        <v>1</v>
      </c>
      <c r="J825" s="489">
        <v>1</v>
      </c>
    </row>
    <row r="826" spans="1:255">
      <c r="A826" s="485" t="s">
        <v>1528</v>
      </c>
      <c r="B826" s="489">
        <v>165</v>
      </c>
      <c r="C826" s="486" t="s">
        <v>351</v>
      </c>
      <c r="D826" s="490" t="s">
        <v>241</v>
      </c>
      <c r="E826" s="489" t="s">
        <v>13</v>
      </c>
      <c r="F826" s="491"/>
      <c r="G826" s="489" t="s">
        <v>340</v>
      </c>
      <c r="H826" s="490" t="s">
        <v>1225</v>
      </c>
      <c r="I826" s="574">
        <v>1</v>
      </c>
      <c r="J826" s="489">
        <v>1</v>
      </c>
    </row>
    <row r="827" spans="1:255">
      <c r="A827" s="485" t="s">
        <v>1529</v>
      </c>
      <c r="B827" s="489">
        <v>173</v>
      </c>
      <c r="C827" s="486" t="s">
        <v>352</v>
      </c>
      <c r="D827" s="490" t="s">
        <v>241</v>
      </c>
      <c r="E827" s="489" t="s">
        <v>13</v>
      </c>
      <c r="F827" s="491"/>
      <c r="G827" s="489" t="s">
        <v>340</v>
      </c>
      <c r="H827" s="490" t="s">
        <v>1225</v>
      </c>
      <c r="I827" s="574">
        <v>1</v>
      </c>
      <c r="J827" s="489">
        <v>1</v>
      </c>
    </row>
    <row r="828" spans="1:255">
      <c r="A828" s="485" t="s">
        <v>1530</v>
      </c>
      <c r="B828" s="489">
        <v>197</v>
      </c>
      <c r="C828" s="486"/>
      <c r="D828" s="490" t="s">
        <v>241</v>
      </c>
      <c r="E828" s="489" t="s">
        <v>13</v>
      </c>
      <c r="F828" s="491"/>
      <c r="G828" s="489"/>
      <c r="H828" s="490" t="s">
        <v>1225</v>
      </c>
      <c r="I828" s="574"/>
      <c r="J828" s="489">
        <v>1</v>
      </c>
    </row>
    <row r="829" spans="1:255">
      <c r="A829" s="485" t="s">
        <v>1531</v>
      </c>
      <c r="B829" s="489">
        <v>36</v>
      </c>
      <c r="C829" s="486"/>
      <c r="D829" s="490" t="s">
        <v>1496</v>
      </c>
      <c r="E829" s="489" t="s">
        <v>15</v>
      </c>
      <c r="F829" s="491"/>
      <c r="G829" s="489"/>
      <c r="H829" s="490" t="s">
        <v>1225</v>
      </c>
      <c r="I829" s="574"/>
      <c r="J829" s="489">
        <v>1</v>
      </c>
    </row>
    <row r="830" spans="1:255">
      <c r="A830" s="485" t="s">
        <v>1532</v>
      </c>
      <c r="B830" s="489">
        <v>52</v>
      </c>
      <c r="C830" s="486"/>
      <c r="D830" s="490" t="s">
        <v>24</v>
      </c>
      <c r="E830" s="489" t="s">
        <v>15</v>
      </c>
      <c r="F830" s="491"/>
      <c r="G830" s="489"/>
      <c r="H830" s="490" t="s">
        <v>1225</v>
      </c>
      <c r="I830" s="574"/>
      <c r="J830" s="489">
        <v>1</v>
      </c>
    </row>
    <row r="831" spans="1:255">
      <c r="A831" s="485" t="s">
        <v>1533</v>
      </c>
      <c r="B831" s="489">
        <v>79</v>
      </c>
      <c r="C831" s="486"/>
      <c r="D831" s="490" t="s">
        <v>24</v>
      </c>
      <c r="E831" s="489" t="s">
        <v>15</v>
      </c>
      <c r="F831" s="491"/>
      <c r="G831" s="489"/>
      <c r="H831" s="490" t="s">
        <v>1225</v>
      </c>
      <c r="I831" s="574"/>
      <c r="J831" s="489">
        <v>1</v>
      </c>
    </row>
    <row r="832" spans="1:255">
      <c r="A832" s="485" t="s">
        <v>1534</v>
      </c>
      <c r="B832" s="489">
        <v>97</v>
      </c>
      <c r="C832" s="486"/>
      <c r="D832" s="490" t="s">
        <v>24</v>
      </c>
      <c r="E832" s="489" t="s">
        <v>15</v>
      </c>
      <c r="F832" s="491"/>
      <c r="G832" s="489"/>
      <c r="H832" s="490" t="s">
        <v>1225</v>
      </c>
      <c r="I832" s="574"/>
      <c r="J832" s="489">
        <v>1</v>
      </c>
    </row>
    <row r="833" spans="1:10">
      <c r="A833" s="485" t="s">
        <v>1535</v>
      </c>
      <c r="B833" s="489">
        <v>1127</v>
      </c>
      <c r="C833" s="486"/>
      <c r="D833" s="492" t="s">
        <v>24</v>
      </c>
      <c r="E833" s="489" t="s">
        <v>15</v>
      </c>
      <c r="F833" s="491"/>
      <c r="G833" s="489"/>
      <c r="H833" s="490" t="s">
        <v>1225</v>
      </c>
      <c r="I833" s="574"/>
      <c r="J833" s="489">
        <v>1</v>
      </c>
    </row>
    <row r="834" spans="1:10">
      <c r="A834" s="485" t="s">
        <v>1536</v>
      </c>
      <c r="B834" s="489">
        <v>1128</v>
      </c>
      <c r="C834" s="486"/>
      <c r="D834" s="490" t="s">
        <v>24</v>
      </c>
      <c r="E834" s="489" t="s">
        <v>15</v>
      </c>
      <c r="F834" s="491"/>
      <c r="G834" s="489"/>
      <c r="H834" s="490" t="s">
        <v>1225</v>
      </c>
      <c r="I834" s="574"/>
      <c r="J834" s="489">
        <v>1</v>
      </c>
    </row>
    <row r="835" spans="1:10">
      <c r="A835" s="485"/>
      <c r="B835" s="489"/>
      <c r="C835" s="486"/>
      <c r="D835" s="495" t="s">
        <v>984</v>
      </c>
      <c r="E835" s="489"/>
      <c r="F835" s="491"/>
      <c r="G835" s="489"/>
      <c r="H835" s="490"/>
      <c r="I835" s="574"/>
      <c r="J835" s="489"/>
    </row>
    <row r="836" spans="1:10">
      <c r="A836" s="485">
        <v>764</v>
      </c>
      <c r="B836" s="489">
        <v>431</v>
      </c>
      <c r="C836" s="486" t="s">
        <v>356</v>
      </c>
      <c r="D836" s="490" t="s">
        <v>1497</v>
      </c>
      <c r="E836" s="489" t="s">
        <v>15</v>
      </c>
      <c r="F836" s="491"/>
      <c r="G836" s="489" t="s">
        <v>340</v>
      </c>
      <c r="H836" s="490" t="s">
        <v>1226</v>
      </c>
      <c r="I836" s="574">
        <v>1</v>
      </c>
      <c r="J836" s="489">
        <v>1</v>
      </c>
    </row>
    <row r="837" spans="1:10">
      <c r="A837" s="485">
        <v>765</v>
      </c>
      <c r="B837" s="489">
        <v>432</v>
      </c>
      <c r="C837" s="486"/>
      <c r="D837" s="490" t="s">
        <v>152</v>
      </c>
      <c r="E837" s="489" t="s">
        <v>15</v>
      </c>
      <c r="F837" s="491"/>
      <c r="G837" s="489"/>
      <c r="H837" s="490" t="s">
        <v>1226</v>
      </c>
      <c r="I837" s="574"/>
      <c r="J837" s="489">
        <v>1</v>
      </c>
    </row>
    <row r="838" spans="1:10">
      <c r="A838" s="485">
        <v>766</v>
      </c>
      <c r="B838" s="489">
        <v>437</v>
      </c>
      <c r="C838" s="486" t="s">
        <v>357</v>
      </c>
      <c r="D838" s="490" t="s">
        <v>733</v>
      </c>
      <c r="E838" s="489" t="s">
        <v>14</v>
      </c>
      <c r="F838" s="491"/>
      <c r="G838" s="489" t="s">
        <v>340</v>
      </c>
      <c r="H838" s="490" t="s">
        <v>1226</v>
      </c>
      <c r="I838" s="574">
        <v>1</v>
      </c>
      <c r="J838" s="489">
        <v>1</v>
      </c>
    </row>
    <row r="839" spans="1:10">
      <c r="A839" s="485">
        <v>767</v>
      </c>
      <c r="B839" s="489">
        <v>438</v>
      </c>
      <c r="C839" s="486" t="s">
        <v>358</v>
      </c>
      <c r="D839" s="490" t="s">
        <v>65</v>
      </c>
      <c r="E839" s="489" t="s">
        <v>14</v>
      </c>
      <c r="F839" s="491"/>
      <c r="G839" s="489" t="s">
        <v>340</v>
      </c>
      <c r="H839" s="490" t="s">
        <v>1226</v>
      </c>
      <c r="I839" s="574">
        <v>1</v>
      </c>
      <c r="J839" s="489">
        <v>1</v>
      </c>
    </row>
    <row r="840" spans="1:10">
      <c r="A840" s="485">
        <v>768</v>
      </c>
      <c r="B840" s="489">
        <v>439</v>
      </c>
      <c r="C840" s="486"/>
      <c r="D840" s="490" t="s">
        <v>65</v>
      </c>
      <c r="E840" s="489" t="s">
        <v>14</v>
      </c>
      <c r="F840" s="491"/>
      <c r="G840" s="489"/>
      <c r="H840" s="490" t="s">
        <v>1226</v>
      </c>
      <c r="I840" s="574"/>
      <c r="J840" s="489">
        <v>1</v>
      </c>
    </row>
    <row r="841" spans="1:10">
      <c r="A841" s="485">
        <v>769</v>
      </c>
      <c r="B841" s="489">
        <v>440</v>
      </c>
      <c r="C841" s="486"/>
      <c r="D841" s="490" t="s">
        <v>65</v>
      </c>
      <c r="E841" s="489" t="s">
        <v>14</v>
      </c>
      <c r="F841" s="491"/>
      <c r="G841" s="489"/>
      <c r="H841" s="490" t="s">
        <v>1226</v>
      </c>
      <c r="I841" s="574"/>
      <c r="J841" s="489">
        <v>1</v>
      </c>
    </row>
    <row r="842" spans="1:10">
      <c r="A842" s="485">
        <v>770</v>
      </c>
      <c r="B842" s="489">
        <v>441</v>
      </c>
      <c r="C842" s="486"/>
      <c r="D842" s="490" t="s">
        <v>65</v>
      </c>
      <c r="E842" s="489" t="s">
        <v>14</v>
      </c>
      <c r="F842" s="491"/>
      <c r="G842" s="489"/>
      <c r="H842" s="490" t="s">
        <v>1226</v>
      </c>
      <c r="I842" s="574"/>
      <c r="J842" s="489">
        <v>1</v>
      </c>
    </row>
    <row r="843" spans="1:10">
      <c r="A843" s="485">
        <v>771</v>
      </c>
      <c r="B843" s="489">
        <v>442</v>
      </c>
      <c r="C843" s="486"/>
      <c r="D843" s="490" t="s">
        <v>65</v>
      </c>
      <c r="E843" s="489" t="s">
        <v>14</v>
      </c>
      <c r="F843" s="491"/>
      <c r="G843" s="489"/>
      <c r="H843" s="490" t="s">
        <v>1226</v>
      </c>
      <c r="I843" s="574"/>
      <c r="J843" s="489">
        <v>1</v>
      </c>
    </row>
    <row r="844" spans="1:10">
      <c r="A844" s="485">
        <v>772</v>
      </c>
      <c r="B844" s="489">
        <v>456</v>
      </c>
      <c r="C844" s="486"/>
      <c r="D844" s="490" t="s">
        <v>65</v>
      </c>
      <c r="E844" s="489" t="s">
        <v>14</v>
      </c>
      <c r="F844" s="491"/>
      <c r="G844" s="489"/>
      <c r="H844" s="490" t="s">
        <v>1226</v>
      </c>
      <c r="I844" s="574"/>
      <c r="J844" s="489">
        <v>1</v>
      </c>
    </row>
    <row r="845" spans="1:10">
      <c r="A845" s="485">
        <v>773</v>
      </c>
      <c r="B845" s="489">
        <v>457</v>
      </c>
      <c r="C845" s="486"/>
      <c r="D845" s="490" t="s">
        <v>65</v>
      </c>
      <c r="E845" s="489" t="s">
        <v>14</v>
      </c>
      <c r="F845" s="491"/>
      <c r="G845" s="489"/>
      <c r="H845" s="490" t="s">
        <v>1226</v>
      </c>
      <c r="I845" s="574"/>
      <c r="J845" s="489">
        <v>1</v>
      </c>
    </row>
    <row r="846" spans="1:10">
      <c r="A846" s="485">
        <v>774</v>
      </c>
      <c r="B846" s="489">
        <v>458</v>
      </c>
      <c r="C846" s="486"/>
      <c r="D846" s="490" t="s">
        <v>65</v>
      </c>
      <c r="E846" s="489" t="s">
        <v>14</v>
      </c>
      <c r="F846" s="491"/>
      <c r="G846" s="489"/>
      <c r="H846" s="490" t="s">
        <v>1226</v>
      </c>
      <c r="I846" s="574"/>
      <c r="J846" s="489">
        <v>1</v>
      </c>
    </row>
    <row r="847" spans="1:10">
      <c r="A847" s="485">
        <v>775</v>
      </c>
      <c r="B847" s="489">
        <v>459</v>
      </c>
      <c r="C847" s="486"/>
      <c r="D847" s="490" t="s">
        <v>65</v>
      </c>
      <c r="E847" s="489" t="s">
        <v>14</v>
      </c>
      <c r="F847" s="491"/>
      <c r="G847" s="489"/>
      <c r="H847" s="490" t="s">
        <v>1226</v>
      </c>
      <c r="I847" s="574"/>
      <c r="J847" s="489">
        <v>1</v>
      </c>
    </row>
    <row r="848" spans="1:10">
      <c r="A848" s="485">
        <v>776</v>
      </c>
      <c r="B848" s="489">
        <v>460</v>
      </c>
      <c r="C848" s="486"/>
      <c r="D848" s="490" t="s">
        <v>65</v>
      </c>
      <c r="E848" s="489" t="s">
        <v>14</v>
      </c>
      <c r="F848" s="491"/>
      <c r="G848" s="489"/>
      <c r="H848" s="490" t="s">
        <v>1226</v>
      </c>
      <c r="I848" s="574"/>
      <c r="J848" s="489">
        <v>1</v>
      </c>
    </row>
    <row r="849" spans="1:10">
      <c r="A849" s="485">
        <v>777</v>
      </c>
      <c r="B849" s="489">
        <v>461</v>
      </c>
      <c r="C849" s="486"/>
      <c r="D849" s="490" t="s">
        <v>65</v>
      </c>
      <c r="E849" s="489" t="s">
        <v>14</v>
      </c>
      <c r="F849" s="491"/>
      <c r="G849" s="489"/>
      <c r="H849" s="490" t="s">
        <v>1226</v>
      </c>
      <c r="I849" s="574"/>
      <c r="J849" s="489">
        <v>1</v>
      </c>
    </row>
    <row r="850" spans="1:10">
      <c r="A850" s="485">
        <v>778</v>
      </c>
      <c r="B850" s="489">
        <v>462</v>
      </c>
      <c r="C850" s="486"/>
      <c r="D850" s="490" t="s">
        <v>65</v>
      </c>
      <c r="E850" s="489" t="s">
        <v>14</v>
      </c>
      <c r="F850" s="491"/>
      <c r="G850" s="489"/>
      <c r="H850" s="490" t="s">
        <v>1226</v>
      </c>
      <c r="I850" s="574"/>
      <c r="J850" s="489">
        <v>1</v>
      </c>
    </row>
    <row r="851" spans="1:10">
      <c r="A851" s="485">
        <v>779</v>
      </c>
      <c r="B851" s="489">
        <v>463</v>
      </c>
      <c r="C851" s="486"/>
      <c r="D851" s="490" t="s">
        <v>65</v>
      </c>
      <c r="E851" s="489" t="s">
        <v>14</v>
      </c>
      <c r="F851" s="491"/>
      <c r="G851" s="489"/>
      <c r="H851" s="490" t="s">
        <v>1226</v>
      </c>
      <c r="I851" s="574"/>
      <c r="J851" s="489">
        <v>1</v>
      </c>
    </row>
    <row r="852" spans="1:10">
      <c r="A852" s="485">
        <v>780</v>
      </c>
      <c r="B852" s="489">
        <v>464</v>
      </c>
      <c r="C852" s="486"/>
      <c r="D852" s="490" t="s">
        <v>65</v>
      </c>
      <c r="E852" s="489" t="s">
        <v>14</v>
      </c>
      <c r="F852" s="491"/>
      <c r="G852" s="489"/>
      <c r="H852" s="490" t="s">
        <v>1226</v>
      </c>
      <c r="I852" s="574"/>
      <c r="J852" s="489">
        <v>1</v>
      </c>
    </row>
    <row r="853" spans="1:10">
      <c r="A853" s="485">
        <v>781</v>
      </c>
      <c r="B853" s="489">
        <v>465</v>
      </c>
      <c r="C853" s="486"/>
      <c r="D853" s="490" t="s">
        <v>65</v>
      </c>
      <c r="E853" s="489" t="s">
        <v>14</v>
      </c>
      <c r="F853" s="491"/>
      <c r="G853" s="489"/>
      <c r="H853" s="490" t="s">
        <v>1226</v>
      </c>
      <c r="I853" s="574"/>
      <c r="J853" s="489">
        <v>1</v>
      </c>
    </row>
    <row r="854" spans="1:10">
      <c r="A854" s="485">
        <v>782</v>
      </c>
      <c r="B854" s="489">
        <v>466</v>
      </c>
      <c r="C854" s="486"/>
      <c r="D854" s="490" t="s">
        <v>65</v>
      </c>
      <c r="E854" s="489" t="s">
        <v>14</v>
      </c>
      <c r="F854" s="491"/>
      <c r="G854" s="489"/>
      <c r="H854" s="490" t="s">
        <v>1226</v>
      </c>
      <c r="I854" s="574"/>
      <c r="J854" s="489">
        <v>1</v>
      </c>
    </row>
    <row r="855" spans="1:10">
      <c r="A855" s="485">
        <v>783</v>
      </c>
      <c r="B855" s="489">
        <v>443</v>
      </c>
      <c r="C855" s="486" t="s">
        <v>215</v>
      </c>
      <c r="D855" s="490" t="s">
        <v>713</v>
      </c>
      <c r="E855" s="489" t="s">
        <v>14</v>
      </c>
      <c r="F855" s="491"/>
      <c r="G855" s="489" t="s">
        <v>340</v>
      </c>
      <c r="H855" s="490" t="s">
        <v>1226</v>
      </c>
      <c r="I855" s="574">
        <v>1</v>
      </c>
      <c r="J855" s="489">
        <v>1</v>
      </c>
    </row>
    <row r="856" spans="1:10">
      <c r="A856" s="485">
        <v>784</v>
      </c>
      <c r="B856" s="489">
        <v>444</v>
      </c>
      <c r="C856" s="486"/>
      <c r="D856" s="490" t="s">
        <v>259</v>
      </c>
      <c r="E856" s="489" t="s">
        <v>14</v>
      </c>
      <c r="F856" s="491"/>
      <c r="G856" s="489"/>
      <c r="H856" s="490" t="s">
        <v>1226</v>
      </c>
      <c r="I856" s="574"/>
      <c r="J856" s="489">
        <v>1</v>
      </c>
    </row>
    <row r="857" spans="1:10">
      <c r="A857" s="485">
        <v>785</v>
      </c>
      <c r="B857" s="489">
        <v>445</v>
      </c>
      <c r="C857" s="486"/>
      <c r="D857" s="490" t="s">
        <v>259</v>
      </c>
      <c r="E857" s="489" t="s">
        <v>14</v>
      </c>
      <c r="F857" s="491"/>
      <c r="G857" s="489"/>
      <c r="H857" s="490" t="s">
        <v>1226</v>
      </c>
      <c r="I857" s="574"/>
      <c r="J857" s="489">
        <v>1</v>
      </c>
    </row>
    <row r="858" spans="1:10">
      <c r="A858" s="485">
        <v>786</v>
      </c>
      <c r="B858" s="489">
        <v>446</v>
      </c>
      <c r="C858" s="486"/>
      <c r="D858" s="490" t="s">
        <v>259</v>
      </c>
      <c r="E858" s="489" t="s">
        <v>14</v>
      </c>
      <c r="F858" s="491"/>
      <c r="G858" s="489"/>
      <c r="H858" s="490" t="s">
        <v>1226</v>
      </c>
      <c r="I858" s="574"/>
      <c r="J858" s="489">
        <v>1</v>
      </c>
    </row>
    <row r="859" spans="1:10">
      <c r="A859" s="485">
        <v>787</v>
      </c>
      <c r="B859" s="489">
        <v>447</v>
      </c>
      <c r="C859" s="486"/>
      <c r="D859" s="490" t="s">
        <v>259</v>
      </c>
      <c r="E859" s="489" t="s">
        <v>14</v>
      </c>
      <c r="F859" s="491"/>
      <c r="G859" s="489"/>
      <c r="H859" s="490" t="s">
        <v>1226</v>
      </c>
      <c r="I859" s="574"/>
      <c r="J859" s="489">
        <v>1</v>
      </c>
    </row>
    <row r="860" spans="1:10">
      <c r="A860" s="485">
        <v>788</v>
      </c>
      <c r="B860" s="489">
        <v>448</v>
      </c>
      <c r="C860" s="486"/>
      <c r="D860" s="490" t="s">
        <v>259</v>
      </c>
      <c r="E860" s="489" t="s">
        <v>14</v>
      </c>
      <c r="F860" s="491"/>
      <c r="G860" s="489"/>
      <c r="H860" s="490" t="s">
        <v>1226</v>
      </c>
      <c r="I860" s="574"/>
      <c r="J860" s="489">
        <v>1</v>
      </c>
    </row>
    <row r="861" spans="1:10">
      <c r="A861" s="485">
        <v>789</v>
      </c>
      <c r="B861" s="489">
        <v>449</v>
      </c>
      <c r="C861" s="486"/>
      <c r="D861" s="490" t="s">
        <v>259</v>
      </c>
      <c r="E861" s="489" t="s">
        <v>14</v>
      </c>
      <c r="F861" s="491"/>
      <c r="G861" s="489"/>
      <c r="H861" s="490" t="s">
        <v>1226</v>
      </c>
      <c r="I861" s="574"/>
      <c r="J861" s="489">
        <v>1</v>
      </c>
    </row>
    <row r="862" spans="1:10">
      <c r="A862" s="485">
        <v>790</v>
      </c>
      <c r="B862" s="489">
        <v>450</v>
      </c>
      <c r="C862" s="486"/>
      <c r="D862" s="490" t="s">
        <v>259</v>
      </c>
      <c r="E862" s="489" t="s">
        <v>14</v>
      </c>
      <c r="F862" s="491"/>
      <c r="G862" s="489"/>
      <c r="H862" s="490" t="s">
        <v>1226</v>
      </c>
      <c r="I862" s="574"/>
      <c r="J862" s="489">
        <v>1</v>
      </c>
    </row>
    <row r="863" spans="1:10">
      <c r="A863" s="485">
        <v>791</v>
      </c>
      <c r="B863" s="489">
        <v>451</v>
      </c>
      <c r="C863" s="486" t="s">
        <v>359</v>
      </c>
      <c r="D863" s="490" t="s">
        <v>718</v>
      </c>
      <c r="E863" s="489" t="s">
        <v>14</v>
      </c>
      <c r="F863" s="491"/>
      <c r="G863" s="489" t="s">
        <v>340</v>
      </c>
      <c r="H863" s="490" t="s">
        <v>1226</v>
      </c>
      <c r="I863" s="574">
        <v>1</v>
      </c>
      <c r="J863" s="489">
        <v>1</v>
      </c>
    </row>
    <row r="864" spans="1:10">
      <c r="A864" s="485">
        <v>792</v>
      </c>
      <c r="B864" s="489">
        <v>452</v>
      </c>
      <c r="C864" s="486" t="s">
        <v>216</v>
      </c>
      <c r="D864" s="490" t="s">
        <v>263</v>
      </c>
      <c r="E864" s="489" t="s">
        <v>14</v>
      </c>
      <c r="F864" s="491"/>
      <c r="G864" s="489" t="s">
        <v>340</v>
      </c>
      <c r="H864" s="490" t="s">
        <v>1226</v>
      </c>
      <c r="I864" s="574">
        <v>1</v>
      </c>
      <c r="J864" s="489">
        <v>1</v>
      </c>
    </row>
    <row r="865" spans="1:10">
      <c r="A865" s="485">
        <v>793</v>
      </c>
      <c r="B865" s="489">
        <v>453</v>
      </c>
      <c r="C865" s="486" t="s">
        <v>1078</v>
      </c>
      <c r="D865" s="490" t="s">
        <v>263</v>
      </c>
      <c r="E865" s="489" t="s">
        <v>14</v>
      </c>
      <c r="F865" s="491"/>
      <c r="G865" s="489"/>
      <c r="H865" s="490" t="s">
        <v>1226</v>
      </c>
      <c r="I865" s="574">
        <v>1</v>
      </c>
      <c r="J865" s="489">
        <v>1</v>
      </c>
    </row>
    <row r="866" spans="1:10">
      <c r="A866" s="485">
        <v>794</v>
      </c>
      <c r="B866" s="489">
        <v>454</v>
      </c>
      <c r="C866" s="486" t="s">
        <v>1079</v>
      </c>
      <c r="D866" s="490" t="s">
        <v>263</v>
      </c>
      <c r="E866" s="489" t="s">
        <v>14</v>
      </c>
      <c r="F866" s="491"/>
      <c r="G866" s="489"/>
      <c r="H866" s="490" t="s">
        <v>1226</v>
      </c>
      <c r="I866" s="574">
        <v>1</v>
      </c>
      <c r="J866" s="489">
        <v>1</v>
      </c>
    </row>
    <row r="867" spans="1:10">
      <c r="A867" s="485">
        <v>795</v>
      </c>
      <c r="B867" s="489">
        <v>455</v>
      </c>
      <c r="C867" s="486" t="s">
        <v>1080</v>
      </c>
      <c r="D867" s="490" t="s">
        <v>263</v>
      </c>
      <c r="E867" s="489" t="s">
        <v>14</v>
      </c>
      <c r="F867" s="491"/>
      <c r="G867" s="489"/>
      <c r="H867" s="490" t="s">
        <v>1226</v>
      </c>
      <c r="I867" s="574">
        <v>1</v>
      </c>
      <c r="J867" s="489">
        <v>1</v>
      </c>
    </row>
    <row r="868" spans="1:10">
      <c r="A868" s="485">
        <v>796</v>
      </c>
      <c r="B868" s="489">
        <v>467</v>
      </c>
      <c r="C868" s="486" t="s">
        <v>1081</v>
      </c>
      <c r="D868" s="490" t="s">
        <v>263</v>
      </c>
      <c r="E868" s="489" t="s">
        <v>14</v>
      </c>
      <c r="F868" s="491"/>
      <c r="G868" s="489"/>
      <c r="H868" s="490" t="s">
        <v>1226</v>
      </c>
      <c r="I868" s="574">
        <v>1</v>
      </c>
      <c r="J868" s="489">
        <v>1</v>
      </c>
    </row>
    <row r="869" spans="1:10">
      <c r="A869" s="485">
        <v>797</v>
      </c>
      <c r="B869" s="489">
        <v>468</v>
      </c>
      <c r="C869" s="486" t="s">
        <v>1082</v>
      </c>
      <c r="D869" s="490" t="s">
        <v>263</v>
      </c>
      <c r="E869" s="489" t="s">
        <v>14</v>
      </c>
      <c r="F869" s="491"/>
      <c r="G869" s="489"/>
      <c r="H869" s="490" t="s">
        <v>1226</v>
      </c>
      <c r="I869" s="574">
        <v>1</v>
      </c>
      <c r="J869" s="489">
        <v>1</v>
      </c>
    </row>
    <row r="870" spans="1:10">
      <c r="A870" s="485">
        <v>798</v>
      </c>
      <c r="B870" s="489">
        <v>469</v>
      </c>
      <c r="C870" s="486" t="s">
        <v>1130</v>
      </c>
      <c r="D870" s="490" t="s">
        <v>263</v>
      </c>
      <c r="E870" s="489" t="s">
        <v>14</v>
      </c>
      <c r="F870" s="491"/>
      <c r="G870" s="489"/>
      <c r="H870" s="490" t="s">
        <v>1226</v>
      </c>
      <c r="I870" s="574">
        <v>1</v>
      </c>
      <c r="J870" s="489">
        <v>1</v>
      </c>
    </row>
    <row r="871" spans="1:10">
      <c r="A871" s="545">
        <v>799</v>
      </c>
      <c r="B871" s="531">
        <v>470</v>
      </c>
      <c r="C871" s="543"/>
      <c r="D871" s="544" t="s">
        <v>263</v>
      </c>
      <c r="E871" s="531" t="s">
        <v>14</v>
      </c>
      <c r="F871" s="531"/>
      <c r="G871" s="531"/>
      <c r="H871" s="544" t="s">
        <v>1226</v>
      </c>
      <c r="I871" s="574"/>
      <c r="J871" s="531">
        <v>1</v>
      </c>
    </row>
    <row r="872" spans="1:10">
      <c r="A872" s="485">
        <v>800</v>
      </c>
      <c r="B872" s="489">
        <v>471</v>
      </c>
      <c r="C872" s="486"/>
      <c r="D872" s="490" t="s">
        <v>263</v>
      </c>
      <c r="E872" s="489" t="s">
        <v>14</v>
      </c>
      <c r="F872" s="491"/>
      <c r="G872" s="489"/>
      <c r="H872" s="490" t="s">
        <v>1226</v>
      </c>
      <c r="I872" s="574"/>
      <c r="J872" s="489">
        <v>1</v>
      </c>
    </row>
    <row r="873" spans="1:10">
      <c r="A873" s="485">
        <v>801</v>
      </c>
      <c r="B873" s="489">
        <v>472</v>
      </c>
      <c r="C873" s="486"/>
      <c r="D873" s="490" t="s">
        <v>263</v>
      </c>
      <c r="E873" s="489" t="s">
        <v>14</v>
      </c>
      <c r="F873" s="491"/>
      <c r="G873" s="489"/>
      <c r="H873" s="490" t="s">
        <v>1226</v>
      </c>
      <c r="I873" s="574"/>
      <c r="J873" s="489">
        <v>1</v>
      </c>
    </row>
    <row r="874" spans="1:10">
      <c r="A874" s="485">
        <v>802</v>
      </c>
      <c r="B874" s="489">
        <v>473</v>
      </c>
      <c r="C874" s="486"/>
      <c r="D874" s="490" t="s">
        <v>263</v>
      </c>
      <c r="E874" s="489" t="s">
        <v>14</v>
      </c>
      <c r="F874" s="491"/>
      <c r="G874" s="489"/>
      <c r="H874" s="490" t="s">
        <v>1226</v>
      </c>
      <c r="I874" s="574"/>
      <c r="J874" s="489">
        <v>1</v>
      </c>
    </row>
    <row r="875" spans="1:10">
      <c r="A875" s="485">
        <v>803</v>
      </c>
      <c r="B875" s="489">
        <v>474</v>
      </c>
      <c r="C875" s="486"/>
      <c r="D875" s="490" t="s">
        <v>263</v>
      </c>
      <c r="E875" s="489" t="s">
        <v>14</v>
      </c>
      <c r="F875" s="491"/>
      <c r="G875" s="489"/>
      <c r="H875" s="490" t="s">
        <v>1226</v>
      </c>
      <c r="I875" s="574"/>
      <c r="J875" s="489">
        <v>1</v>
      </c>
    </row>
    <row r="876" spans="1:10">
      <c r="A876" s="485">
        <v>804</v>
      </c>
      <c r="B876" s="489">
        <v>475</v>
      </c>
      <c r="C876" s="486"/>
      <c r="D876" s="490" t="s">
        <v>263</v>
      </c>
      <c r="E876" s="489" t="s">
        <v>14</v>
      </c>
      <c r="F876" s="491"/>
      <c r="G876" s="489"/>
      <c r="H876" s="490" t="s">
        <v>1226</v>
      </c>
      <c r="I876" s="574"/>
      <c r="J876" s="489">
        <v>1</v>
      </c>
    </row>
    <row r="877" spans="1:10">
      <c r="A877" s="485">
        <v>805</v>
      </c>
      <c r="B877" s="489">
        <v>476</v>
      </c>
      <c r="C877" s="486"/>
      <c r="D877" s="490" t="s">
        <v>263</v>
      </c>
      <c r="E877" s="489" t="s">
        <v>14</v>
      </c>
      <c r="F877" s="491"/>
      <c r="G877" s="489"/>
      <c r="H877" s="490" t="s">
        <v>1226</v>
      </c>
      <c r="I877" s="574"/>
      <c r="J877" s="489">
        <v>1</v>
      </c>
    </row>
    <row r="878" spans="1:10">
      <c r="A878" s="485">
        <v>806</v>
      </c>
      <c r="B878" s="489">
        <v>477</v>
      </c>
      <c r="C878" s="486"/>
      <c r="D878" s="490" t="s">
        <v>263</v>
      </c>
      <c r="E878" s="489" t="s">
        <v>14</v>
      </c>
      <c r="F878" s="491"/>
      <c r="G878" s="489"/>
      <c r="H878" s="490" t="s">
        <v>1226</v>
      </c>
      <c r="I878" s="574"/>
      <c r="J878" s="489">
        <v>1</v>
      </c>
    </row>
    <row r="879" spans="1:10">
      <c r="A879" s="485">
        <v>807</v>
      </c>
      <c r="B879" s="489">
        <v>478</v>
      </c>
      <c r="C879" s="486"/>
      <c r="D879" s="490" t="s">
        <v>263</v>
      </c>
      <c r="E879" s="489" t="s">
        <v>14</v>
      </c>
      <c r="F879" s="491"/>
      <c r="G879" s="489"/>
      <c r="H879" s="490" t="s">
        <v>1226</v>
      </c>
      <c r="I879" s="574"/>
      <c r="J879" s="489">
        <v>1</v>
      </c>
    </row>
    <row r="880" spans="1:10">
      <c r="A880" s="485">
        <v>808</v>
      </c>
      <c r="B880" s="489">
        <v>479</v>
      </c>
      <c r="C880" s="486"/>
      <c r="D880" s="490" t="s">
        <v>263</v>
      </c>
      <c r="E880" s="489" t="s">
        <v>14</v>
      </c>
      <c r="F880" s="491"/>
      <c r="G880" s="489"/>
      <c r="H880" s="490" t="s">
        <v>1226</v>
      </c>
      <c r="I880" s="574"/>
      <c r="J880" s="489">
        <v>1</v>
      </c>
    </row>
    <row r="881" spans="1:10">
      <c r="A881" s="485">
        <v>809</v>
      </c>
      <c r="B881" s="489">
        <v>480</v>
      </c>
      <c r="C881" s="486"/>
      <c r="D881" s="490" t="s">
        <v>263</v>
      </c>
      <c r="E881" s="489" t="s">
        <v>14</v>
      </c>
      <c r="F881" s="491"/>
      <c r="G881" s="489"/>
      <c r="H881" s="490" t="s">
        <v>1226</v>
      </c>
      <c r="I881" s="574"/>
      <c r="J881" s="489">
        <v>1</v>
      </c>
    </row>
    <row r="882" spans="1:10">
      <c r="A882" s="485">
        <v>810</v>
      </c>
      <c r="B882" s="489">
        <v>481</v>
      </c>
      <c r="C882" s="486"/>
      <c r="D882" s="490" t="s">
        <v>263</v>
      </c>
      <c r="E882" s="489" t="s">
        <v>14</v>
      </c>
      <c r="F882" s="491"/>
      <c r="G882" s="489"/>
      <c r="H882" s="490" t="s">
        <v>1226</v>
      </c>
      <c r="I882" s="574"/>
      <c r="J882" s="489">
        <v>1</v>
      </c>
    </row>
    <row r="883" spans="1:10">
      <c r="A883" s="485">
        <v>811</v>
      </c>
      <c r="B883" s="489">
        <v>482</v>
      </c>
      <c r="C883" s="486"/>
      <c r="D883" s="490" t="s">
        <v>263</v>
      </c>
      <c r="E883" s="489" t="s">
        <v>14</v>
      </c>
      <c r="F883" s="491"/>
      <c r="G883" s="489"/>
      <c r="H883" s="490" t="s">
        <v>1226</v>
      </c>
      <c r="I883" s="574"/>
      <c r="J883" s="489">
        <v>1</v>
      </c>
    </row>
    <row r="884" spans="1:10">
      <c r="A884" s="485">
        <v>812</v>
      </c>
      <c r="B884" s="489">
        <v>483</v>
      </c>
      <c r="C884" s="486"/>
      <c r="D884" s="490" t="s">
        <v>263</v>
      </c>
      <c r="E884" s="489" t="s">
        <v>14</v>
      </c>
      <c r="F884" s="491"/>
      <c r="G884" s="489"/>
      <c r="H884" s="490" t="s">
        <v>1226</v>
      </c>
      <c r="I884" s="574"/>
      <c r="J884" s="489">
        <v>1</v>
      </c>
    </row>
    <row r="885" spans="1:10">
      <c r="A885" s="485">
        <v>813</v>
      </c>
      <c r="B885" s="489">
        <v>484</v>
      </c>
      <c r="C885" s="486"/>
      <c r="D885" s="490" t="s">
        <v>263</v>
      </c>
      <c r="E885" s="489" t="s">
        <v>14</v>
      </c>
      <c r="F885" s="491"/>
      <c r="G885" s="489"/>
      <c r="H885" s="490" t="s">
        <v>1226</v>
      </c>
      <c r="I885" s="574"/>
      <c r="J885" s="489">
        <v>1</v>
      </c>
    </row>
    <row r="886" spans="1:10">
      <c r="A886" s="485">
        <v>814</v>
      </c>
      <c r="B886" s="489">
        <v>485</v>
      </c>
      <c r="C886" s="486"/>
      <c r="D886" s="490" t="s">
        <v>263</v>
      </c>
      <c r="E886" s="489" t="s">
        <v>14</v>
      </c>
      <c r="F886" s="491"/>
      <c r="G886" s="489"/>
      <c r="H886" s="490" t="s">
        <v>1226</v>
      </c>
      <c r="I886" s="574"/>
      <c r="J886" s="489">
        <v>1</v>
      </c>
    </row>
    <row r="887" spans="1:10">
      <c r="A887" s="485">
        <v>815</v>
      </c>
      <c r="B887" s="489">
        <v>486</v>
      </c>
      <c r="C887" s="486"/>
      <c r="D887" s="490" t="s">
        <v>263</v>
      </c>
      <c r="E887" s="489" t="s">
        <v>14</v>
      </c>
      <c r="F887" s="491"/>
      <c r="G887" s="489"/>
      <c r="H887" s="490" t="s">
        <v>1226</v>
      </c>
      <c r="I887" s="574"/>
      <c r="J887" s="489">
        <v>1</v>
      </c>
    </row>
    <row r="888" spans="1:10">
      <c r="A888" s="485">
        <v>816</v>
      </c>
      <c r="B888" s="489">
        <v>487</v>
      </c>
      <c r="C888" s="486"/>
      <c r="D888" s="490" t="s">
        <v>263</v>
      </c>
      <c r="E888" s="489" t="s">
        <v>14</v>
      </c>
      <c r="F888" s="491"/>
      <c r="G888" s="489"/>
      <c r="H888" s="490" t="s">
        <v>1226</v>
      </c>
      <c r="I888" s="574"/>
      <c r="J888" s="489">
        <v>1</v>
      </c>
    </row>
    <row r="889" spans="1:10">
      <c r="A889" s="485">
        <v>817</v>
      </c>
      <c r="B889" s="489">
        <v>488</v>
      </c>
      <c r="C889" s="486"/>
      <c r="D889" s="490" t="s">
        <v>263</v>
      </c>
      <c r="E889" s="489" t="s">
        <v>14</v>
      </c>
      <c r="F889" s="491"/>
      <c r="G889" s="489"/>
      <c r="H889" s="490" t="s">
        <v>1226</v>
      </c>
      <c r="I889" s="574"/>
      <c r="J889" s="489">
        <v>1</v>
      </c>
    </row>
    <row r="890" spans="1:10">
      <c r="A890" s="485">
        <v>818</v>
      </c>
      <c r="B890" s="489">
        <v>489</v>
      </c>
      <c r="C890" s="486"/>
      <c r="D890" s="490" t="s">
        <v>263</v>
      </c>
      <c r="E890" s="489" t="s">
        <v>14</v>
      </c>
      <c r="F890" s="491"/>
      <c r="G890" s="489"/>
      <c r="H890" s="490" t="s">
        <v>1226</v>
      </c>
      <c r="I890" s="574"/>
      <c r="J890" s="489">
        <v>1</v>
      </c>
    </row>
    <row r="891" spans="1:10">
      <c r="A891" s="485">
        <v>819</v>
      </c>
      <c r="B891" s="489">
        <v>490</v>
      </c>
      <c r="C891" s="486"/>
      <c r="D891" s="490" t="s">
        <v>263</v>
      </c>
      <c r="E891" s="489" t="s">
        <v>14</v>
      </c>
      <c r="F891" s="491"/>
      <c r="G891" s="489"/>
      <c r="H891" s="490" t="s">
        <v>1226</v>
      </c>
      <c r="I891" s="574"/>
      <c r="J891" s="489">
        <v>1</v>
      </c>
    </row>
    <row r="892" spans="1:10">
      <c r="A892" s="485"/>
      <c r="B892" s="489"/>
      <c r="C892" s="486"/>
      <c r="D892" s="495" t="s">
        <v>977</v>
      </c>
      <c r="E892" s="489"/>
      <c r="F892" s="491"/>
      <c r="G892" s="489"/>
      <c r="H892" s="490"/>
      <c r="I892" s="574"/>
      <c r="J892" s="489"/>
    </row>
    <row r="893" spans="1:10">
      <c r="A893" s="485">
        <v>820</v>
      </c>
      <c r="B893" s="489">
        <v>803</v>
      </c>
      <c r="C893" s="486"/>
      <c r="D893" s="490" t="s">
        <v>1497</v>
      </c>
      <c r="E893" s="489" t="s">
        <v>15</v>
      </c>
      <c r="F893" s="491"/>
      <c r="G893" s="489"/>
      <c r="H893" s="490" t="s">
        <v>1227</v>
      </c>
      <c r="I893" s="574"/>
      <c r="J893" s="489">
        <v>1</v>
      </c>
    </row>
    <row r="894" spans="1:10">
      <c r="A894" s="485">
        <v>821</v>
      </c>
      <c r="B894" s="489">
        <v>804</v>
      </c>
      <c r="C894" s="486"/>
      <c r="D894" s="490" t="s">
        <v>152</v>
      </c>
      <c r="E894" s="489" t="s">
        <v>15</v>
      </c>
      <c r="F894" s="491"/>
      <c r="G894" s="489"/>
      <c r="H894" s="490" t="s">
        <v>1227</v>
      </c>
      <c r="I894" s="574"/>
      <c r="J894" s="489">
        <v>1</v>
      </c>
    </row>
    <row r="895" spans="1:10">
      <c r="A895" s="485">
        <v>822</v>
      </c>
      <c r="B895" s="489">
        <v>809</v>
      </c>
      <c r="C895" s="486" t="s">
        <v>361</v>
      </c>
      <c r="D895" s="490" t="s">
        <v>733</v>
      </c>
      <c r="E895" s="489" t="s">
        <v>14</v>
      </c>
      <c r="F895" s="491"/>
      <c r="G895" s="489" t="s">
        <v>343</v>
      </c>
      <c r="H895" s="490" t="s">
        <v>1227</v>
      </c>
      <c r="I895" s="574">
        <v>1</v>
      </c>
      <c r="J895" s="489">
        <v>1</v>
      </c>
    </row>
    <row r="896" spans="1:10">
      <c r="A896" s="485">
        <v>823</v>
      </c>
      <c r="B896" s="489">
        <v>810</v>
      </c>
      <c r="C896" s="486" t="s">
        <v>362</v>
      </c>
      <c r="D896" s="490" t="s">
        <v>65</v>
      </c>
      <c r="E896" s="489" t="s">
        <v>14</v>
      </c>
      <c r="F896" s="491"/>
      <c r="G896" s="489" t="s">
        <v>343</v>
      </c>
      <c r="H896" s="490" t="s">
        <v>1227</v>
      </c>
      <c r="I896" s="574">
        <v>1</v>
      </c>
      <c r="J896" s="489">
        <v>1</v>
      </c>
    </row>
    <row r="897" spans="1:10">
      <c r="A897" s="485">
        <v>824</v>
      </c>
      <c r="B897" s="489">
        <v>811</v>
      </c>
      <c r="C897" s="486" t="s">
        <v>363</v>
      </c>
      <c r="D897" s="490" t="s">
        <v>65</v>
      </c>
      <c r="E897" s="489" t="s">
        <v>14</v>
      </c>
      <c r="F897" s="491"/>
      <c r="G897" s="489" t="s">
        <v>343</v>
      </c>
      <c r="H897" s="490" t="s">
        <v>1227</v>
      </c>
      <c r="I897" s="574">
        <v>1</v>
      </c>
      <c r="J897" s="489">
        <v>1</v>
      </c>
    </row>
    <row r="898" spans="1:10">
      <c r="A898" s="485">
        <v>825</v>
      </c>
      <c r="B898" s="489">
        <v>812</v>
      </c>
      <c r="C898" s="486" t="s">
        <v>364</v>
      </c>
      <c r="D898" s="490" t="s">
        <v>65</v>
      </c>
      <c r="E898" s="489" t="s">
        <v>14</v>
      </c>
      <c r="F898" s="491"/>
      <c r="G898" s="489" t="s">
        <v>343</v>
      </c>
      <c r="H898" s="490" t="s">
        <v>1227</v>
      </c>
      <c r="I898" s="574">
        <v>1</v>
      </c>
      <c r="J898" s="489">
        <v>1</v>
      </c>
    </row>
    <row r="899" spans="1:10">
      <c r="A899" s="485">
        <v>826</v>
      </c>
      <c r="B899" s="489">
        <v>813</v>
      </c>
      <c r="C899" s="486"/>
      <c r="D899" s="490" t="s">
        <v>65</v>
      </c>
      <c r="E899" s="489" t="s">
        <v>14</v>
      </c>
      <c r="F899" s="491"/>
      <c r="G899" s="489"/>
      <c r="H899" s="490" t="s">
        <v>1227</v>
      </c>
      <c r="I899" s="574"/>
      <c r="J899" s="489">
        <v>1</v>
      </c>
    </row>
    <row r="900" spans="1:10">
      <c r="A900" s="485">
        <v>827</v>
      </c>
      <c r="B900" s="489">
        <v>814</v>
      </c>
      <c r="C900" s="486"/>
      <c r="D900" s="490" t="s">
        <v>65</v>
      </c>
      <c r="E900" s="489" t="s">
        <v>14</v>
      </c>
      <c r="F900" s="491"/>
      <c r="G900" s="489"/>
      <c r="H900" s="490" t="s">
        <v>1227</v>
      </c>
      <c r="I900" s="574"/>
      <c r="J900" s="489">
        <v>1</v>
      </c>
    </row>
    <row r="901" spans="1:10">
      <c r="A901" s="485">
        <v>828</v>
      </c>
      <c r="B901" s="489">
        <v>828</v>
      </c>
      <c r="C901" s="486"/>
      <c r="D901" s="490" t="s">
        <v>65</v>
      </c>
      <c r="E901" s="489" t="s">
        <v>14</v>
      </c>
      <c r="F901" s="491"/>
      <c r="G901" s="489"/>
      <c r="H901" s="490" t="s">
        <v>1227</v>
      </c>
      <c r="I901" s="574"/>
      <c r="J901" s="489">
        <v>1</v>
      </c>
    </row>
    <row r="902" spans="1:10">
      <c r="A902" s="485">
        <v>829</v>
      </c>
      <c r="B902" s="489">
        <v>829</v>
      </c>
      <c r="C902" s="486" t="s">
        <v>365</v>
      </c>
      <c r="D902" s="490" t="s">
        <v>65</v>
      </c>
      <c r="E902" s="489" t="s">
        <v>14</v>
      </c>
      <c r="F902" s="491"/>
      <c r="G902" s="489" t="s">
        <v>343</v>
      </c>
      <c r="H902" s="490" t="s">
        <v>1227</v>
      </c>
      <c r="I902" s="574">
        <v>1</v>
      </c>
      <c r="J902" s="489">
        <v>1</v>
      </c>
    </row>
    <row r="903" spans="1:10">
      <c r="A903" s="485">
        <v>830</v>
      </c>
      <c r="B903" s="489">
        <v>830</v>
      </c>
      <c r="C903" s="486"/>
      <c r="D903" s="490" t="s">
        <v>65</v>
      </c>
      <c r="E903" s="489" t="s">
        <v>14</v>
      </c>
      <c r="F903" s="491"/>
      <c r="G903" s="489"/>
      <c r="H903" s="490" t="s">
        <v>1227</v>
      </c>
      <c r="I903" s="574"/>
      <c r="J903" s="489">
        <v>1</v>
      </c>
    </row>
    <row r="904" spans="1:10">
      <c r="A904" s="485">
        <v>831</v>
      </c>
      <c r="B904" s="489">
        <v>831</v>
      </c>
      <c r="C904" s="486"/>
      <c r="D904" s="490" t="s">
        <v>65</v>
      </c>
      <c r="E904" s="489" t="s">
        <v>14</v>
      </c>
      <c r="F904" s="491"/>
      <c r="G904" s="489"/>
      <c r="H904" s="490" t="s">
        <v>1227</v>
      </c>
      <c r="I904" s="574"/>
      <c r="J904" s="489">
        <v>1</v>
      </c>
    </row>
    <row r="905" spans="1:10">
      <c r="A905" s="485">
        <v>832</v>
      </c>
      <c r="B905" s="489">
        <v>832</v>
      </c>
      <c r="C905" s="486"/>
      <c r="D905" s="490" t="s">
        <v>65</v>
      </c>
      <c r="E905" s="489" t="s">
        <v>14</v>
      </c>
      <c r="F905" s="491"/>
      <c r="G905" s="489"/>
      <c r="H905" s="490" t="s">
        <v>1227</v>
      </c>
      <c r="I905" s="574"/>
      <c r="J905" s="489">
        <v>1</v>
      </c>
    </row>
    <row r="906" spans="1:10">
      <c r="A906" s="485">
        <v>833</v>
      </c>
      <c r="B906" s="489">
        <v>833</v>
      </c>
      <c r="C906" s="486"/>
      <c r="D906" s="490" t="s">
        <v>65</v>
      </c>
      <c r="E906" s="489" t="s">
        <v>14</v>
      </c>
      <c r="F906" s="491"/>
      <c r="G906" s="489"/>
      <c r="H906" s="490" t="s">
        <v>1227</v>
      </c>
      <c r="I906" s="574"/>
      <c r="J906" s="489">
        <v>1</v>
      </c>
    </row>
    <row r="907" spans="1:10">
      <c r="A907" s="485">
        <v>834</v>
      </c>
      <c r="B907" s="489">
        <v>834</v>
      </c>
      <c r="C907" s="486"/>
      <c r="D907" s="490" t="s">
        <v>65</v>
      </c>
      <c r="E907" s="489" t="s">
        <v>14</v>
      </c>
      <c r="F907" s="491"/>
      <c r="G907" s="489"/>
      <c r="H907" s="490" t="s">
        <v>1227</v>
      </c>
      <c r="I907" s="574"/>
      <c r="J907" s="489">
        <v>1</v>
      </c>
    </row>
    <row r="908" spans="1:10">
      <c r="A908" s="485">
        <v>835</v>
      </c>
      <c r="B908" s="489">
        <v>835</v>
      </c>
      <c r="C908" s="486"/>
      <c r="D908" s="490" t="s">
        <v>65</v>
      </c>
      <c r="E908" s="489" t="s">
        <v>14</v>
      </c>
      <c r="F908" s="491"/>
      <c r="G908" s="489"/>
      <c r="H908" s="490" t="s">
        <v>1227</v>
      </c>
      <c r="I908" s="574"/>
      <c r="J908" s="489">
        <v>1</v>
      </c>
    </row>
    <row r="909" spans="1:10">
      <c r="A909" s="485">
        <v>836</v>
      </c>
      <c r="B909" s="489">
        <v>836</v>
      </c>
      <c r="C909" s="486"/>
      <c r="D909" s="490" t="s">
        <v>65</v>
      </c>
      <c r="E909" s="489" t="s">
        <v>14</v>
      </c>
      <c r="F909" s="491"/>
      <c r="G909" s="489"/>
      <c r="H909" s="490" t="s">
        <v>1227</v>
      </c>
      <c r="I909" s="574"/>
      <c r="J909" s="489">
        <v>1</v>
      </c>
    </row>
    <row r="910" spans="1:10">
      <c r="A910" s="485">
        <v>837</v>
      </c>
      <c r="B910" s="489">
        <v>837</v>
      </c>
      <c r="C910" s="486"/>
      <c r="D910" s="490" t="s">
        <v>65</v>
      </c>
      <c r="E910" s="489" t="s">
        <v>14</v>
      </c>
      <c r="F910" s="491"/>
      <c r="G910" s="489"/>
      <c r="H910" s="490" t="s">
        <v>1227</v>
      </c>
      <c r="I910" s="574"/>
      <c r="J910" s="489">
        <v>1</v>
      </c>
    </row>
    <row r="911" spans="1:10">
      <c r="A911" s="485">
        <v>838</v>
      </c>
      <c r="B911" s="489">
        <v>838</v>
      </c>
      <c r="C911" s="486"/>
      <c r="D911" s="490" t="s">
        <v>65</v>
      </c>
      <c r="E911" s="489" t="s">
        <v>14</v>
      </c>
      <c r="F911" s="491"/>
      <c r="G911" s="489"/>
      <c r="H911" s="490" t="s">
        <v>1227</v>
      </c>
      <c r="I911" s="574"/>
      <c r="J911" s="489">
        <v>1</v>
      </c>
    </row>
    <row r="912" spans="1:10">
      <c r="A912" s="485">
        <v>839</v>
      </c>
      <c r="B912" s="489">
        <v>815</v>
      </c>
      <c r="C912" s="486" t="s">
        <v>366</v>
      </c>
      <c r="D912" s="490" t="s">
        <v>713</v>
      </c>
      <c r="E912" s="489" t="s">
        <v>14</v>
      </c>
      <c r="F912" s="491"/>
      <c r="G912" s="489" t="s">
        <v>343</v>
      </c>
      <c r="H912" s="490" t="s">
        <v>1227</v>
      </c>
      <c r="I912" s="574">
        <v>1</v>
      </c>
      <c r="J912" s="489">
        <v>1</v>
      </c>
    </row>
    <row r="913" spans="1:10">
      <c r="A913" s="485">
        <v>840</v>
      </c>
      <c r="B913" s="489">
        <v>816</v>
      </c>
      <c r="C913" s="486" t="s">
        <v>367</v>
      </c>
      <c r="D913" s="490" t="s">
        <v>259</v>
      </c>
      <c r="E913" s="489" t="s">
        <v>14</v>
      </c>
      <c r="F913" s="491"/>
      <c r="G913" s="489" t="s">
        <v>343</v>
      </c>
      <c r="H913" s="490" t="s">
        <v>1227</v>
      </c>
      <c r="I913" s="574">
        <v>1</v>
      </c>
      <c r="J913" s="489">
        <v>1</v>
      </c>
    </row>
    <row r="914" spans="1:10">
      <c r="A914" s="485">
        <v>841</v>
      </c>
      <c r="B914" s="489">
        <v>817</v>
      </c>
      <c r="C914" s="486"/>
      <c r="D914" s="490" t="s">
        <v>259</v>
      </c>
      <c r="E914" s="489" t="s">
        <v>14</v>
      </c>
      <c r="F914" s="491"/>
      <c r="G914" s="489"/>
      <c r="H914" s="490" t="s">
        <v>1227</v>
      </c>
      <c r="I914" s="574"/>
      <c r="J914" s="489">
        <v>1</v>
      </c>
    </row>
    <row r="915" spans="1:10">
      <c r="A915" s="485">
        <v>842</v>
      </c>
      <c r="B915" s="489">
        <v>818</v>
      </c>
      <c r="C915" s="486"/>
      <c r="D915" s="490" t="s">
        <v>259</v>
      </c>
      <c r="E915" s="489" t="s">
        <v>14</v>
      </c>
      <c r="F915" s="491"/>
      <c r="G915" s="489"/>
      <c r="H915" s="490" t="s">
        <v>1227</v>
      </c>
      <c r="I915" s="574"/>
      <c r="J915" s="489">
        <v>1</v>
      </c>
    </row>
    <row r="916" spans="1:10">
      <c r="A916" s="485">
        <v>843</v>
      </c>
      <c r="B916" s="489">
        <v>819</v>
      </c>
      <c r="C916" s="486"/>
      <c r="D916" s="490" t="s">
        <v>259</v>
      </c>
      <c r="E916" s="489" t="s">
        <v>14</v>
      </c>
      <c r="F916" s="491"/>
      <c r="G916" s="489"/>
      <c r="H916" s="490" t="s">
        <v>1227</v>
      </c>
      <c r="I916" s="574"/>
      <c r="J916" s="489">
        <v>1</v>
      </c>
    </row>
    <row r="917" spans="1:10">
      <c r="A917" s="485">
        <v>844</v>
      </c>
      <c r="B917" s="489">
        <v>820</v>
      </c>
      <c r="C917" s="486"/>
      <c r="D917" s="490" t="s">
        <v>259</v>
      </c>
      <c r="E917" s="489" t="s">
        <v>14</v>
      </c>
      <c r="F917" s="491"/>
      <c r="G917" s="489"/>
      <c r="H917" s="490" t="s">
        <v>1227</v>
      </c>
      <c r="I917" s="574"/>
      <c r="J917" s="489">
        <v>1</v>
      </c>
    </row>
    <row r="918" spans="1:10">
      <c r="A918" s="485">
        <v>845</v>
      </c>
      <c r="B918" s="489">
        <v>821</v>
      </c>
      <c r="C918" s="486"/>
      <c r="D918" s="490" t="s">
        <v>259</v>
      </c>
      <c r="E918" s="489" t="s">
        <v>14</v>
      </c>
      <c r="F918" s="491"/>
      <c r="G918" s="489"/>
      <c r="H918" s="490" t="s">
        <v>1227</v>
      </c>
      <c r="I918" s="574"/>
      <c r="J918" s="489">
        <v>1</v>
      </c>
    </row>
    <row r="919" spans="1:10">
      <c r="A919" s="485">
        <v>846</v>
      </c>
      <c r="B919" s="489">
        <v>822</v>
      </c>
      <c r="C919" s="486"/>
      <c r="D919" s="490" t="s">
        <v>259</v>
      </c>
      <c r="E919" s="489" t="s">
        <v>14</v>
      </c>
      <c r="F919" s="491"/>
      <c r="G919" s="489"/>
      <c r="H919" s="490" t="s">
        <v>1227</v>
      </c>
      <c r="I919" s="574"/>
      <c r="J919" s="489">
        <v>1</v>
      </c>
    </row>
    <row r="920" spans="1:10">
      <c r="A920" s="485">
        <v>847</v>
      </c>
      <c r="B920" s="489">
        <v>823</v>
      </c>
      <c r="C920" s="486" t="s">
        <v>368</v>
      </c>
      <c r="D920" s="490" t="s">
        <v>718</v>
      </c>
      <c r="E920" s="489" t="s">
        <v>14</v>
      </c>
      <c r="F920" s="491"/>
      <c r="G920" s="489" t="s">
        <v>343</v>
      </c>
      <c r="H920" s="490" t="s">
        <v>1227</v>
      </c>
      <c r="I920" s="574">
        <v>1</v>
      </c>
      <c r="J920" s="489">
        <v>1</v>
      </c>
    </row>
    <row r="921" spans="1:10">
      <c r="A921" s="485">
        <v>848</v>
      </c>
      <c r="B921" s="489">
        <v>824</v>
      </c>
      <c r="C921" s="486" t="s">
        <v>369</v>
      </c>
      <c r="D921" s="490" t="s">
        <v>263</v>
      </c>
      <c r="E921" s="489" t="s">
        <v>14</v>
      </c>
      <c r="F921" s="491"/>
      <c r="G921" s="489" t="s">
        <v>343</v>
      </c>
      <c r="H921" s="490" t="s">
        <v>1227</v>
      </c>
      <c r="I921" s="574">
        <v>1</v>
      </c>
      <c r="J921" s="489">
        <v>1</v>
      </c>
    </row>
    <row r="922" spans="1:10">
      <c r="A922" s="485">
        <v>849</v>
      </c>
      <c r="B922" s="489">
        <v>825</v>
      </c>
      <c r="C922" s="486" t="s">
        <v>1086</v>
      </c>
      <c r="D922" s="490" t="s">
        <v>263</v>
      </c>
      <c r="E922" s="489" t="s">
        <v>14</v>
      </c>
      <c r="F922" s="491"/>
      <c r="G922" s="489"/>
      <c r="H922" s="490" t="s">
        <v>1227</v>
      </c>
      <c r="I922" s="574">
        <v>1</v>
      </c>
      <c r="J922" s="489">
        <v>1</v>
      </c>
    </row>
    <row r="923" spans="1:10">
      <c r="A923" s="485">
        <v>850</v>
      </c>
      <c r="B923" s="489">
        <v>826</v>
      </c>
      <c r="C923" s="486" t="s">
        <v>1087</v>
      </c>
      <c r="D923" s="490" t="s">
        <v>263</v>
      </c>
      <c r="E923" s="489" t="s">
        <v>14</v>
      </c>
      <c r="F923" s="491"/>
      <c r="G923" s="489"/>
      <c r="H923" s="490" t="s">
        <v>1227</v>
      </c>
      <c r="I923" s="574">
        <v>1</v>
      </c>
      <c r="J923" s="489">
        <v>1</v>
      </c>
    </row>
    <row r="924" spans="1:10">
      <c r="A924" s="485">
        <v>851</v>
      </c>
      <c r="B924" s="489">
        <v>827</v>
      </c>
      <c r="C924" s="486" t="s">
        <v>1088</v>
      </c>
      <c r="D924" s="490" t="s">
        <v>263</v>
      </c>
      <c r="E924" s="489" t="s">
        <v>14</v>
      </c>
      <c r="F924" s="491"/>
      <c r="G924" s="489"/>
      <c r="H924" s="490" t="s">
        <v>1227</v>
      </c>
      <c r="I924" s="574">
        <v>1</v>
      </c>
      <c r="J924" s="489">
        <v>1</v>
      </c>
    </row>
    <row r="925" spans="1:10">
      <c r="A925" s="485">
        <v>852</v>
      </c>
      <c r="B925" s="489">
        <v>839</v>
      </c>
      <c r="C925" s="486" t="s">
        <v>1089</v>
      </c>
      <c r="D925" s="490" t="s">
        <v>263</v>
      </c>
      <c r="E925" s="489" t="s">
        <v>14</v>
      </c>
      <c r="F925" s="491"/>
      <c r="G925" s="489"/>
      <c r="H925" s="490" t="s">
        <v>1227</v>
      </c>
      <c r="I925" s="574">
        <v>1</v>
      </c>
      <c r="J925" s="489">
        <v>1</v>
      </c>
    </row>
    <row r="926" spans="1:10">
      <c r="A926" s="485">
        <v>853</v>
      </c>
      <c r="B926" s="489">
        <v>840</v>
      </c>
      <c r="C926" s="486" t="s">
        <v>1090</v>
      </c>
      <c r="D926" s="490" t="s">
        <v>263</v>
      </c>
      <c r="E926" s="489" t="s">
        <v>14</v>
      </c>
      <c r="F926" s="491"/>
      <c r="G926" s="489"/>
      <c r="H926" s="490" t="s">
        <v>1227</v>
      </c>
      <c r="I926" s="574">
        <v>1</v>
      </c>
      <c r="J926" s="489">
        <v>1</v>
      </c>
    </row>
    <row r="927" spans="1:10">
      <c r="A927" s="485">
        <v>854</v>
      </c>
      <c r="B927" s="489">
        <v>841</v>
      </c>
      <c r="C927" s="486" t="s">
        <v>1091</v>
      </c>
      <c r="D927" s="490" t="s">
        <v>263</v>
      </c>
      <c r="E927" s="489" t="s">
        <v>14</v>
      </c>
      <c r="F927" s="491"/>
      <c r="G927" s="489"/>
      <c r="H927" s="490" t="s">
        <v>1227</v>
      </c>
      <c r="I927" s="574">
        <v>1</v>
      </c>
      <c r="J927" s="489">
        <v>1</v>
      </c>
    </row>
    <row r="928" spans="1:10">
      <c r="A928" s="545">
        <v>855</v>
      </c>
      <c r="B928" s="531">
        <v>842</v>
      </c>
      <c r="C928" s="543"/>
      <c r="D928" s="544" t="s">
        <v>263</v>
      </c>
      <c r="E928" s="531" t="s">
        <v>14</v>
      </c>
      <c r="F928" s="531"/>
      <c r="G928" s="531"/>
      <c r="H928" s="544" t="s">
        <v>1227</v>
      </c>
      <c r="I928" s="574"/>
      <c r="J928" s="531">
        <v>1</v>
      </c>
    </row>
    <row r="929" spans="1:10">
      <c r="A929" s="545">
        <v>856</v>
      </c>
      <c r="B929" s="531">
        <v>843</v>
      </c>
      <c r="C929" s="543"/>
      <c r="D929" s="544" t="s">
        <v>263</v>
      </c>
      <c r="E929" s="531" t="s">
        <v>14</v>
      </c>
      <c r="F929" s="531"/>
      <c r="G929" s="531"/>
      <c r="H929" s="544" t="s">
        <v>1227</v>
      </c>
      <c r="I929" s="574"/>
      <c r="J929" s="531">
        <v>1</v>
      </c>
    </row>
    <row r="930" spans="1:10">
      <c r="A930" s="485">
        <v>857</v>
      </c>
      <c r="B930" s="489">
        <v>844</v>
      </c>
      <c r="C930" s="486"/>
      <c r="D930" s="490" t="s">
        <v>263</v>
      </c>
      <c r="E930" s="489" t="s">
        <v>14</v>
      </c>
      <c r="F930" s="491"/>
      <c r="G930" s="489"/>
      <c r="H930" s="490" t="s">
        <v>1227</v>
      </c>
      <c r="I930" s="574"/>
      <c r="J930" s="489">
        <v>1</v>
      </c>
    </row>
    <row r="931" spans="1:10">
      <c r="A931" s="485">
        <v>858</v>
      </c>
      <c r="B931" s="489">
        <v>845</v>
      </c>
      <c r="C931" s="486"/>
      <c r="D931" s="490" t="s">
        <v>263</v>
      </c>
      <c r="E931" s="489" t="s">
        <v>14</v>
      </c>
      <c r="F931" s="491"/>
      <c r="G931" s="489"/>
      <c r="H931" s="490" t="s">
        <v>1227</v>
      </c>
      <c r="I931" s="574"/>
      <c r="J931" s="489">
        <v>1</v>
      </c>
    </row>
    <row r="932" spans="1:10">
      <c r="A932" s="485">
        <v>859</v>
      </c>
      <c r="B932" s="489">
        <v>846</v>
      </c>
      <c r="C932" s="486"/>
      <c r="D932" s="490" t="s">
        <v>263</v>
      </c>
      <c r="E932" s="489" t="s">
        <v>14</v>
      </c>
      <c r="F932" s="491"/>
      <c r="G932" s="489"/>
      <c r="H932" s="490" t="s">
        <v>1227</v>
      </c>
      <c r="I932" s="574"/>
      <c r="J932" s="489">
        <v>1</v>
      </c>
    </row>
    <row r="933" spans="1:10">
      <c r="A933" s="485">
        <v>860</v>
      </c>
      <c r="B933" s="489">
        <v>847</v>
      </c>
      <c r="C933" s="486"/>
      <c r="D933" s="490" t="s">
        <v>263</v>
      </c>
      <c r="E933" s="489" t="s">
        <v>14</v>
      </c>
      <c r="F933" s="491"/>
      <c r="G933" s="489"/>
      <c r="H933" s="490" t="s">
        <v>1227</v>
      </c>
      <c r="I933" s="574"/>
      <c r="J933" s="489">
        <v>1</v>
      </c>
    </row>
    <row r="934" spans="1:10">
      <c r="A934" s="485">
        <v>861</v>
      </c>
      <c r="B934" s="489">
        <v>848</v>
      </c>
      <c r="C934" s="486"/>
      <c r="D934" s="490" t="s">
        <v>263</v>
      </c>
      <c r="E934" s="489" t="s">
        <v>14</v>
      </c>
      <c r="F934" s="491"/>
      <c r="G934" s="489"/>
      <c r="H934" s="490" t="s">
        <v>1227</v>
      </c>
      <c r="I934" s="574"/>
      <c r="J934" s="489">
        <v>1</v>
      </c>
    </row>
    <row r="935" spans="1:10">
      <c r="A935" s="485">
        <v>862</v>
      </c>
      <c r="B935" s="489">
        <v>849</v>
      </c>
      <c r="C935" s="486"/>
      <c r="D935" s="490" t="s">
        <v>263</v>
      </c>
      <c r="E935" s="489" t="s">
        <v>14</v>
      </c>
      <c r="F935" s="491"/>
      <c r="G935" s="489"/>
      <c r="H935" s="490" t="s">
        <v>1227</v>
      </c>
      <c r="I935" s="574"/>
      <c r="J935" s="489">
        <v>1</v>
      </c>
    </row>
    <row r="936" spans="1:10">
      <c r="A936" s="485">
        <v>863</v>
      </c>
      <c r="B936" s="489">
        <v>850</v>
      </c>
      <c r="C936" s="486"/>
      <c r="D936" s="490" t="s">
        <v>263</v>
      </c>
      <c r="E936" s="489" t="s">
        <v>14</v>
      </c>
      <c r="F936" s="491"/>
      <c r="G936" s="489"/>
      <c r="H936" s="490" t="s">
        <v>1227</v>
      </c>
      <c r="I936" s="574"/>
      <c r="J936" s="489">
        <v>1</v>
      </c>
    </row>
    <row r="937" spans="1:10">
      <c r="A937" s="485">
        <v>864</v>
      </c>
      <c r="B937" s="489">
        <v>851</v>
      </c>
      <c r="C937" s="486"/>
      <c r="D937" s="490" t="s">
        <v>263</v>
      </c>
      <c r="E937" s="489" t="s">
        <v>14</v>
      </c>
      <c r="F937" s="491"/>
      <c r="G937" s="489"/>
      <c r="H937" s="490" t="s">
        <v>1227</v>
      </c>
      <c r="I937" s="574"/>
      <c r="J937" s="489">
        <v>1</v>
      </c>
    </row>
    <row r="938" spans="1:10">
      <c r="A938" s="485">
        <v>865</v>
      </c>
      <c r="B938" s="489">
        <v>852</v>
      </c>
      <c r="C938" s="486"/>
      <c r="D938" s="490" t="s">
        <v>263</v>
      </c>
      <c r="E938" s="489" t="s">
        <v>14</v>
      </c>
      <c r="F938" s="491"/>
      <c r="G938" s="489"/>
      <c r="H938" s="490" t="s">
        <v>1227</v>
      </c>
      <c r="I938" s="574"/>
      <c r="J938" s="489">
        <v>1</v>
      </c>
    </row>
    <row r="939" spans="1:10">
      <c r="A939" s="485">
        <v>866</v>
      </c>
      <c r="B939" s="489">
        <v>853</v>
      </c>
      <c r="C939" s="486"/>
      <c r="D939" s="490" t="s">
        <v>263</v>
      </c>
      <c r="E939" s="489" t="s">
        <v>14</v>
      </c>
      <c r="F939" s="491"/>
      <c r="G939" s="489"/>
      <c r="H939" s="490" t="s">
        <v>1227</v>
      </c>
      <c r="I939" s="574"/>
      <c r="J939" s="489">
        <v>1</v>
      </c>
    </row>
    <row r="940" spans="1:10">
      <c r="A940" s="485">
        <v>867</v>
      </c>
      <c r="B940" s="489">
        <v>854</v>
      </c>
      <c r="C940" s="486"/>
      <c r="D940" s="490" t="s">
        <v>263</v>
      </c>
      <c r="E940" s="489" t="s">
        <v>14</v>
      </c>
      <c r="F940" s="491"/>
      <c r="G940" s="489"/>
      <c r="H940" s="490" t="s">
        <v>1227</v>
      </c>
      <c r="I940" s="574"/>
      <c r="J940" s="489">
        <v>1</v>
      </c>
    </row>
    <row r="941" spans="1:10">
      <c r="A941" s="485">
        <v>868</v>
      </c>
      <c r="B941" s="489">
        <v>855</v>
      </c>
      <c r="C941" s="486"/>
      <c r="D941" s="490" t="s">
        <v>263</v>
      </c>
      <c r="E941" s="489" t="s">
        <v>14</v>
      </c>
      <c r="F941" s="491"/>
      <c r="G941" s="489"/>
      <c r="H941" s="490" t="s">
        <v>1227</v>
      </c>
      <c r="I941" s="574"/>
      <c r="J941" s="489">
        <v>1</v>
      </c>
    </row>
    <row r="942" spans="1:10">
      <c r="A942" s="485">
        <v>869</v>
      </c>
      <c r="B942" s="489">
        <v>856</v>
      </c>
      <c r="C942" s="486"/>
      <c r="D942" s="490" t="s">
        <v>263</v>
      </c>
      <c r="E942" s="489" t="s">
        <v>14</v>
      </c>
      <c r="F942" s="491"/>
      <c r="G942" s="489"/>
      <c r="H942" s="490" t="s">
        <v>1227</v>
      </c>
      <c r="I942" s="574"/>
      <c r="J942" s="489">
        <v>1</v>
      </c>
    </row>
    <row r="943" spans="1:10">
      <c r="A943" s="485">
        <v>870</v>
      </c>
      <c r="B943" s="489">
        <v>857</v>
      </c>
      <c r="C943" s="486"/>
      <c r="D943" s="490" t="s">
        <v>263</v>
      </c>
      <c r="E943" s="489" t="s">
        <v>14</v>
      </c>
      <c r="F943" s="491"/>
      <c r="G943" s="489"/>
      <c r="H943" s="490" t="s">
        <v>1227</v>
      </c>
      <c r="I943" s="574"/>
      <c r="J943" s="489">
        <v>1</v>
      </c>
    </row>
    <row r="944" spans="1:10">
      <c r="A944" s="485">
        <v>871</v>
      </c>
      <c r="B944" s="489">
        <v>858</v>
      </c>
      <c r="C944" s="486"/>
      <c r="D944" s="490" t="s">
        <v>263</v>
      </c>
      <c r="E944" s="489" t="s">
        <v>14</v>
      </c>
      <c r="F944" s="491"/>
      <c r="G944" s="489"/>
      <c r="H944" s="490" t="s">
        <v>1227</v>
      </c>
      <c r="I944" s="574"/>
      <c r="J944" s="489">
        <v>1</v>
      </c>
    </row>
    <row r="945" spans="1:10">
      <c r="A945" s="485">
        <v>872</v>
      </c>
      <c r="B945" s="489">
        <v>859</v>
      </c>
      <c r="C945" s="486"/>
      <c r="D945" s="490" t="s">
        <v>263</v>
      </c>
      <c r="E945" s="489" t="s">
        <v>14</v>
      </c>
      <c r="F945" s="491"/>
      <c r="G945" s="489"/>
      <c r="H945" s="490" t="s">
        <v>1227</v>
      </c>
      <c r="I945" s="574"/>
      <c r="J945" s="489">
        <v>1</v>
      </c>
    </row>
    <row r="946" spans="1:10">
      <c r="A946" s="485">
        <v>873</v>
      </c>
      <c r="B946" s="489">
        <v>860</v>
      </c>
      <c r="C946" s="486"/>
      <c r="D946" s="490" t="s">
        <v>263</v>
      </c>
      <c r="E946" s="489" t="s">
        <v>14</v>
      </c>
      <c r="F946" s="491"/>
      <c r="G946" s="489"/>
      <c r="H946" s="490" t="s">
        <v>1227</v>
      </c>
      <c r="I946" s="574"/>
      <c r="J946" s="489">
        <v>1</v>
      </c>
    </row>
    <row r="947" spans="1:10">
      <c r="A947" s="485">
        <v>874</v>
      </c>
      <c r="B947" s="489">
        <v>861</v>
      </c>
      <c r="C947" s="486"/>
      <c r="D947" s="490" t="s">
        <v>263</v>
      </c>
      <c r="E947" s="489" t="s">
        <v>14</v>
      </c>
      <c r="F947" s="491"/>
      <c r="G947" s="489"/>
      <c r="H947" s="490" t="s">
        <v>1227</v>
      </c>
      <c r="I947" s="574"/>
      <c r="J947" s="489">
        <v>1</v>
      </c>
    </row>
    <row r="948" spans="1:10">
      <c r="A948" s="485">
        <v>875</v>
      </c>
      <c r="B948" s="489">
        <v>862</v>
      </c>
      <c r="C948" s="486"/>
      <c r="D948" s="490" t="s">
        <v>263</v>
      </c>
      <c r="E948" s="489" t="s">
        <v>14</v>
      </c>
      <c r="F948" s="491"/>
      <c r="G948" s="489"/>
      <c r="H948" s="490" t="s">
        <v>1227</v>
      </c>
      <c r="I948" s="574"/>
      <c r="J948" s="489">
        <v>1</v>
      </c>
    </row>
    <row r="949" spans="1:10">
      <c r="A949" s="485"/>
      <c r="B949" s="489"/>
      <c r="C949" s="486"/>
      <c r="D949" s="494" t="s">
        <v>988</v>
      </c>
      <c r="E949" s="489"/>
      <c r="F949" s="491"/>
      <c r="G949" s="489"/>
      <c r="H949" s="490"/>
      <c r="I949" s="573">
        <f>SUM(I951:I1105)</f>
        <v>33</v>
      </c>
      <c r="J949" s="533">
        <f>SUM(J951:J1105)</f>
        <v>151</v>
      </c>
    </row>
    <row r="950" spans="1:10">
      <c r="A950" s="485"/>
      <c r="B950" s="489"/>
      <c r="C950" s="486"/>
      <c r="D950" s="495" t="s">
        <v>49</v>
      </c>
      <c r="E950" s="489"/>
      <c r="F950" s="491"/>
      <c r="G950" s="489"/>
      <c r="H950" s="490"/>
      <c r="I950" s="574"/>
      <c r="J950" s="489"/>
    </row>
    <row r="951" spans="1:10">
      <c r="A951" s="485">
        <v>876</v>
      </c>
      <c r="B951" s="489">
        <v>102</v>
      </c>
      <c r="C951" s="489">
        <v>24</v>
      </c>
      <c r="D951" s="490" t="s">
        <v>1489</v>
      </c>
      <c r="E951" s="489" t="s">
        <v>13</v>
      </c>
      <c r="F951" s="491"/>
      <c r="G951" s="489" t="s">
        <v>378</v>
      </c>
      <c r="H951" s="490" t="s">
        <v>1228</v>
      </c>
      <c r="I951" s="574"/>
      <c r="J951" s="489">
        <v>1</v>
      </c>
    </row>
    <row r="952" spans="1:10">
      <c r="A952" s="485">
        <v>877</v>
      </c>
      <c r="B952" s="489">
        <v>132</v>
      </c>
      <c r="C952" s="489">
        <v>25</v>
      </c>
      <c r="D952" s="490" t="s">
        <v>84</v>
      </c>
      <c r="E952" s="489" t="s">
        <v>13</v>
      </c>
      <c r="F952" s="491"/>
      <c r="G952" s="489" t="s">
        <v>376</v>
      </c>
      <c r="H952" s="490" t="s">
        <v>1228</v>
      </c>
      <c r="I952" s="574"/>
      <c r="J952" s="489">
        <v>1</v>
      </c>
    </row>
    <row r="953" spans="1:10">
      <c r="A953" s="485">
        <v>878</v>
      </c>
      <c r="B953" s="489">
        <v>162</v>
      </c>
      <c r="C953" s="486"/>
      <c r="D953" s="490" t="s">
        <v>84</v>
      </c>
      <c r="E953" s="489" t="s">
        <v>13</v>
      </c>
      <c r="F953" s="491"/>
      <c r="G953" s="489"/>
      <c r="H953" s="490" t="s">
        <v>1228</v>
      </c>
      <c r="I953" s="574"/>
      <c r="J953" s="489">
        <v>1</v>
      </c>
    </row>
    <row r="954" spans="1:10">
      <c r="A954" s="485">
        <v>879</v>
      </c>
      <c r="B954" s="489">
        <v>164</v>
      </c>
      <c r="C954" s="486"/>
      <c r="D954" s="490" t="s">
        <v>84</v>
      </c>
      <c r="E954" s="489" t="s">
        <v>13</v>
      </c>
      <c r="F954" s="491"/>
      <c r="G954" s="489"/>
      <c r="H954" s="490" t="s">
        <v>1228</v>
      </c>
      <c r="I954" s="574"/>
      <c r="J954" s="489">
        <v>1</v>
      </c>
    </row>
    <row r="955" spans="1:10">
      <c r="A955" s="485">
        <v>880</v>
      </c>
      <c r="B955" s="489">
        <v>166</v>
      </c>
      <c r="C955" s="486"/>
      <c r="D955" s="490" t="s">
        <v>84</v>
      </c>
      <c r="E955" s="489" t="s">
        <v>13</v>
      </c>
      <c r="F955" s="491"/>
      <c r="G955" s="489"/>
      <c r="H955" s="490" t="s">
        <v>1228</v>
      </c>
      <c r="I955" s="574"/>
      <c r="J955" s="489">
        <v>1</v>
      </c>
    </row>
    <row r="956" spans="1:10">
      <c r="A956" s="485">
        <v>881</v>
      </c>
      <c r="B956" s="489">
        <v>309</v>
      </c>
      <c r="C956" s="486"/>
      <c r="D956" s="490" t="s">
        <v>84</v>
      </c>
      <c r="E956" s="489" t="s">
        <v>13</v>
      </c>
      <c r="F956" s="491"/>
      <c r="G956" s="489"/>
      <c r="H956" s="490" t="s">
        <v>1228</v>
      </c>
      <c r="I956" s="574"/>
      <c r="J956" s="489">
        <v>1</v>
      </c>
    </row>
    <row r="957" spans="1:10">
      <c r="A957" s="485">
        <v>882</v>
      </c>
      <c r="B957" s="489">
        <v>310</v>
      </c>
      <c r="C957" s="486"/>
      <c r="D957" s="490" t="s">
        <v>84</v>
      </c>
      <c r="E957" s="489" t="s">
        <v>13</v>
      </c>
      <c r="F957" s="491"/>
      <c r="G957" s="489"/>
      <c r="H957" s="490" t="s">
        <v>1228</v>
      </c>
      <c r="I957" s="574"/>
      <c r="J957" s="489">
        <v>1</v>
      </c>
    </row>
    <row r="958" spans="1:10">
      <c r="A958" s="485">
        <v>883</v>
      </c>
      <c r="B958" s="489">
        <v>681</v>
      </c>
      <c r="C958" s="486"/>
      <c r="D958" s="490" t="s">
        <v>84</v>
      </c>
      <c r="E958" s="489" t="s">
        <v>13</v>
      </c>
      <c r="F958" s="491"/>
      <c r="G958" s="489"/>
      <c r="H958" s="490" t="s">
        <v>1228</v>
      </c>
      <c r="I958" s="574"/>
      <c r="J958" s="489">
        <v>1</v>
      </c>
    </row>
    <row r="959" spans="1:10">
      <c r="A959" s="485">
        <v>884</v>
      </c>
      <c r="B959" s="489">
        <v>682</v>
      </c>
      <c r="C959" s="486"/>
      <c r="D959" s="490" t="s">
        <v>84</v>
      </c>
      <c r="E959" s="489" t="s">
        <v>13</v>
      </c>
      <c r="F959" s="491"/>
      <c r="G959" s="489"/>
      <c r="H959" s="490" t="s">
        <v>1228</v>
      </c>
      <c r="I959" s="574"/>
      <c r="J959" s="489">
        <v>1</v>
      </c>
    </row>
    <row r="960" spans="1:10">
      <c r="A960" s="485">
        <v>885</v>
      </c>
      <c r="B960" s="489">
        <v>42</v>
      </c>
      <c r="C960" s="486"/>
      <c r="D960" s="490" t="s">
        <v>229</v>
      </c>
      <c r="E960" s="489" t="s">
        <v>13</v>
      </c>
      <c r="F960" s="491"/>
      <c r="G960" s="489"/>
      <c r="H960" s="490" t="s">
        <v>1228</v>
      </c>
      <c r="I960" s="574"/>
      <c r="J960" s="489">
        <v>1</v>
      </c>
    </row>
    <row r="961" spans="1:255">
      <c r="A961" s="485">
        <v>886</v>
      </c>
      <c r="B961" s="489">
        <v>63</v>
      </c>
      <c r="C961" s="486"/>
      <c r="D961" s="490" t="s">
        <v>229</v>
      </c>
      <c r="E961" s="489" t="s">
        <v>13</v>
      </c>
      <c r="F961" s="491"/>
      <c r="G961" s="489"/>
      <c r="H961" s="490" t="s">
        <v>1228</v>
      </c>
      <c r="I961" s="574"/>
      <c r="J961" s="489">
        <v>1</v>
      </c>
    </row>
    <row r="962" spans="1:255">
      <c r="A962" s="485">
        <v>887</v>
      </c>
      <c r="B962" s="489">
        <v>66</v>
      </c>
      <c r="C962" s="486" t="s">
        <v>375</v>
      </c>
      <c r="D962" s="490" t="s">
        <v>229</v>
      </c>
      <c r="E962" s="489" t="s">
        <v>13</v>
      </c>
      <c r="F962" s="491"/>
      <c r="G962" s="489" t="s">
        <v>376</v>
      </c>
      <c r="H962" s="490" t="s">
        <v>1228</v>
      </c>
      <c r="I962" s="574">
        <v>1</v>
      </c>
      <c r="J962" s="489">
        <v>1</v>
      </c>
    </row>
    <row r="963" spans="1:255">
      <c r="A963" s="485">
        <v>888</v>
      </c>
      <c r="B963" s="489">
        <v>311</v>
      </c>
      <c r="C963" s="486"/>
      <c r="D963" s="490" t="s">
        <v>25</v>
      </c>
      <c r="E963" s="489" t="s">
        <v>13</v>
      </c>
      <c r="F963" s="491"/>
      <c r="G963" s="489"/>
      <c r="H963" s="490" t="s">
        <v>1228</v>
      </c>
      <c r="I963" s="574"/>
      <c r="J963" s="489">
        <v>1</v>
      </c>
    </row>
    <row r="964" spans="1:255">
      <c r="A964" s="485">
        <v>889</v>
      </c>
      <c r="B964" s="489">
        <v>745</v>
      </c>
      <c r="C964" s="486" t="s">
        <v>401</v>
      </c>
      <c r="D964" s="490" t="s">
        <v>25</v>
      </c>
      <c r="E964" s="489" t="s">
        <v>13</v>
      </c>
      <c r="F964" s="491"/>
      <c r="G964" s="489" t="s">
        <v>376</v>
      </c>
      <c r="H964" s="490" t="s">
        <v>1228</v>
      </c>
      <c r="I964" s="574">
        <v>1</v>
      </c>
      <c r="J964" s="489">
        <v>1</v>
      </c>
    </row>
    <row r="965" spans="1:255">
      <c r="A965" s="485">
        <v>890</v>
      </c>
      <c r="B965" s="489">
        <v>312</v>
      </c>
      <c r="C965" s="486"/>
      <c r="D965" s="490" t="s">
        <v>1493</v>
      </c>
      <c r="E965" s="489" t="s">
        <v>13</v>
      </c>
      <c r="F965" s="491"/>
      <c r="G965" s="489"/>
      <c r="H965" s="490" t="s">
        <v>1228</v>
      </c>
      <c r="I965" s="574"/>
      <c r="J965" s="489">
        <v>1</v>
      </c>
    </row>
    <row r="966" spans="1:255">
      <c r="A966" s="485">
        <v>891</v>
      </c>
      <c r="B966" s="489">
        <v>560</v>
      </c>
      <c r="C966" s="486" t="s">
        <v>400</v>
      </c>
      <c r="D966" s="490" t="s">
        <v>101</v>
      </c>
      <c r="E966" s="489" t="s">
        <v>13</v>
      </c>
      <c r="F966" s="491"/>
      <c r="G966" s="489" t="s">
        <v>376</v>
      </c>
      <c r="H966" s="490" t="s">
        <v>1228</v>
      </c>
      <c r="I966" s="574">
        <v>1</v>
      </c>
      <c r="J966" s="489">
        <v>1</v>
      </c>
    </row>
    <row r="967" spans="1:255">
      <c r="A967" s="485"/>
      <c r="B967" s="489"/>
      <c r="C967" s="486"/>
      <c r="D967" s="495" t="s">
        <v>230</v>
      </c>
      <c r="E967" s="489"/>
      <c r="F967" s="491"/>
      <c r="G967" s="489"/>
      <c r="H967" s="490"/>
      <c r="I967" s="574"/>
      <c r="J967" s="489"/>
    </row>
    <row r="968" spans="1:255">
      <c r="A968" s="485">
        <v>892</v>
      </c>
      <c r="B968" s="489">
        <v>305</v>
      </c>
      <c r="C968" s="486" t="s">
        <v>377</v>
      </c>
      <c r="D968" s="490" t="s">
        <v>1494</v>
      </c>
      <c r="E968" s="489" t="s">
        <v>15</v>
      </c>
      <c r="F968" s="491"/>
      <c r="G968" s="489" t="s">
        <v>378</v>
      </c>
      <c r="H968" s="490" t="s">
        <v>1229</v>
      </c>
      <c r="I968" s="574">
        <v>1</v>
      </c>
      <c r="J968" s="489">
        <v>1</v>
      </c>
    </row>
    <row r="969" spans="1:255">
      <c r="A969" s="485">
        <v>893</v>
      </c>
      <c r="B969" s="489">
        <v>306</v>
      </c>
      <c r="C969" s="486"/>
      <c r="D969" s="490" t="s">
        <v>113</v>
      </c>
      <c r="E969" s="489" t="s">
        <v>15</v>
      </c>
      <c r="F969" s="491"/>
      <c r="G969" s="489"/>
      <c r="H969" s="490" t="s">
        <v>1229</v>
      </c>
      <c r="I969" s="574"/>
      <c r="J969" s="489">
        <v>1</v>
      </c>
    </row>
    <row r="970" spans="1:255">
      <c r="A970" s="485">
        <v>894</v>
      </c>
      <c r="B970" s="489">
        <v>677</v>
      </c>
      <c r="C970" s="486" t="s">
        <v>379</v>
      </c>
      <c r="D970" s="490" t="s">
        <v>113</v>
      </c>
      <c r="E970" s="489" t="s">
        <v>15</v>
      </c>
      <c r="F970" s="491"/>
      <c r="G970" s="489" t="s">
        <v>376</v>
      </c>
      <c r="H970" s="490" t="s">
        <v>1229</v>
      </c>
      <c r="I970" s="574">
        <v>1</v>
      </c>
      <c r="J970" s="489">
        <v>1</v>
      </c>
    </row>
    <row r="971" spans="1:255">
      <c r="A971" s="485">
        <v>895</v>
      </c>
      <c r="B971" s="489">
        <v>678</v>
      </c>
      <c r="C971" s="486"/>
      <c r="D971" s="490" t="s">
        <v>113</v>
      </c>
      <c r="E971" s="489" t="s">
        <v>15</v>
      </c>
      <c r="F971" s="491"/>
      <c r="G971" s="489"/>
      <c r="H971" s="490" t="s">
        <v>1229</v>
      </c>
      <c r="I971" s="574"/>
      <c r="J971" s="489">
        <v>1</v>
      </c>
    </row>
    <row r="972" spans="1:255">
      <c r="A972" s="485"/>
      <c r="B972" s="489"/>
      <c r="C972" s="486"/>
      <c r="D972" s="495" t="s">
        <v>234</v>
      </c>
      <c r="E972" s="489"/>
      <c r="F972" s="491"/>
      <c r="G972" s="489"/>
      <c r="H972" s="490"/>
      <c r="I972" s="574"/>
      <c r="J972" s="489"/>
    </row>
    <row r="973" spans="1:255">
      <c r="A973" s="485">
        <v>896</v>
      </c>
      <c r="B973" s="489">
        <v>154</v>
      </c>
      <c r="C973" s="486"/>
      <c r="D973" s="490" t="s">
        <v>1489</v>
      </c>
      <c r="E973" s="489" t="s">
        <v>13</v>
      </c>
      <c r="F973" s="491"/>
      <c r="G973" s="489"/>
      <c r="H973" s="490" t="s">
        <v>1230</v>
      </c>
      <c r="I973" s="574"/>
      <c r="J973" s="489">
        <v>1</v>
      </c>
    </row>
    <row r="974" spans="1:255" s="73" customFormat="1">
      <c r="A974" s="485">
        <v>897</v>
      </c>
      <c r="B974" s="489">
        <v>156</v>
      </c>
      <c r="C974" s="486"/>
      <c r="D974" s="490" t="s">
        <v>84</v>
      </c>
      <c r="E974" s="489" t="s">
        <v>13</v>
      </c>
      <c r="F974" s="491"/>
      <c r="G974" s="489"/>
      <c r="H974" s="490" t="s">
        <v>1230</v>
      </c>
      <c r="I974" s="574"/>
      <c r="J974" s="489">
        <v>1</v>
      </c>
      <c r="K974" s="483"/>
      <c r="L974" s="483"/>
      <c r="M974" s="483"/>
      <c r="N974" s="483"/>
      <c r="O974" s="483"/>
      <c r="P974" s="483"/>
      <c r="Q974" s="483"/>
      <c r="R974" s="483"/>
      <c r="S974" s="483"/>
      <c r="T974" s="483"/>
      <c r="U974" s="483"/>
      <c r="V974" s="483"/>
      <c r="W974" s="483"/>
      <c r="X974" s="483"/>
      <c r="Y974" s="483"/>
      <c r="Z974" s="483"/>
      <c r="AA974" s="483"/>
      <c r="AB974" s="483"/>
      <c r="AC974" s="483"/>
      <c r="AD974" s="483"/>
      <c r="AE974" s="483"/>
      <c r="AF974" s="483"/>
      <c r="AG974" s="483"/>
      <c r="AH974" s="483"/>
      <c r="AI974" s="483"/>
      <c r="AJ974" s="483"/>
      <c r="AK974" s="483"/>
      <c r="AL974" s="483"/>
      <c r="AM974" s="483"/>
      <c r="AN974" s="483"/>
      <c r="AO974" s="483"/>
      <c r="AP974" s="483"/>
      <c r="AQ974" s="483"/>
      <c r="AR974" s="483"/>
      <c r="AS974" s="483"/>
      <c r="AT974" s="483"/>
      <c r="AU974" s="483"/>
      <c r="AV974" s="483"/>
      <c r="AW974" s="483"/>
      <c r="AX974" s="483"/>
      <c r="AY974" s="483"/>
      <c r="AZ974" s="483"/>
      <c r="BA974" s="483"/>
      <c r="BB974" s="483"/>
      <c r="BC974" s="483"/>
      <c r="BD974" s="483"/>
      <c r="BE974" s="483"/>
      <c r="BF974" s="483"/>
      <c r="BG974" s="483"/>
      <c r="BH974" s="483"/>
      <c r="BI974" s="483"/>
      <c r="BJ974" s="483"/>
      <c r="BK974" s="483"/>
      <c r="BL974" s="483"/>
      <c r="BM974" s="483"/>
      <c r="BN974" s="483"/>
      <c r="BO974" s="483"/>
      <c r="BP974" s="483"/>
      <c r="BQ974" s="483"/>
      <c r="BR974" s="483"/>
      <c r="BS974" s="483"/>
      <c r="BT974" s="483"/>
      <c r="BU974" s="483"/>
      <c r="BV974" s="483"/>
      <c r="BW974" s="483"/>
      <c r="BX974" s="483"/>
      <c r="BY974" s="483"/>
      <c r="BZ974" s="483"/>
      <c r="CA974" s="483"/>
      <c r="CB974" s="483"/>
      <c r="CC974" s="483"/>
      <c r="CD974" s="483"/>
      <c r="CE974" s="483"/>
      <c r="CF974" s="483"/>
      <c r="CG974" s="483"/>
      <c r="CH974" s="483"/>
      <c r="CI974" s="483"/>
      <c r="CJ974" s="483"/>
      <c r="CK974" s="483"/>
      <c r="CL974" s="483"/>
      <c r="CM974" s="483"/>
      <c r="CN974" s="483"/>
      <c r="CO974" s="483"/>
      <c r="CP974" s="483"/>
      <c r="CQ974" s="483"/>
      <c r="CR974" s="483"/>
      <c r="CS974" s="483"/>
      <c r="CT974" s="483"/>
      <c r="CU974" s="483"/>
      <c r="CV974" s="483"/>
      <c r="CW974" s="483"/>
      <c r="CX974" s="483"/>
      <c r="CY974" s="483"/>
      <c r="CZ974" s="483"/>
      <c r="DA974" s="483"/>
      <c r="DB974" s="483"/>
      <c r="DC974" s="483"/>
      <c r="DD974" s="483"/>
      <c r="DE974" s="483"/>
      <c r="DF974" s="483"/>
      <c r="DG974" s="483"/>
      <c r="DH974" s="483"/>
      <c r="DI974" s="483"/>
      <c r="DJ974" s="483"/>
      <c r="DK974" s="483"/>
      <c r="DL974" s="483"/>
      <c r="DM974" s="483"/>
      <c r="DN974" s="483"/>
      <c r="DO974" s="483"/>
      <c r="DP974" s="483"/>
      <c r="DQ974" s="483"/>
      <c r="DR974" s="483"/>
      <c r="DS974" s="483"/>
      <c r="DT974" s="483"/>
      <c r="DU974" s="483"/>
      <c r="DV974" s="483"/>
      <c r="DW974" s="483"/>
      <c r="DX974" s="483"/>
      <c r="DY974" s="483"/>
      <c r="DZ974" s="483"/>
      <c r="EA974" s="483"/>
      <c r="EB974" s="483"/>
      <c r="EC974" s="483"/>
      <c r="ED974" s="483"/>
      <c r="EE974" s="483"/>
      <c r="EF974" s="483"/>
      <c r="EG974" s="483"/>
      <c r="EH974" s="483"/>
      <c r="EI974" s="483"/>
      <c r="EJ974" s="483"/>
      <c r="EK974" s="483"/>
      <c r="EL974" s="483"/>
      <c r="EM974" s="483"/>
      <c r="EN974" s="483"/>
      <c r="EO974" s="483"/>
      <c r="EP974" s="483"/>
      <c r="EQ974" s="483"/>
      <c r="ER974" s="483"/>
      <c r="ES974" s="483"/>
      <c r="ET974" s="483"/>
      <c r="EU974" s="483"/>
      <c r="EV974" s="483"/>
      <c r="EW974" s="483"/>
      <c r="EX974" s="483"/>
      <c r="EY974" s="483"/>
      <c r="EZ974" s="483"/>
      <c r="FA974" s="483"/>
      <c r="FB974" s="483"/>
      <c r="FC974" s="483"/>
      <c r="FD974" s="483"/>
      <c r="FE974" s="483"/>
      <c r="FF974" s="483"/>
      <c r="FG974" s="483"/>
      <c r="FH974" s="483"/>
      <c r="FI974" s="483"/>
      <c r="FJ974" s="483"/>
      <c r="FK974" s="483"/>
      <c r="FL974" s="483"/>
      <c r="FM974" s="483"/>
      <c r="FN974" s="483"/>
      <c r="FO974" s="483"/>
      <c r="FP974" s="483"/>
      <c r="FQ974" s="483"/>
      <c r="FR974" s="483"/>
      <c r="FS974" s="483"/>
      <c r="FT974" s="483"/>
      <c r="FU974" s="483"/>
      <c r="FV974" s="483"/>
      <c r="FW974" s="483"/>
      <c r="FX974" s="483"/>
      <c r="FY974" s="483"/>
      <c r="FZ974" s="483"/>
      <c r="GA974" s="483"/>
      <c r="GB974" s="483"/>
      <c r="GC974" s="483"/>
      <c r="GD974" s="483"/>
      <c r="GE974" s="483"/>
      <c r="GF974" s="483"/>
      <c r="GG974" s="483"/>
      <c r="GH974" s="483"/>
      <c r="GI974" s="483"/>
      <c r="GJ974" s="483"/>
      <c r="GK974" s="483"/>
      <c r="GL974" s="483"/>
      <c r="GM974" s="483"/>
      <c r="GN974" s="483"/>
      <c r="GO974" s="483"/>
      <c r="GP974" s="483"/>
      <c r="GQ974" s="483"/>
      <c r="GR974" s="483"/>
      <c r="GS974" s="483"/>
      <c r="GT974" s="483"/>
      <c r="GU974" s="483"/>
      <c r="GV974" s="483"/>
      <c r="GW974" s="483"/>
      <c r="GX974" s="483"/>
      <c r="GY974" s="483"/>
      <c r="GZ974" s="483"/>
      <c r="HA974" s="483"/>
      <c r="HB974" s="483"/>
      <c r="HC974" s="483"/>
      <c r="HD974" s="483"/>
      <c r="HE974" s="483"/>
      <c r="HF974" s="483"/>
      <c r="HG974" s="483"/>
      <c r="HH974" s="483"/>
      <c r="HI974" s="483"/>
      <c r="HJ974" s="483"/>
      <c r="HK974" s="483"/>
      <c r="HL974" s="483"/>
      <c r="HM974" s="483"/>
      <c r="HN974" s="483"/>
      <c r="HO974" s="483"/>
      <c r="HP974" s="483"/>
      <c r="HQ974" s="483"/>
      <c r="HR974" s="483"/>
      <c r="HS974" s="483"/>
      <c r="HT974" s="483"/>
      <c r="HU974" s="483"/>
      <c r="HV974" s="483"/>
      <c r="HW974" s="483"/>
      <c r="HX974" s="483"/>
      <c r="HY974" s="483"/>
      <c r="HZ974" s="483"/>
      <c r="IA974" s="483"/>
      <c r="IB974" s="483"/>
      <c r="IC974" s="483"/>
      <c r="ID974" s="483"/>
      <c r="IE974" s="483"/>
      <c r="IF974" s="483"/>
      <c r="IG974" s="483"/>
      <c r="IH974" s="483"/>
      <c r="II974" s="483"/>
      <c r="IJ974" s="483"/>
      <c r="IK974" s="483"/>
      <c r="IL974" s="483"/>
      <c r="IM974" s="483"/>
      <c r="IN974" s="483"/>
      <c r="IO974" s="483"/>
      <c r="IP974" s="483"/>
      <c r="IQ974" s="483"/>
      <c r="IR974" s="483"/>
      <c r="IS974" s="483"/>
      <c r="IT974" s="483"/>
      <c r="IU974" s="483"/>
    </row>
    <row r="975" spans="1:255">
      <c r="A975" s="485">
        <v>898</v>
      </c>
      <c r="B975" s="489">
        <v>158</v>
      </c>
      <c r="C975" s="486"/>
      <c r="D975" s="490" t="s">
        <v>84</v>
      </c>
      <c r="E975" s="489" t="s">
        <v>13</v>
      </c>
      <c r="F975" s="491"/>
      <c r="G975" s="489"/>
      <c r="H975" s="490" t="s">
        <v>1230</v>
      </c>
      <c r="I975" s="574"/>
      <c r="J975" s="489">
        <v>1</v>
      </c>
    </row>
    <row r="976" spans="1:255">
      <c r="A976" s="485">
        <v>899</v>
      </c>
      <c r="B976" s="489">
        <v>160</v>
      </c>
      <c r="C976" s="486"/>
      <c r="D976" s="490" t="s">
        <v>84</v>
      </c>
      <c r="E976" s="489" t="s">
        <v>13</v>
      </c>
      <c r="F976" s="491"/>
      <c r="G976" s="489"/>
      <c r="H976" s="490" t="s">
        <v>1230</v>
      </c>
      <c r="I976" s="574"/>
      <c r="J976" s="489">
        <v>1</v>
      </c>
    </row>
    <row r="977" spans="1:255">
      <c r="A977" s="485">
        <v>900</v>
      </c>
      <c r="B977" s="489">
        <v>170</v>
      </c>
      <c r="C977" s="486"/>
      <c r="D977" s="490" t="s">
        <v>84</v>
      </c>
      <c r="E977" s="489" t="s">
        <v>13</v>
      </c>
      <c r="F977" s="491"/>
      <c r="G977" s="489"/>
      <c r="H977" s="490" t="s">
        <v>1230</v>
      </c>
      <c r="I977" s="574"/>
      <c r="J977" s="489">
        <v>1</v>
      </c>
    </row>
    <row r="978" spans="1:255">
      <c r="A978" s="485">
        <v>901</v>
      </c>
      <c r="B978" s="489">
        <v>180</v>
      </c>
      <c r="C978" s="486"/>
      <c r="D978" s="490" t="s">
        <v>84</v>
      </c>
      <c r="E978" s="489" t="s">
        <v>13</v>
      </c>
      <c r="F978" s="491"/>
      <c r="G978" s="489"/>
      <c r="H978" s="490" t="s">
        <v>1230</v>
      </c>
      <c r="I978" s="574"/>
      <c r="J978" s="489">
        <v>1</v>
      </c>
    </row>
    <row r="979" spans="1:255">
      <c r="A979" s="485">
        <v>902</v>
      </c>
      <c r="B979" s="489">
        <v>115</v>
      </c>
      <c r="C979" s="486"/>
      <c r="D979" s="490" t="s">
        <v>420</v>
      </c>
      <c r="E979" s="489" t="s">
        <v>13</v>
      </c>
      <c r="F979" s="491"/>
      <c r="G979" s="489"/>
      <c r="H979" s="490" t="s">
        <v>1230</v>
      </c>
      <c r="I979" s="574"/>
      <c r="J979" s="489">
        <v>1</v>
      </c>
    </row>
    <row r="980" spans="1:255">
      <c r="A980" s="485">
        <v>903</v>
      </c>
      <c r="B980" s="489">
        <v>117</v>
      </c>
      <c r="C980" s="486"/>
      <c r="D980" s="490" t="s">
        <v>241</v>
      </c>
      <c r="E980" s="489" t="s">
        <v>13</v>
      </c>
      <c r="F980" s="491"/>
      <c r="G980" s="489"/>
      <c r="H980" s="490" t="s">
        <v>1230</v>
      </c>
      <c r="I980" s="573"/>
      <c r="J980" s="501">
        <v>1</v>
      </c>
      <c r="K980" s="481"/>
      <c r="L980" s="481"/>
      <c r="M980" s="481"/>
      <c r="N980" s="481"/>
      <c r="O980" s="481"/>
      <c r="P980" s="481"/>
      <c r="Q980" s="481"/>
      <c r="R980" s="481"/>
      <c r="S980" s="481"/>
      <c r="T980" s="481"/>
      <c r="U980" s="481"/>
      <c r="V980" s="481"/>
      <c r="W980" s="481"/>
      <c r="X980" s="481"/>
      <c r="Y980" s="481"/>
      <c r="Z980" s="481"/>
      <c r="AA980" s="481"/>
      <c r="AB980" s="481"/>
      <c r="AC980" s="481"/>
      <c r="AD980" s="481"/>
      <c r="AE980" s="481"/>
      <c r="AF980" s="481"/>
      <c r="AG980" s="481"/>
      <c r="AH980" s="481"/>
      <c r="AI980" s="481"/>
      <c r="AJ980" s="481"/>
      <c r="AK980" s="481"/>
      <c r="AL980" s="481"/>
      <c r="AM980" s="481"/>
      <c r="AN980" s="481"/>
      <c r="AO980" s="481"/>
      <c r="AP980" s="481"/>
      <c r="AQ980" s="481"/>
      <c r="AR980" s="481"/>
      <c r="AS980" s="481"/>
      <c r="AT980" s="481"/>
      <c r="AU980" s="481"/>
      <c r="AV980" s="481"/>
      <c r="AW980" s="481"/>
      <c r="AX980" s="481"/>
      <c r="AY980" s="481"/>
      <c r="AZ980" s="481"/>
      <c r="BA980" s="481"/>
      <c r="BB980" s="481"/>
      <c r="BC980" s="481"/>
      <c r="BD980" s="481"/>
      <c r="BE980" s="481"/>
      <c r="BF980" s="481"/>
      <c r="BG980" s="481"/>
      <c r="BH980" s="481"/>
      <c r="BI980" s="481"/>
      <c r="BJ980" s="481"/>
      <c r="BK980" s="481"/>
      <c r="BL980" s="481"/>
      <c r="BM980" s="481"/>
      <c r="BN980" s="481"/>
      <c r="BO980" s="481"/>
      <c r="BP980" s="481"/>
      <c r="BQ980" s="481"/>
      <c r="BR980" s="481"/>
      <c r="BS980" s="481"/>
      <c r="BT980" s="481"/>
      <c r="BU980" s="481"/>
      <c r="BV980" s="481"/>
      <c r="BW980" s="481"/>
      <c r="BX980" s="481"/>
      <c r="BY980" s="481"/>
      <c r="BZ980" s="481"/>
      <c r="CA980" s="481"/>
      <c r="CB980" s="481"/>
      <c r="CC980" s="481"/>
      <c r="CD980" s="481"/>
      <c r="CE980" s="481"/>
      <c r="CF980" s="481"/>
      <c r="CG980" s="481"/>
      <c r="CH980" s="481"/>
      <c r="CI980" s="481"/>
      <c r="CJ980" s="481"/>
      <c r="CK980" s="481"/>
      <c r="CL980" s="481"/>
      <c r="CM980" s="481"/>
      <c r="CN980" s="481"/>
      <c r="CO980" s="481"/>
      <c r="CP980" s="481"/>
      <c r="CQ980" s="481"/>
      <c r="CR980" s="481"/>
      <c r="CS980" s="481"/>
      <c r="CT980" s="481"/>
      <c r="CU980" s="481"/>
      <c r="CV980" s="481"/>
      <c r="CW980" s="481"/>
      <c r="CX980" s="481"/>
      <c r="CY980" s="481"/>
      <c r="CZ980" s="481"/>
      <c r="DA980" s="481"/>
      <c r="DB980" s="481"/>
      <c r="DC980" s="481"/>
      <c r="DD980" s="481"/>
      <c r="DE980" s="481"/>
      <c r="DF980" s="481"/>
      <c r="DG980" s="481"/>
      <c r="DH980" s="481"/>
      <c r="DI980" s="481"/>
      <c r="DJ980" s="481"/>
      <c r="DK980" s="481"/>
      <c r="DL980" s="481"/>
      <c r="DM980" s="481"/>
      <c r="DN980" s="481"/>
      <c r="DO980" s="481"/>
      <c r="DP980" s="481"/>
      <c r="DQ980" s="481"/>
      <c r="DR980" s="481"/>
      <c r="DS980" s="481"/>
      <c r="DT980" s="481"/>
      <c r="DU980" s="481"/>
      <c r="DV980" s="481"/>
      <c r="DW980" s="481"/>
      <c r="DX980" s="481"/>
      <c r="DY980" s="481"/>
      <c r="DZ980" s="481"/>
      <c r="EA980" s="481"/>
      <c r="EB980" s="481"/>
      <c r="EC980" s="481"/>
      <c r="ED980" s="481"/>
      <c r="EE980" s="481"/>
      <c r="EF980" s="481"/>
      <c r="EG980" s="481"/>
      <c r="EH980" s="481"/>
      <c r="EI980" s="481"/>
      <c r="EJ980" s="481"/>
      <c r="EK980" s="481"/>
      <c r="EL980" s="481"/>
      <c r="EM980" s="481"/>
      <c r="EN980" s="481"/>
      <c r="EO980" s="481"/>
      <c r="EP980" s="481"/>
      <c r="EQ980" s="481"/>
      <c r="ER980" s="481"/>
      <c r="ES980" s="481"/>
      <c r="ET980" s="481"/>
      <c r="EU980" s="481"/>
      <c r="EV980" s="481"/>
      <c r="EW980" s="481"/>
      <c r="EX980" s="481"/>
      <c r="EY980" s="481"/>
      <c r="EZ980" s="481"/>
      <c r="FA980" s="481"/>
      <c r="FB980" s="481"/>
      <c r="FC980" s="481"/>
      <c r="FD980" s="481"/>
      <c r="FE980" s="481"/>
      <c r="FF980" s="481"/>
      <c r="FG980" s="481"/>
      <c r="FH980" s="481"/>
      <c r="FI980" s="481"/>
      <c r="FJ980" s="481"/>
      <c r="FK980" s="481"/>
      <c r="FL980" s="481"/>
      <c r="FM980" s="481"/>
      <c r="FN980" s="481"/>
      <c r="FO980" s="481"/>
      <c r="FP980" s="481"/>
      <c r="FQ980" s="481"/>
      <c r="FR980" s="481"/>
      <c r="FS980" s="481"/>
      <c r="FT980" s="481"/>
      <c r="FU980" s="481"/>
      <c r="FV980" s="481"/>
      <c r="FW980" s="481"/>
      <c r="FX980" s="481"/>
      <c r="FY980" s="481"/>
      <c r="FZ980" s="481"/>
      <c r="GA980" s="481"/>
      <c r="GB980" s="481"/>
      <c r="GC980" s="481"/>
      <c r="GD980" s="481"/>
      <c r="GE980" s="481"/>
      <c r="GF980" s="481"/>
      <c r="GG980" s="481"/>
      <c r="GH980" s="481"/>
      <c r="GI980" s="481"/>
      <c r="GJ980" s="481"/>
      <c r="GK980" s="481"/>
      <c r="GL980" s="481"/>
      <c r="GM980" s="481"/>
      <c r="GN980" s="481"/>
      <c r="GO980" s="481"/>
      <c r="GP980" s="481"/>
      <c r="GQ980" s="481"/>
      <c r="GR980" s="481"/>
      <c r="GS980" s="481"/>
      <c r="GT980" s="481"/>
      <c r="GU980" s="481"/>
      <c r="GV980" s="481"/>
      <c r="GW980" s="481"/>
      <c r="GX980" s="481"/>
      <c r="GY980" s="481"/>
      <c r="GZ980" s="481"/>
      <c r="HA980" s="481"/>
      <c r="HB980" s="481"/>
      <c r="HC980" s="481"/>
      <c r="HD980" s="481"/>
      <c r="HE980" s="481"/>
      <c r="HF980" s="481"/>
      <c r="HG980" s="481"/>
      <c r="HH980" s="481"/>
      <c r="HI980" s="481"/>
      <c r="HJ980" s="481"/>
      <c r="HK980" s="481"/>
      <c r="HL980" s="481"/>
      <c r="HM980" s="481"/>
      <c r="HN980" s="481"/>
      <c r="HO980" s="481"/>
      <c r="HP980" s="481"/>
      <c r="HQ980" s="481"/>
      <c r="HR980" s="481"/>
      <c r="HS980" s="481"/>
      <c r="HT980" s="481"/>
      <c r="HU980" s="481"/>
      <c r="HV980" s="481"/>
      <c r="HW980" s="481"/>
      <c r="HX980" s="481"/>
      <c r="HY980" s="481"/>
      <c r="HZ980" s="481"/>
      <c r="IA980" s="481"/>
      <c r="IB980" s="481"/>
      <c r="IC980" s="481"/>
      <c r="ID980" s="481"/>
      <c r="IE980" s="481"/>
      <c r="IF980" s="481"/>
      <c r="IG980" s="481"/>
      <c r="IH980" s="481"/>
      <c r="II980" s="481"/>
      <c r="IJ980" s="481"/>
      <c r="IK980" s="481"/>
      <c r="IL980" s="481"/>
      <c r="IM980" s="481"/>
      <c r="IN980" s="481"/>
      <c r="IO980" s="481"/>
      <c r="IP980" s="481"/>
      <c r="IQ980" s="481"/>
      <c r="IR980" s="481"/>
      <c r="IS980" s="481"/>
      <c r="IT980" s="481"/>
      <c r="IU980" s="481"/>
    </row>
    <row r="981" spans="1:255">
      <c r="A981" s="485">
        <v>904</v>
      </c>
      <c r="B981" s="489">
        <v>121</v>
      </c>
      <c r="C981" s="486"/>
      <c r="D981" s="490" t="s">
        <v>241</v>
      </c>
      <c r="E981" s="489" t="s">
        <v>13</v>
      </c>
      <c r="F981" s="491"/>
      <c r="G981" s="489"/>
      <c r="H981" s="490" t="s">
        <v>1230</v>
      </c>
      <c r="I981" s="574"/>
      <c r="J981" s="489">
        <v>1</v>
      </c>
    </row>
    <row r="982" spans="1:255">
      <c r="A982" s="485">
        <v>905</v>
      </c>
      <c r="B982" s="489">
        <v>123</v>
      </c>
      <c r="C982" s="486"/>
      <c r="D982" s="490" t="s">
        <v>241</v>
      </c>
      <c r="E982" s="489" t="s">
        <v>13</v>
      </c>
      <c r="F982" s="491"/>
      <c r="G982" s="489"/>
      <c r="H982" s="490" t="s">
        <v>1230</v>
      </c>
      <c r="I982" s="574"/>
      <c r="J982" s="489">
        <v>1</v>
      </c>
    </row>
    <row r="983" spans="1:255">
      <c r="A983" s="485">
        <v>906</v>
      </c>
      <c r="B983" s="489">
        <v>169</v>
      </c>
      <c r="C983" s="486"/>
      <c r="D983" s="490" t="s">
        <v>241</v>
      </c>
      <c r="E983" s="489" t="s">
        <v>13</v>
      </c>
      <c r="F983" s="491"/>
      <c r="G983" s="489"/>
      <c r="H983" s="490" t="s">
        <v>1230</v>
      </c>
      <c r="I983" s="574"/>
      <c r="J983" s="489">
        <v>1</v>
      </c>
    </row>
    <row r="984" spans="1:255">
      <c r="A984" s="485">
        <v>907</v>
      </c>
      <c r="B984" s="489">
        <v>179</v>
      </c>
      <c r="C984" s="486" t="s">
        <v>381</v>
      </c>
      <c r="D984" s="490" t="s">
        <v>241</v>
      </c>
      <c r="E984" s="489" t="s">
        <v>13</v>
      </c>
      <c r="F984" s="491"/>
      <c r="G984" s="489" t="s">
        <v>378</v>
      </c>
      <c r="H984" s="490" t="s">
        <v>1230</v>
      </c>
      <c r="I984" s="574">
        <v>1</v>
      </c>
      <c r="J984" s="489">
        <v>1</v>
      </c>
    </row>
    <row r="985" spans="1:255">
      <c r="A985" s="485">
        <v>908</v>
      </c>
      <c r="B985" s="489">
        <v>183</v>
      </c>
      <c r="C985" s="486" t="s">
        <v>382</v>
      </c>
      <c r="D985" s="490" t="s">
        <v>241</v>
      </c>
      <c r="E985" s="489" t="s">
        <v>13</v>
      </c>
      <c r="F985" s="491"/>
      <c r="G985" s="489" t="s">
        <v>378</v>
      </c>
      <c r="H985" s="490" t="s">
        <v>1230</v>
      </c>
      <c r="I985" s="574">
        <v>1</v>
      </c>
      <c r="J985" s="489">
        <v>1</v>
      </c>
    </row>
    <row r="986" spans="1:255">
      <c r="A986" s="485">
        <v>909</v>
      </c>
      <c r="B986" s="489">
        <v>34</v>
      </c>
      <c r="C986" s="486" t="s">
        <v>383</v>
      </c>
      <c r="D986" s="490" t="s">
        <v>1496</v>
      </c>
      <c r="E986" s="489" t="s">
        <v>15</v>
      </c>
      <c r="F986" s="491"/>
      <c r="G986" s="489" t="s">
        <v>378</v>
      </c>
      <c r="H986" s="490" t="s">
        <v>1230</v>
      </c>
      <c r="I986" s="574">
        <v>1</v>
      </c>
      <c r="J986" s="489">
        <v>1</v>
      </c>
    </row>
    <row r="987" spans="1:255">
      <c r="A987" s="485">
        <v>910</v>
      </c>
      <c r="B987" s="489">
        <v>61</v>
      </c>
      <c r="C987" s="486" t="s">
        <v>384</v>
      </c>
      <c r="D987" s="490" t="s">
        <v>24</v>
      </c>
      <c r="E987" s="489" t="s">
        <v>15</v>
      </c>
      <c r="F987" s="491"/>
      <c r="G987" s="489" t="s">
        <v>378</v>
      </c>
      <c r="H987" s="490" t="s">
        <v>1230</v>
      </c>
      <c r="I987" s="574">
        <v>1</v>
      </c>
      <c r="J987" s="489">
        <v>1</v>
      </c>
    </row>
    <row r="988" spans="1:255">
      <c r="A988" s="485">
        <v>911</v>
      </c>
      <c r="B988" s="489">
        <v>81</v>
      </c>
      <c r="C988" s="486"/>
      <c r="D988" s="490" t="s">
        <v>24</v>
      </c>
      <c r="E988" s="489" t="s">
        <v>15</v>
      </c>
      <c r="F988" s="491"/>
      <c r="G988" s="489"/>
      <c r="H988" s="490" t="s">
        <v>1230</v>
      </c>
      <c r="I988" s="574"/>
      <c r="J988" s="489">
        <v>1</v>
      </c>
    </row>
    <row r="989" spans="1:255">
      <c r="A989" s="485">
        <v>912</v>
      </c>
      <c r="B989" s="489">
        <v>1073</v>
      </c>
      <c r="C989" s="486"/>
      <c r="D989" s="490" t="s">
        <v>24</v>
      </c>
      <c r="E989" s="489" t="s">
        <v>15</v>
      </c>
      <c r="F989" s="491"/>
      <c r="G989" s="489"/>
      <c r="H989" s="490" t="s">
        <v>1230</v>
      </c>
      <c r="I989" s="574"/>
      <c r="J989" s="489">
        <v>1</v>
      </c>
    </row>
    <row r="990" spans="1:255">
      <c r="A990" s="485">
        <v>913</v>
      </c>
      <c r="B990" s="489">
        <v>1100</v>
      </c>
      <c r="C990" s="486"/>
      <c r="D990" s="490" t="s">
        <v>24</v>
      </c>
      <c r="E990" s="489" t="s">
        <v>15</v>
      </c>
      <c r="F990" s="491"/>
      <c r="G990" s="489" t="s">
        <v>27</v>
      </c>
      <c r="H990" s="490" t="s">
        <v>1230</v>
      </c>
      <c r="I990" s="574"/>
      <c r="J990" s="489">
        <v>1</v>
      </c>
    </row>
    <row r="991" spans="1:255">
      <c r="A991" s="485">
        <v>914</v>
      </c>
      <c r="B991" s="489">
        <v>1132</v>
      </c>
      <c r="C991" s="486"/>
      <c r="D991" s="490" t="s">
        <v>24</v>
      </c>
      <c r="E991" s="489" t="s">
        <v>15</v>
      </c>
      <c r="F991" s="491"/>
      <c r="G991" s="489"/>
      <c r="H991" s="490" t="s">
        <v>1230</v>
      </c>
      <c r="I991" s="574"/>
      <c r="J991" s="489">
        <v>1</v>
      </c>
    </row>
    <row r="992" spans="1:255">
      <c r="A992" s="485"/>
      <c r="B992" s="489"/>
      <c r="C992" s="486"/>
      <c r="D992" s="495" t="s">
        <v>989</v>
      </c>
      <c r="E992" s="489"/>
      <c r="F992" s="491"/>
      <c r="G992" s="489"/>
      <c r="H992" s="490"/>
      <c r="I992" s="574"/>
      <c r="J992" s="489"/>
    </row>
    <row r="993" spans="1:10">
      <c r="A993" s="485">
        <v>915</v>
      </c>
      <c r="B993" s="489">
        <v>307</v>
      </c>
      <c r="C993" s="486" t="s">
        <v>386</v>
      </c>
      <c r="D993" s="490" t="s">
        <v>1497</v>
      </c>
      <c r="E993" s="489" t="s">
        <v>15</v>
      </c>
      <c r="F993" s="491"/>
      <c r="G993" s="489" t="s">
        <v>378</v>
      </c>
      <c r="H993" s="490" t="s">
        <v>1231</v>
      </c>
      <c r="I993" s="574">
        <v>1</v>
      </c>
      <c r="J993" s="489">
        <v>1</v>
      </c>
    </row>
    <row r="994" spans="1:10">
      <c r="A994" s="485">
        <v>916</v>
      </c>
      <c r="B994" s="489">
        <v>308</v>
      </c>
      <c r="C994" s="486"/>
      <c r="D994" s="490" t="s">
        <v>152</v>
      </c>
      <c r="E994" s="489" t="s">
        <v>15</v>
      </c>
      <c r="F994" s="491"/>
      <c r="G994" s="489"/>
      <c r="H994" s="490" t="s">
        <v>1231</v>
      </c>
      <c r="I994" s="574"/>
      <c r="J994" s="489">
        <v>1</v>
      </c>
    </row>
    <row r="995" spans="1:10">
      <c r="A995" s="485">
        <v>917</v>
      </c>
      <c r="B995" s="489">
        <v>313</v>
      </c>
      <c r="C995" s="486" t="s">
        <v>387</v>
      </c>
      <c r="D995" s="490" t="s">
        <v>733</v>
      </c>
      <c r="E995" s="489" t="s">
        <v>14</v>
      </c>
      <c r="F995" s="491"/>
      <c r="G995" s="489" t="s">
        <v>378</v>
      </c>
      <c r="H995" s="490" t="s">
        <v>1231</v>
      </c>
      <c r="I995" s="574">
        <v>1</v>
      </c>
      <c r="J995" s="489">
        <v>1</v>
      </c>
    </row>
    <row r="996" spans="1:10">
      <c r="A996" s="485">
        <v>918</v>
      </c>
      <c r="B996" s="489">
        <v>314</v>
      </c>
      <c r="C996" s="486" t="s">
        <v>388</v>
      </c>
      <c r="D996" s="490" t="s">
        <v>65</v>
      </c>
      <c r="E996" s="489" t="s">
        <v>14</v>
      </c>
      <c r="F996" s="491"/>
      <c r="G996" s="489" t="s">
        <v>378</v>
      </c>
      <c r="H996" s="490" t="s">
        <v>1231</v>
      </c>
      <c r="I996" s="574">
        <v>1</v>
      </c>
      <c r="J996" s="489">
        <v>1</v>
      </c>
    </row>
    <row r="997" spans="1:10">
      <c r="A997" s="485">
        <v>919</v>
      </c>
      <c r="B997" s="489">
        <v>315</v>
      </c>
      <c r="C997" s="486"/>
      <c r="D997" s="490" t="s">
        <v>65</v>
      </c>
      <c r="E997" s="489" t="s">
        <v>14</v>
      </c>
      <c r="F997" s="491"/>
      <c r="G997" s="489"/>
      <c r="H997" s="490" t="s">
        <v>1231</v>
      </c>
      <c r="I997" s="574"/>
      <c r="J997" s="489">
        <v>1</v>
      </c>
    </row>
    <row r="998" spans="1:10">
      <c r="A998" s="485">
        <v>920</v>
      </c>
      <c r="B998" s="489">
        <v>316</v>
      </c>
      <c r="C998" s="486"/>
      <c r="D998" s="490" t="s">
        <v>65</v>
      </c>
      <c r="E998" s="489" t="s">
        <v>14</v>
      </c>
      <c r="F998" s="491"/>
      <c r="G998" s="489"/>
      <c r="H998" s="490" t="s">
        <v>1231</v>
      </c>
      <c r="I998" s="574"/>
      <c r="J998" s="489">
        <v>1</v>
      </c>
    </row>
    <row r="999" spans="1:10">
      <c r="A999" s="485">
        <v>921</v>
      </c>
      <c r="B999" s="489">
        <v>317</v>
      </c>
      <c r="C999" s="486"/>
      <c r="D999" s="490" t="s">
        <v>65</v>
      </c>
      <c r="E999" s="489" t="s">
        <v>14</v>
      </c>
      <c r="F999" s="491"/>
      <c r="G999" s="489"/>
      <c r="H999" s="490" t="s">
        <v>1231</v>
      </c>
      <c r="I999" s="574"/>
      <c r="J999" s="489">
        <v>1</v>
      </c>
    </row>
    <row r="1000" spans="1:10">
      <c r="A1000" s="485">
        <v>922</v>
      </c>
      <c r="B1000" s="489">
        <v>318</v>
      </c>
      <c r="C1000" s="486"/>
      <c r="D1000" s="490" t="s">
        <v>65</v>
      </c>
      <c r="E1000" s="489" t="s">
        <v>14</v>
      </c>
      <c r="F1000" s="491"/>
      <c r="G1000" s="489"/>
      <c r="H1000" s="490" t="s">
        <v>1231</v>
      </c>
      <c r="I1000" s="574"/>
      <c r="J1000" s="489">
        <v>1</v>
      </c>
    </row>
    <row r="1001" spans="1:10">
      <c r="A1001" s="485">
        <v>923</v>
      </c>
      <c r="B1001" s="489">
        <v>332</v>
      </c>
      <c r="C1001" s="486"/>
      <c r="D1001" s="490" t="s">
        <v>65</v>
      </c>
      <c r="E1001" s="489" t="s">
        <v>14</v>
      </c>
      <c r="F1001" s="491"/>
      <c r="G1001" s="489"/>
      <c r="H1001" s="490" t="s">
        <v>1231</v>
      </c>
      <c r="I1001" s="574"/>
      <c r="J1001" s="489">
        <v>1</v>
      </c>
    </row>
    <row r="1002" spans="1:10">
      <c r="A1002" s="485">
        <v>924</v>
      </c>
      <c r="B1002" s="489">
        <v>333</v>
      </c>
      <c r="C1002" s="486"/>
      <c r="D1002" s="490" t="s">
        <v>65</v>
      </c>
      <c r="E1002" s="489" t="s">
        <v>14</v>
      </c>
      <c r="F1002" s="491"/>
      <c r="G1002" s="489"/>
      <c r="H1002" s="490" t="s">
        <v>1231</v>
      </c>
      <c r="I1002" s="574"/>
      <c r="J1002" s="489">
        <v>1</v>
      </c>
    </row>
    <row r="1003" spans="1:10">
      <c r="A1003" s="485">
        <v>925</v>
      </c>
      <c r="B1003" s="489">
        <v>334</v>
      </c>
      <c r="C1003" s="486"/>
      <c r="D1003" s="490" t="s">
        <v>65</v>
      </c>
      <c r="E1003" s="489" t="s">
        <v>14</v>
      </c>
      <c r="F1003" s="491"/>
      <c r="G1003" s="489"/>
      <c r="H1003" s="490" t="s">
        <v>1231</v>
      </c>
      <c r="I1003" s="574"/>
      <c r="J1003" s="489">
        <v>1</v>
      </c>
    </row>
    <row r="1004" spans="1:10">
      <c r="A1004" s="485">
        <v>926</v>
      </c>
      <c r="B1004" s="489">
        <v>335</v>
      </c>
      <c r="C1004" s="486"/>
      <c r="D1004" s="490" t="s">
        <v>65</v>
      </c>
      <c r="E1004" s="489" t="s">
        <v>14</v>
      </c>
      <c r="F1004" s="491"/>
      <c r="G1004" s="489"/>
      <c r="H1004" s="490" t="s">
        <v>1231</v>
      </c>
      <c r="I1004" s="574"/>
      <c r="J1004" s="489">
        <v>1</v>
      </c>
    </row>
    <row r="1005" spans="1:10">
      <c r="A1005" s="485">
        <v>927</v>
      </c>
      <c r="B1005" s="489">
        <v>336</v>
      </c>
      <c r="C1005" s="486"/>
      <c r="D1005" s="490" t="s">
        <v>65</v>
      </c>
      <c r="E1005" s="489" t="s">
        <v>14</v>
      </c>
      <c r="F1005" s="491"/>
      <c r="G1005" s="489"/>
      <c r="H1005" s="490" t="s">
        <v>1231</v>
      </c>
      <c r="I1005" s="574"/>
      <c r="J1005" s="489">
        <v>1</v>
      </c>
    </row>
    <row r="1006" spans="1:10">
      <c r="A1006" s="485">
        <v>928</v>
      </c>
      <c r="B1006" s="489">
        <v>337</v>
      </c>
      <c r="C1006" s="486"/>
      <c r="D1006" s="490" t="s">
        <v>65</v>
      </c>
      <c r="E1006" s="489" t="s">
        <v>14</v>
      </c>
      <c r="F1006" s="491"/>
      <c r="G1006" s="489"/>
      <c r="H1006" s="490" t="s">
        <v>1231</v>
      </c>
      <c r="I1006" s="574"/>
      <c r="J1006" s="489">
        <v>1</v>
      </c>
    </row>
    <row r="1007" spans="1:10">
      <c r="A1007" s="485">
        <v>929</v>
      </c>
      <c r="B1007" s="489">
        <v>338</v>
      </c>
      <c r="C1007" s="486"/>
      <c r="D1007" s="490" t="s">
        <v>65</v>
      </c>
      <c r="E1007" s="489" t="s">
        <v>14</v>
      </c>
      <c r="F1007" s="491"/>
      <c r="G1007" s="489"/>
      <c r="H1007" s="490" t="s">
        <v>1231</v>
      </c>
      <c r="I1007" s="574"/>
      <c r="J1007" s="489">
        <v>1</v>
      </c>
    </row>
    <row r="1008" spans="1:10">
      <c r="A1008" s="485">
        <v>930</v>
      </c>
      <c r="B1008" s="489">
        <v>339</v>
      </c>
      <c r="C1008" s="486"/>
      <c r="D1008" s="490" t="s">
        <v>65</v>
      </c>
      <c r="E1008" s="489" t="s">
        <v>14</v>
      </c>
      <c r="F1008" s="491"/>
      <c r="G1008" s="489"/>
      <c r="H1008" s="490" t="s">
        <v>1231</v>
      </c>
      <c r="I1008" s="574"/>
      <c r="J1008" s="489">
        <v>1</v>
      </c>
    </row>
    <row r="1009" spans="1:10">
      <c r="A1009" s="485">
        <v>931</v>
      </c>
      <c r="B1009" s="489">
        <v>340</v>
      </c>
      <c r="C1009" s="486"/>
      <c r="D1009" s="490" t="s">
        <v>65</v>
      </c>
      <c r="E1009" s="489" t="s">
        <v>14</v>
      </c>
      <c r="F1009" s="491"/>
      <c r="G1009" s="489"/>
      <c r="H1009" s="490" t="s">
        <v>1231</v>
      </c>
      <c r="I1009" s="574"/>
      <c r="J1009" s="489">
        <v>1</v>
      </c>
    </row>
    <row r="1010" spans="1:10">
      <c r="A1010" s="485">
        <v>932</v>
      </c>
      <c r="B1010" s="489">
        <v>341</v>
      </c>
      <c r="C1010" s="486"/>
      <c r="D1010" s="490" t="s">
        <v>65</v>
      </c>
      <c r="E1010" s="489" t="s">
        <v>14</v>
      </c>
      <c r="F1010" s="491"/>
      <c r="G1010" s="489"/>
      <c r="H1010" s="490" t="s">
        <v>1231</v>
      </c>
      <c r="I1010" s="574"/>
      <c r="J1010" s="489">
        <v>1</v>
      </c>
    </row>
    <row r="1011" spans="1:10">
      <c r="A1011" s="485">
        <v>933</v>
      </c>
      <c r="B1011" s="489">
        <v>342</v>
      </c>
      <c r="C1011" s="486"/>
      <c r="D1011" s="490" t="s">
        <v>65</v>
      </c>
      <c r="E1011" s="489" t="s">
        <v>14</v>
      </c>
      <c r="F1011" s="491"/>
      <c r="G1011" s="489"/>
      <c r="H1011" s="490" t="s">
        <v>1231</v>
      </c>
      <c r="I1011" s="574"/>
      <c r="J1011" s="489">
        <v>1</v>
      </c>
    </row>
    <row r="1012" spans="1:10">
      <c r="A1012" s="485">
        <v>934</v>
      </c>
      <c r="B1012" s="489">
        <v>319</v>
      </c>
      <c r="C1012" s="486" t="s">
        <v>1092</v>
      </c>
      <c r="D1012" s="490" t="s">
        <v>713</v>
      </c>
      <c r="E1012" s="489" t="s">
        <v>14</v>
      </c>
      <c r="F1012" s="491"/>
      <c r="G1012" s="489"/>
      <c r="H1012" s="490" t="s">
        <v>1231</v>
      </c>
      <c r="I1012" s="574">
        <v>1</v>
      </c>
      <c r="J1012" s="489">
        <v>1</v>
      </c>
    </row>
    <row r="1013" spans="1:10">
      <c r="A1013" s="485">
        <v>935</v>
      </c>
      <c r="B1013" s="489">
        <v>320</v>
      </c>
      <c r="C1013" s="486"/>
      <c r="D1013" s="490" t="s">
        <v>259</v>
      </c>
      <c r="E1013" s="489" t="s">
        <v>14</v>
      </c>
      <c r="F1013" s="491"/>
      <c r="G1013" s="489"/>
      <c r="H1013" s="490" t="s">
        <v>1231</v>
      </c>
      <c r="I1013" s="574"/>
      <c r="J1013" s="489">
        <v>1</v>
      </c>
    </row>
    <row r="1014" spans="1:10">
      <c r="A1014" s="485">
        <v>936</v>
      </c>
      <c r="B1014" s="489">
        <v>321</v>
      </c>
      <c r="C1014" s="486"/>
      <c r="D1014" s="490" t="s">
        <v>259</v>
      </c>
      <c r="E1014" s="489" t="s">
        <v>14</v>
      </c>
      <c r="F1014" s="491"/>
      <c r="G1014" s="489"/>
      <c r="H1014" s="490" t="s">
        <v>1231</v>
      </c>
      <c r="I1014" s="574"/>
      <c r="J1014" s="489">
        <v>1</v>
      </c>
    </row>
    <row r="1015" spans="1:10">
      <c r="A1015" s="485">
        <v>937</v>
      </c>
      <c r="B1015" s="489">
        <v>322</v>
      </c>
      <c r="C1015" s="486"/>
      <c r="D1015" s="490" t="s">
        <v>259</v>
      </c>
      <c r="E1015" s="489" t="s">
        <v>14</v>
      </c>
      <c r="F1015" s="491"/>
      <c r="G1015" s="489"/>
      <c r="H1015" s="490" t="s">
        <v>1231</v>
      </c>
      <c r="I1015" s="574"/>
      <c r="J1015" s="489">
        <v>1</v>
      </c>
    </row>
    <row r="1016" spans="1:10">
      <c r="A1016" s="485">
        <v>938</v>
      </c>
      <c r="B1016" s="489">
        <v>323</v>
      </c>
      <c r="C1016" s="486"/>
      <c r="D1016" s="490" t="s">
        <v>259</v>
      </c>
      <c r="E1016" s="489" t="s">
        <v>14</v>
      </c>
      <c r="F1016" s="491"/>
      <c r="G1016" s="489"/>
      <c r="H1016" s="490" t="s">
        <v>1231</v>
      </c>
      <c r="I1016" s="574"/>
      <c r="J1016" s="489">
        <v>1</v>
      </c>
    </row>
    <row r="1017" spans="1:10">
      <c r="A1017" s="485">
        <v>939</v>
      </c>
      <c r="B1017" s="489">
        <v>324</v>
      </c>
      <c r="C1017" s="486"/>
      <c r="D1017" s="490" t="s">
        <v>259</v>
      </c>
      <c r="E1017" s="489" t="s">
        <v>14</v>
      </c>
      <c r="F1017" s="491"/>
      <c r="G1017" s="489"/>
      <c r="H1017" s="490" t="s">
        <v>1231</v>
      </c>
      <c r="I1017" s="574"/>
      <c r="J1017" s="489">
        <v>1</v>
      </c>
    </row>
    <row r="1018" spans="1:10">
      <c r="A1018" s="485">
        <v>940</v>
      </c>
      <c r="B1018" s="489">
        <v>325</v>
      </c>
      <c r="C1018" s="486"/>
      <c r="D1018" s="490" t="s">
        <v>259</v>
      </c>
      <c r="E1018" s="489" t="s">
        <v>14</v>
      </c>
      <c r="F1018" s="491"/>
      <c r="G1018" s="489"/>
      <c r="H1018" s="490" t="s">
        <v>1231</v>
      </c>
      <c r="I1018" s="574"/>
      <c r="J1018" s="489">
        <v>1</v>
      </c>
    </row>
    <row r="1019" spans="1:10">
      <c r="A1019" s="485">
        <v>941</v>
      </c>
      <c r="B1019" s="489">
        <v>326</v>
      </c>
      <c r="C1019" s="486"/>
      <c r="D1019" s="490" t="s">
        <v>259</v>
      </c>
      <c r="E1019" s="489" t="s">
        <v>14</v>
      </c>
      <c r="F1019" s="491"/>
      <c r="G1019" s="489"/>
      <c r="H1019" s="490" t="s">
        <v>1231</v>
      </c>
      <c r="I1019" s="574"/>
      <c r="J1019" s="489">
        <v>1</v>
      </c>
    </row>
    <row r="1020" spans="1:10">
      <c r="A1020" s="485">
        <v>942</v>
      </c>
      <c r="B1020" s="489">
        <v>148</v>
      </c>
      <c r="C1020" s="486"/>
      <c r="D1020" s="490" t="s">
        <v>263</v>
      </c>
      <c r="E1020" s="489" t="s">
        <v>14</v>
      </c>
      <c r="F1020" s="491"/>
      <c r="G1020" s="489"/>
      <c r="H1020" s="490" t="s">
        <v>1231</v>
      </c>
      <c r="I1020" s="574"/>
      <c r="J1020" s="489">
        <v>1</v>
      </c>
    </row>
    <row r="1021" spans="1:10">
      <c r="A1021" s="485">
        <v>943</v>
      </c>
      <c r="B1021" s="489">
        <v>327</v>
      </c>
      <c r="C1021" s="486" t="s">
        <v>390</v>
      </c>
      <c r="D1021" s="490" t="s">
        <v>718</v>
      </c>
      <c r="E1021" s="489" t="s">
        <v>14</v>
      </c>
      <c r="F1021" s="491"/>
      <c r="G1021" s="489" t="s">
        <v>378</v>
      </c>
      <c r="H1021" s="490" t="s">
        <v>1231</v>
      </c>
      <c r="I1021" s="574">
        <v>1</v>
      </c>
      <c r="J1021" s="489">
        <v>1</v>
      </c>
    </row>
    <row r="1022" spans="1:10">
      <c r="A1022" s="485">
        <v>944</v>
      </c>
      <c r="B1022" s="489">
        <v>328</v>
      </c>
      <c r="C1022" s="486" t="s">
        <v>391</v>
      </c>
      <c r="D1022" s="490" t="s">
        <v>263</v>
      </c>
      <c r="E1022" s="489" t="s">
        <v>14</v>
      </c>
      <c r="F1022" s="491"/>
      <c r="G1022" s="489" t="s">
        <v>378</v>
      </c>
      <c r="H1022" s="490" t="s">
        <v>1231</v>
      </c>
      <c r="I1022" s="574">
        <v>1</v>
      </c>
      <c r="J1022" s="489">
        <v>1</v>
      </c>
    </row>
    <row r="1023" spans="1:10">
      <c r="A1023" s="485">
        <v>945</v>
      </c>
      <c r="B1023" s="489">
        <v>329</v>
      </c>
      <c r="C1023" s="486" t="s">
        <v>1093</v>
      </c>
      <c r="D1023" s="490" t="s">
        <v>263</v>
      </c>
      <c r="E1023" s="489" t="s">
        <v>14</v>
      </c>
      <c r="F1023" s="491"/>
      <c r="G1023" s="489"/>
      <c r="H1023" s="490" t="s">
        <v>1231</v>
      </c>
      <c r="I1023" s="574">
        <v>1</v>
      </c>
      <c r="J1023" s="489">
        <v>1</v>
      </c>
    </row>
    <row r="1024" spans="1:10">
      <c r="A1024" s="485">
        <v>946</v>
      </c>
      <c r="B1024" s="489">
        <v>330</v>
      </c>
      <c r="C1024" s="486" t="s">
        <v>1094</v>
      </c>
      <c r="D1024" s="490" t="s">
        <v>263</v>
      </c>
      <c r="E1024" s="489" t="s">
        <v>14</v>
      </c>
      <c r="F1024" s="491"/>
      <c r="G1024" s="489"/>
      <c r="H1024" s="490" t="s">
        <v>1231</v>
      </c>
      <c r="I1024" s="574">
        <v>1</v>
      </c>
      <c r="J1024" s="489">
        <v>1</v>
      </c>
    </row>
    <row r="1025" spans="1:10">
      <c r="A1025" s="485">
        <v>947</v>
      </c>
      <c r="B1025" s="489">
        <v>331</v>
      </c>
      <c r="C1025" s="486" t="s">
        <v>1095</v>
      </c>
      <c r="D1025" s="490" t="s">
        <v>263</v>
      </c>
      <c r="E1025" s="489" t="s">
        <v>14</v>
      </c>
      <c r="F1025" s="491"/>
      <c r="G1025" s="489"/>
      <c r="H1025" s="490" t="s">
        <v>1231</v>
      </c>
      <c r="I1025" s="574">
        <v>1</v>
      </c>
      <c r="J1025" s="489">
        <v>1</v>
      </c>
    </row>
    <row r="1026" spans="1:10">
      <c r="A1026" s="485">
        <v>948</v>
      </c>
      <c r="B1026" s="489">
        <v>343</v>
      </c>
      <c r="C1026" s="486" t="s">
        <v>1096</v>
      </c>
      <c r="D1026" s="490" t="s">
        <v>263</v>
      </c>
      <c r="E1026" s="489" t="s">
        <v>14</v>
      </c>
      <c r="F1026" s="491"/>
      <c r="G1026" s="489"/>
      <c r="H1026" s="490" t="s">
        <v>1231</v>
      </c>
      <c r="I1026" s="574">
        <v>1</v>
      </c>
      <c r="J1026" s="489">
        <v>1</v>
      </c>
    </row>
    <row r="1027" spans="1:10">
      <c r="A1027" s="485">
        <v>949</v>
      </c>
      <c r="B1027" s="489">
        <v>344</v>
      </c>
      <c r="C1027" s="486" t="s">
        <v>1097</v>
      </c>
      <c r="D1027" s="490" t="s">
        <v>263</v>
      </c>
      <c r="E1027" s="489" t="s">
        <v>14</v>
      </c>
      <c r="F1027" s="491"/>
      <c r="G1027" s="489"/>
      <c r="H1027" s="490" t="s">
        <v>1231</v>
      </c>
      <c r="I1027" s="574">
        <v>1</v>
      </c>
      <c r="J1027" s="489">
        <v>1</v>
      </c>
    </row>
    <row r="1028" spans="1:10">
      <c r="A1028" s="485">
        <v>950</v>
      </c>
      <c r="B1028" s="489">
        <v>345</v>
      </c>
      <c r="C1028" s="486" t="s">
        <v>1098</v>
      </c>
      <c r="D1028" s="490" t="s">
        <v>263</v>
      </c>
      <c r="E1028" s="489" t="s">
        <v>14</v>
      </c>
      <c r="F1028" s="491"/>
      <c r="G1028" s="489"/>
      <c r="H1028" s="490" t="s">
        <v>1231</v>
      </c>
      <c r="I1028" s="574">
        <v>1</v>
      </c>
      <c r="J1028" s="489">
        <v>1</v>
      </c>
    </row>
    <row r="1029" spans="1:10">
      <c r="A1029" s="545">
        <v>951</v>
      </c>
      <c r="B1029" s="531">
        <v>346</v>
      </c>
      <c r="C1029" s="543"/>
      <c r="D1029" s="544" t="s">
        <v>263</v>
      </c>
      <c r="E1029" s="531" t="s">
        <v>14</v>
      </c>
      <c r="F1029" s="531"/>
      <c r="G1029" s="531"/>
      <c r="H1029" s="544" t="s">
        <v>1231</v>
      </c>
      <c r="I1029" s="574"/>
      <c r="J1029" s="531">
        <v>1</v>
      </c>
    </row>
    <row r="1030" spans="1:10">
      <c r="A1030" s="485">
        <v>952</v>
      </c>
      <c r="B1030" s="489">
        <v>347</v>
      </c>
      <c r="C1030" s="486"/>
      <c r="D1030" s="490" t="s">
        <v>263</v>
      </c>
      <c r="E1030" s="489" t="s">
        <v>14</v>
      </c>
      <c r="F1030" s="491"/>
      <c r="G1030" s="489"/>
      <c r="H1030" s="490" t="s">
        <v>1231</v>
      </c>
      <c r="I1030" s="574"/>
      <c r="J1030" s="489">
        <v>1</v>
      </c>
    </row>
    <row r="1031" spans="1:10">
      <c r="A1031" s="485">
        <v>953</v>
      </c>
      <c r="B1031" s="489">
        <v>349</v>
      </c>
      <c r="C1031" s="486"/>
      <c r="D1031" s="490" t="s">
        <v>263</v>
      </c>
      <c r="E1031" s="489" t="s">
        <v>14</v>
      </c>
      <c r="F1031" s="491"/>
      <c r="G1031" s="489"/>
      <c r="H1031" s="490" t="s">
        <v>1231</v>
      </c>
      <c r="I1031" s="574"/>
      <c r="J1031" s="489">
        <v>1</v>
      </c>
    </row>
    <row r="1032" spans="1:10">
      <c r="A1032" s="485">
        <v>954</v>
      </c>
      <c r="B1032" s="489">
        <v>350</v>
      </c>
      <c r="C1032" s="486"/>
      <c r="D1032" s="490" t="s">
        <v>263</v>
      </c>
      <c r="E1032" s="489" t="s">
        <v>14</v>
      </c>
      <c r="F1032" s="491"/>
      <c r="G1032" s="489"/>
      <c r="H1032" s="490" t="s">
        <v>1231</v>
      </c>
      <c r="I1032" s="574"/>
      <c r="J1032" s="489">
        <v>1</v>
      </c>
    </row>
    <row r="1033" spans="1:10">
      <c r="A1033" s="485">
        <v>955</v>
      </c>
      <c r="B1033" s="489">
        <v>351</v>
      </c>
      <c r="C1033" s="486"/>
      <c r="D1033" s="490" t="s">
        <v>263</v>
      </c>
      <c r="E1033" s="489" t="s">
        <v>14</v>
      </c>
      <c r="F1033" s="491"/>
      <c r="G1033" s="489"/>
      <c r="H1033" s="490" t="s">
        <v>1231</v>
      </c>
      <c r="I1033" s="574"/>
      <c r="J1033" s="489">
        <v>1</v>
      </c>
    </row>
    <row r="1034" spans="1:10">
      <c r="A1034" s="485">
        <v>956</v>
      </c>
      <c r="B1034" s="489">
        <v>352</v>
      </c>
      <c r="C1034" s="486"/>
      <c r="D1034" s="490" t="s">
        <v>263</v>
      </c>
      <c r="E1034" s="489" t="s">
        <v>14</v>
      </c>
      <c r="F1034" s="491"/>
      <c r="G1034" s="489"/>
      <c r="H1034" s="490" t="s">
        <v>1231</v>
      </c>
      <c r="I1034" s="574"/>
      <c r="J1034" s="489">
        <v>1</v>
      </c>
    </row>
    <row r="1035" spans="1:10">
      <c r="A1035" s="485">
        <v>957</v>
      </c>
      <c r="B1035" s="489">
        <v>353</v>
      </c>
      <c r="C1035" s="486"/>
      <c r="D1035" s="490" t="s">
        <v>263</v>
      </c>
      <c r="E1035" s="489" t="s">
        <v>14</v>
      </c>
      <c r="F1035" s="491"/>
      <c r="G1035" s="489"/>
      <c r="H1035" s="490" t="s">
        <v>1231</v>
      </c>
      <c r="I1035" s="574"/>
      <c r="J1035" s="489">
        <v>1</v>
      </c>
    </row>
    <row r="1036" spans="1:10">
      <c r="A1036" s="485">
        <v>958</v>
      </c>
      <c r="B1036" s="489">
        <v>354</v>
      </c>
      <c r="C1036" s="486"/>
      <c r="D1036" s="490" t="s">
        <v>263</v>
      </c>
      <c r="E1036" s="489" t="s">
        <v>14</v>
      </c>
      <c r="F1036" s="491"/>
      <c r="G1036" s="489"/>
      <c r="H1036" s="490" t="s">
        <v>1231</v>
      </c>
      <c r="I1036" s="574"/>
      <c r="J1036" s="489">
        <v>1</v>
      </c>
    </row>
    <row r="1037" spans="1:10">
      <c r="A1037" s="485">
        <v>959</v>
      </c>
      <c r="B1037" s="489">
        <v>355</v>
      </c>
      <c r="C1037" s="486"/>
      <c r="D1037" s="490" t="s">
        <v>263</v>
      </c>
      <c r="E1037" s="489" t="s">
        <v>14</v>
      </c>
      <c r="F1037" s="491"/>
      <c r="G1037" s="489"/>
      <c r="H1037" s="490" t="s">
        <v>1231</v>
      </c>
      <c r="I1037" s="574"/>
      <c r="J1037" s="489">
        <v>1</v>
      </c>
    </row>
    <row r="1038" spans="1:10">
      <c r="A1038" s="485">
        <v>960</v>
      </c>
      <c r="B1038" s="489">
        <v>356</v>
      </c>
      <c r="C1038" s="486"/>
      <c r="D1038" s="490" t="s">
        <v>263</v>
      </c>
      <c r="E1038" s="489" t="s">
        <v>14</v>
      </c>
      <c r="F1038" s="491"/>
      <c r="G1038" s="489"/>
      <c r="H1038" s="490" t="s">
        <v>1231</v>
      </c>
      <c r="I1038" s="574"/>
      <c r="J1038" s="489">
        <v>1</v>
      </c>
    </row>
    <row r="1039" spans="1:10">
      <c r="A1039" s="485">
        <v>961</v>
      </c>
      <c r="B1039" s="489">
        <v>357</v>
      </c>
      <c r="C1039" s="486"/>
      <c r="D1039" s="490" t="s">
        <v>263</v>
      </c>
      <c r="E1039" s="489" t="s">
        <v>14</v>
      </c>
      <c r="F1039" s="491"/>
      <c r="G1039" s="489"/>
      <c r="H1039" s="490" t="s">
        <v>1231</v>
      </c>
      <c r="I1039" s="574"/>
      <c r="J1039" s="489">
        <v>1</v>
      </c>
    </row>
    <row r="1040" spans="1:10">
      <c r="A1040" s="485">
        <v>962</v>
      </c>
      <c r="B1040" s="489">
        <v>358</v>
      </c>
      <c r="C1040" s="486"/>
      <c r="D1040" s="490" t="s">
        <v>263</v>
      </c>
      <c r="E1040" s="489" t="s">
        <v>14</v>
      </c>
      <c r="F1040" s="491"/>
      <c r="G1040" s="489"/>
      <c r="H1040" s="490" t="s">
        <v>1231</v>
      </c>
      <c r="I1040" s="574"/>
      <c r="J1040" s="489">
        <v>1</v>
      </c>
    </row>
    <row r="1041" spans="1:10">
      <c r="A1041" s="485">
        <v>963</v>
      </c>
      <c r="B1041" s="489">
        <v>359</v>
      </c>
      <c r="C1041" s="486"/>
      <c r="D1041" s="490" t="s">
        <v>263</v>
      </c>
      <c r="E1041" s="489" t="s">
        <v>14</v>
      </c>
      <c r="F1041" s="491"/>
      <c r="G1041" s="489"/>
      <c r="H1041" s="490" t="s">
        <v>1231</v>
      </c>
      <c r="I1041" s="574"/>
      <c r="J1041" s="489">
        <v>1</v>
      </c>
    </row>
    <row r="1042" spans="1:10">
      <c r="A1042" s="485">
        <v>964</v>
      </c>
      <c r="B1042" s="489">
        <v>360</v>
      </c>
      <c r="C1042" s="486"/>
      <c r="D1042" s="490" t="s">
        <v>263</v>
      </c>
      <c r="E1042" s="489" t="s">
        <v>14</v>
      </c>
      <c r="F1042" s="491"/>
      <c r="G1042" s="489"/>
      <c r="H1042" s="490" t="s">
        <v>1231</v>
      </c>
      <c r="I1042" s="574"/>
      <c r="J1042" s="489">
        <v>1</v>
      </c>
    </row>
    <row r="1043" spans="1:10">
      <c r="A1043" s="485">
        <v>965</v>
      </c>
      <c r="B1043" s="489">
        <v>361</v>
      </c>
      <c r="C1043" s="486"/>
      <c r="D1043" s="490" t="s">
        <v>263</v>
      </c>
      <c r="E1043" s="489" t="s">
        <v>14</v>
      </c>
      <c r="F1043" s="491"/>
      <c r="G1043" s="489"/>
      <c r="H1043" s="490" t="s">
        <v>1231</v>
      </c>
      <c r="I1043" s="574"/>
      <c r="J1043" s="489">
        <v>1</v>
      </c>
    </row>
    <row r="1044" spans="1:10">
      <c r="A1044" s="485">
        <v>966</v>
      </c>
      <c r="B1044" s="489">
        <v>362</v>
      </c>
      <c r="C1044" s="486"/>
      <c r="D1044" s="490" t="s">
        <v>263</v>
      </c>
      <c r="E1044" s="489" t="s">
        <v>14</v>
      </c>
      <c r="F1044" s="491"/>
      <c r="G1044" s="489"/>
      <c r="H1044" s="490" t="s">
        <v>1231</v>
      </c>
      <c r="I1044" s="574"/>
      <c r="J1044" s="489">
        <v>1</v>
      </c>
    </row>
    <row r="1045" spans="1:10">
      <c r="A1045" s="485">
        <v>967</v>
      </c>
      <c r="B1045" s="489">
        <v>363</v>
      </c>
      <c r="C1045" s="486"/>
      <c r="D1045" s="490" t="s">
        <v>263</v>
      </c>
      <c r="E1045" s="489" t="s">
        <v>14</v>
      </c>
      <c r="F1045" s="491"/>
      <c r="G1045" s="489"/>
      <c r="H1045" s="490" t="s">
        <v>1231</v>
      </c>
      <c r="I1045" s="574"/>
      <c r="J1045" s="489">
        <v>1</v>
      </c>
    </row>
    <row r="1046" spans="1:10">
      <c r="A1046" s="485">
        <v>968</v>
      </c>
      <c r="B1046" s="489">
        <v>364</v>
      </c>
      <c r="C1046" s="486"/>
      <c r="D1046" s="490" t="s">
        <v>263</v>
      </c>
      <c r="E1046" s="489" t="s">
        <v>14</v>
      </c>
      <c r="F1046" s="491"/>
      <c r="G1046" s="489"/>
      <c r="H1046" s="490" t="s">
        <v>1231</v>
      </c>
      <c r="I1046" s="574"/>
      <c r="J1046" s="489">
        <v>1</v>
      </c>
    </row>
    <row r="1047" spans="1:10">
      <c r="A1047" s="485">
        <v>969</v>
      </c>
      <c r="B1047" s="489">
        <v>365</v>
      </c>
      <c r="C1047" s="486"/>
      <c r="D1047" s="490" t="s">
        <v>263</v>
      </c>
      <c r="E1047" s="489" t="s">
        <v>14</v>
      </c>
      <c r="F1047" s="491"/>
      <c r="G1047" s="489"/>
      <c r="H1047" s="490" t="s">
        <v>1231</v>
      </c>
      <c r="I1047" s="574"/>
      <c r="J1047" s="489">
        <v>1</v>
      </c>
    </row>
    <row r="1048" spans="1:10">
      <c r="A1048" s="485">
        <v>970</v>
      </c>
      <c r="B1048" s="489">
        <v>366</v>
      </c>
      <c r="C1048" s="486"/>
      <c r="D1048" s="490" t="s">
        <v>263</v>
      </c>
      <c r="E1048" s="489" t="s">
        <v>14</v>
      </c>
      <c r="F1048" s="491"/>
      <c r="G1048" s="489"/>
      <c r="H1048" s="490" t="s">
        <v>1231</v>
      </c>
      <c r="I1048" s="574"/>
      <c r="J1048" s="489">
        <v>1</v>
      </c>
    </row>
    <row r="1049" spans="1:10">
      <c r="A1049" s="485"/>
      <c r="B1049" s="489"/>
      <c r="C1049" s="486"/>
      <c r="D1049" s="495" t="s">
        <v>997</v>
      </c>
      <c r="E1049" s="489"/>
      <c r="F1049" s="491"/>
      <c r="G1049" s="489"/>
      <c r="H1049" s="490"/>
      <c r="I1049" s="574"/>
      <c r="J1049" s="489"/>
    </row>
    <row r="1050" spans="1:10">
      <c r="A1050" s="485">
        <v>971</v>
      </c>
      <c r="B1050" s="489">
        <v>679</v>
      </c>
      <c r="C1050" s="486"/>
      <c r="D1050" s="490" t="s">
        <v>1497</v>
      </c>
      <c r="E1050" s="489" t="s">
        <v>15</v>
      </c>
      <c r="F1050" s="491"/>
      <c r="G1050" s="489"/>
      <c r="H1050" s="490" t="s">
        <v>1232</v>
      </c>
      <c r="I1050" s="574"/>
      <c r="J1050" s="489">
        <v>1</v>
      </c>
    </row>
    <row r="1051" spans="1:10">
      <c r="A1051" s="485">
        <v>972</v>
      </c>
      <c r="B1051" s="489">
        <v>680</v>
      </c>
      <c r="C1051" s="486"/>
      <c r="D1051" s="490" t="s">
        <v>152</v>
      </c>
      <c r="E1051" s="489" t="s">
        <v>15</v>
      </c>
      <c r="F1051" s="491"/>
      <c r="G1051" s="489"/>
      <c r="H1051" s="490" t="s">
        <v>1232</v>
      </c>
      <c r="I1051" s="574"/>
      <c r="J1051" s="489">
        <v>1</v>
      </c>
    </row>
    <row r="1052" spans="1:10">
      <c r="A1052" s="485">
        <v>973</v>
      </c>
      <c r="B1052" s="489">
        <v>685</v>
      </c>
      <c r="C1052" s="486" t="s">
        <v>393</v>
      </c>
      <c r="D1052" s="490" t="s">
        <v>733</v>
      </c>
      <c r="E1052" s="489" t="s">
        <v>14</v>
      </c>
      <c r="F1052" s="491"/>
      <c r="G1052" s="489" t="s">
        <v>376</v>
      </c>
      <c r="H1052" s="490" t="s">
        <v>1232</v>
      </c>
      <c r="I1052" s="574">
        <v>1</v>
      </c>
      <c r="J1052" s="489">
        <v>1</v>
      </c>
    </row>
    <row r="1053" spans="1:10">
      <c r="A1053" s="485">
        <v>974</v>
      </c>
      <c r="B1053" s="489">
        <v>686</v>
      </c>
      <c r="C1053" s="486"/>
      <c r="D1053" s="490" t="s">
        <v>65</v>
      </c>
      <c r="E1053" s="489" t="s">
        <v>14</v>
      </c>
      <c r="F1053" s="491"/>
      <c r="G1053" s="489"/>
      <c r="H1053" s="490" t="s">
        <v>1232</v>
      </c>
      <c r="I1053" s="574"/>
      <c r="J1053" s="489">
        <v>1</v>
      </c>
    </row>
    <row r="1054" spans="1:10">
      <c r="A1054" s="485">
        <v>975</v>
      </c>
      <c r="B1054" s="489">
        <v>687</v>
      </c>
      <c r="C1054" s="486"/>
      <c r="D1054" s="490" t="s">
        <v>65</v>
      </c>
      <c r="E1054" s="489" t="s">
        <v>14</v>
      </c>
      <c r="F1054" s="491"/>
      <c r="G1054" s="489"/>
      <c r="H1054" s="490" t="s">
        <v>1232</v>
      </c>
      <c r="I1054" s="574"/>
      <c r="J1054" s="489">
        <v>1</v>
      </c>
    </row>
    <row r="1055" spans="1:10">
      <c r="A1055" s="485">
        <v>976</v>
      </c>
      <c r="B1055" s="489">
        <v>688</v>
      </c>
      <c r="C1055" s="486"/>
      <c r="D1055" s="490" t="s">
        <v>65</v>
      </c>
      <c r="E1055" s="489" t="s">
        <v>14</v>
      </c>
      <c r="F1055" s="491"/>
      <c r="G1055" s="489"/>
      <c r="H1055" s="490" t="s">
        <v>1232</v>
      </c>
      <c r="I1055" s="574"/>
      <c r="J1055" s="489">
        <v>1</v>
      </c>
    </row>
    <row r="1056" spans="1:10">
      <c r="A1056" s="485">
        <v>977</v>
      </c>
      <c r="B1056" s="489">
        <v>689</v>
      </c>
      <c r="C1056" s="486"/>
      <c r="D1056" s="490" t="s">
        <v>65</v>
      </c>
      <c r="E1056" s="489" t="s">
        <v>14</v>
      </c>
      <c r="F1056" s="491"/>
      <c r="G1056" s="489"/>
      <c r="H1056" s="490" t="s">
        <v>1232</v>
      </c>
      <c r="I1056" s="574"/>
      <c r="J1056" s="489">
        <v>1</v>
      </c>
    </row>
    <row r="1057" spans="1:10">
      <c r="A1057" s="485">
        <v>978</v>
      </c>
      <c r="B1057" s="489">
        <v>690</v>
      </c>
      <c r="C1057" s="486"/>
      <c r="D1057" s="490" t="s">
        <v>65</v>
      </c>
      <c r="E1057" s="489" t="s">
        <v>14</v>
      </c>
      <c r="F1057" s="491"/>
      <c r="G1057" s="489"/>
      <c r="H1057" s="490" t="s">
        <v>1232</v>
      </c>
      <c r="I1057" s="574"/>
      <c r="J1057" s="489">
        <v>1</v>
      </c>
    </row>
    <row r="1058" spans="1:10">
      <c r="A1058" s="485">
        <v>979</v>
      </c>
      <c r="B1058" s="489">
        <v>704</v>
      </c>
      <c r="C1058" s="489">
        <v>26</v>
      </c>
      <c r="D1058" s="490" t="s">
        <v>65</v>
      </c>
      <c r="E1058" s="489" t="s">
        <v>14</v>
      </c>
      <c r="F1058" s="491"/>
      <c r="G1058" s="489" t="s">
        <v>376</v>
      </c>
      <c r="H1058" s="490" t="s">
        <v>1232</v>
      </c>
      <c r="I1058" s="574"/>
      <c r="J1058" s="489">
        <v>1</v>
      </c>
    </row>
    <row r="1059" spans="1:10">
      <c r="A1059" s="485">
        <v>980</v>
      </c>
      <c r="B1059" s="489">
        <v>705</v>
      </c>
      <c r="C1059" s="486" t="s">
        <v>395</v>
      </c>
      <c r="D1059" s="490" t="s">
        <v>65</v>
      </c>
      <c r="E1059" s="489" t="s">
        <v>14</v>
      </c>
      <c r="F1059" s="491"/>
      <c r="G1059" s="489" t="s">
        <v>376</v>
      </c>
      <c r="H1059" s="490" t="s">
        <v>1232</v>
      </c>
      <c r="I1059" s="574">
        <v>1</v>
      </c>
      <c r="J1059" s="489">
        <v>1</v>
      </c>
    </row>
    <row r="1060" spans="1:10">
      <c r="A1060" s="485">
        <v>981</v>
      </c>
      <c r="B1060" s="489">
        <v>706</v>
      </c>
      <c r="C1060" s="486"/>
      <c r="D1060" s="490" t="s">
        <v>65</v>
      </c>
      <c r="E1060" s="489" t="s">
        <v>14</v>
      </c>
      <c r="F1060" s="491"/>
      <c r="G1060" s="489"/>
      <c r="H1060" s="490" t="s">
        <v>1232</v>
      </c>
      <c r="I1060" s="574"/>
      <c r="J1060" s="489">
        <v>1</v>
      </c>
    </row>
    <row r="1061" spans="1:10">
      <c r="A1061" s="485">
        <v>982</v>
      </c>
      <c r="B1061" s="489">
        <v>707</v>
      </c>
      <c r="C1061" s="486"/>
      <c r="D1061" s="490" t="s">
        <v>65</v>
      </c>
      <c r="E1061" s="489" t="s">
        <v>14</v>
      </c>
      <c r="F1061" s="491"/>
      <c r="G1061" s="489"/>
      <c r="H1061" s="490" t="s">
        <v>1232</v>
      </c>
      <c r="I1061" s="574"/>
      <c r="J1061" s="489">
        <v>1</v>
      </c>
    </row>
    <row r="1062" spans="1:10">
      <c r="A1062" s="485">
        <v>983</v>
      </c>
      <c r="B1062" s="489">
        <v>708</v>
      </c>
      <c r="C1062" s="486"/>
      <c r="D1062" s="490" t="s">
        <v>65</v>
      </c>
      <c r="E1062" s="489" t="s">
        <v>14</v>
      </c>
      <c r="F1062" s="491"/>
      <c r="G1062" s="489"/>
      <c r="H1062" s="490" t="s">
        <v>1232</v>
      </c>
      <c r="I1062" s="574"/>
      <c r="J1062" s="489">
        <v>1</v>
      </c>
    </row>
    <row r="1063" spans="1:10">
      <c r="A1063" s="485">
        <v>984</v>
      </c>
      <c r="B1063" s="489">
        <v>709</v>
      </c>
      <c r="C1063" s="486"/>
      <c r="D1063" s="490" t="s">
        <v>65</v>
      </c>
      <c r="E1063" s="489" t="s">
        <v>14</v>
      </c>
      <c r="F1063" s="491"/>
      <c r="G1063" s="489"/>
      <c r="H1063" s="490" t="s">
        <v>1232</v>
      </c>
      <c r="I1063" s="574"/>
      <c r="J1063" s="489">
        <v>1</v>
      </c>
    </row>
    <row r="1064" spans="1:10">
      <c r="A1064" s="485">
        <v>985</v>
      </c>
      <c r="B1064" s="489">
        <v>710</v>
      </c>
      <c r="C1064" s="486"/>
      <c r="D1064" s="490" t="s">
        <v>65</v>
      </c>
      <c r="E1064" s="489" t="s">
        <v>14</v>
      </c>
      <c r="F1064" s="491"/>
      <c r="G1064" s="489"/>
      <c r="H1064" s="490" t="s">
        <v>1232</v>
      </c>
      <c r="I1064" s="574"/>
      <c r="J1064" s="489">
        <v>1</v>
      </c>
    </row>
    <row r="1065" spans="1:10">
      <c r="A1065" s="485">
        <v>986</v>
      </c>
      <c r="B1065" s="489">
        <v>711</v>
      </c>
      <c r="C1065" s="486"/>
      <c r="D1065" s="490" t="s">
        <v>65</v>
      </c>
      <c r="E1065" s="489" t="s">
        <v>14</v>
      </c>
      <c r="F1065" s="491"/>
      <c r="G1065" s="489"/>
      <c r="H1065" s="490" t="s">
        <v>1232</v>
      </c>
      <c r="I1065" s="574"/>
      <c r="J1065" s="489">
        <v>1</v>
      </c>
    </row>
    <row r="1066" spans="1:10">
      <c r="A1066" s="485">
        <v>987</v>
      </c>
      <c r="B1066" s="489">
        <v>712</v>
      </c>
      <c r="C1066" s="486"/>
      <c r="D1066" s="490" t="s">
        <v>65</v>
      </c>
      <c r="E1066" s="489" t="s">
        <v>14</v>
      </c>
      <c r="F1066" s="491"/>
      <c r="G1066" s="489"/>
      <c r="H1066" s="490" t="s">
        <v>1232</v>
      </c>
      <c r="I1066" s="574"/>
      <c r="J1066" s="489">
        <v>1</v>
      </c>
    </row>
    <row r="1067" spans="1:10">
      <c r="A1067" s="485">
        <v>988</v>
      </c>
      <c r="B1067" s="489">
        <v>713</v>
      </c>
      <c r="C1067" s="486"/>
      <c r="D1067" s="490" t="s">
        <v>65</v>
      </c>
      <c r="E1067" s="489" t="s">
        <v>14</v>
      </c>
      <c r="F1067" s="491"/>
      <c r="G1067" s="489"/>
      <c r="H1067" s="490" t="s">
        <v>1232</v>
      </c>
      <c r="I1067" s="574"/>
      <c r="J1067" s="489">
        <v>1</v>
      </c>
    </row>
    <row r="1068" spans="1:10">
      <c r="A1068" s="485">
        <v>989</v>
      </c>
      <c r="B1068" s="489">
        <v>714</v>
      </c>
      <c r="C1068" s="486"/>
      <c r="D1068" s="490" t="s">
        <v>65</v>
      </c>
      <c r="E1068" s="489" t="s">
        <v>14</v>
      </c>
      <c r="F1068" s="491"/>
      <c r="G1068" s="489"/>
      <c r="H1068" s="490" t="s">
        <v>1232</v>
      </c>
      <c r="I1068" s="574"/>
      <c r="J1068" s="489">
        <v>1</v>
      </c>
    </row>
    <row r="1069" spans="1:10">
      <c r="A1069" s="485">
        <v>990</v>
      </c>
      <c r="B1069" s="489">
        <v>691</v>
      </c>
      <c r="C1069" s="486" t="s">
        <v>396</v>
      </c>
      <c r="D1069" s="490" t="s">
        <v>713</v>
      </c>
      <c r="E1069" s="489" t="s">
        <v>14</v>
      </c>
      <c r="F1069" s="491"/>
      <c r="G1069" s="489" t="s">
        <v>376</v>
      </c>
      <c r="H1069" s="490" t="s">
        <v>1232</v>
      </c>
      <c r="I1069" s="574">
        <v>1</v>
      </c>
      <c r="J1069" s="489">
        <v>1</v>
      </c>
    </row>
    <row r="1070" spans="1:10">
      <c r="A1070" s="485">
        <v>991</v>
      </c>
      <c r="B1070" s="489">
        <v>692</v>
      </c>
      <c r="C1070" s="486" t="s">
        <v>397</v>
      </c>
      <c r="D1070" s="490" t="s">
        <v>259</v>
      </c>
      <c r="E1070" s="489" t="s">
        <v>14</v>
      </c>
      <c r="F1070" s="491"/>
      <c r="G1070" s="489" t="s">
        <v>376</v>
      </c>
      <c r="H1070" s="490" t="s">
        <v>1232</v>
      </c>
      <c r="I1070" s="574">
        <v>1</v>
      </c>
      <c r="J1070" s="489">
        <v>1</v>
      </c>
    </row>
    <row r="1071" spans="1:10">
      <c r="A1071" s="485">
        <v>992</v>
      </c>
      <c r="B1071" s="489">
        <v>693</v>
      </c>
      <c r="C1071" s="486"/>
      <c r="D1071" s="490" t="s">
        <v>259</v>
      </c>
      <c r="E1071" s="489" t="s">
        <v>14</v>
      </c>
      <c r="F1071" s="491"/>
      <c r="G1071" s="489"/>
      <c r="H1071" s="490" t="s">
        <v>1232</v>
      </c>
      <c r="I1071" s="574"/>
      <c r="J1071" s="489">
        <v>1</v>
      </c>
    </row>
    <row r="1072" spans="1:10">
      <c r="A1072" s="485">
        <v>993</v>
      </c>
      <c r="B1072" s="489">
        <v>694</v>
      </c>
      <c r="C1072" s="486"/>
      <c r="D1072" s="490" t="s">
        <v>259</v>
      </c>
      <c r="E1072" s="489" t="s">
        <v>14</v>
      </c>
      <c r="F1072" s="491"/>
      <c r="G1072" s="489"/>
      <c r="H1072" s="490" t="s">
        <v>1232</v>
      </c>
      <c r="I1072" s="574"/>
      <c r="J1072" s="489">
        <v>1</v>
      </c>
    </row>
    <row r="1073" spans="1:10">
      <c r="A1073" s="485">
        <v>994</v>
      </c>
      <c r="B1073" s="489">
        <v>695</v>
      </c>
      <c r="C1073" s="486"/>
      <c r="D1073" s="490" t="s">
        <v>259</v>
      </c>
      <c r="E1073" s="489" t="s">
        <v>14</v>
      </c>
      <c r="F1073" s="491"/>
      <c r="G1073" s="489"/>
      <c r="H1073" s="490" t="s">
        <v>1232</v>
      </c>
      <c r="I1073" s="574"/>
      <c r="J1073" s="489">
        <v>1</v>
      </c>
    </row>
    <row r="1074" spans="1:10">
      <c r="A1074" s="485">
        <v>995</v>
      </c>
      <c r="B1074" s="489">
        <v>696</v>
      </c>
      <c r="C1074" s="486"/>
      <c r="D1074" s="490" t="s">
        <v>259</v>
      </c>
      <c r="E1074" s="489" t="s">
        <v>14</v>
      </c>
      <c r="F1074" s="491"/>
      <c r="G1074" s="489"/>
      <c r="H1074" s="490" t="s">
        <v>1232</v>
      </c>
      <c r="I1074" s="574"/>
      <c r="J1074" s="489">
        <v>1</v>
      </c>
    </row>
    <row r="1075" spans="1:10">
      <c r="A1075" s="485">
        <v>996</v>
      </c>
      <c r="B1075" s="489">
        <v>697</v>
      </c>
      <c r="C1075" s="486"/>
      <c r="D1075" s="490" t="s">
        <v>259</v>
      </c>
      <c r="E1075" s="489" t="s">
        <v>14</v>
      </c>
      <c r="F1075" s="491"/>
      <c r="G1075" s="489"/>
      <c r="H1075" s="490" t="s">
        <v>1232</v>
      </c>
      <c r="I1075" s="574"/>
      <c r="J1075" s="489">
        <v>1</v>
      </c>
    </row>
    <row r="1076" spans="1:10">
      <c r="A1076" s="485">
        <v>997</v>
      </c>
      <c r="B1076" s="489">
        <v>698</v>
      </c>
      <c r="C1076" s="486"/>
      <c r="D1076" s="490" t="s">
        <v>259</v>
      </c>
      <c r="E1076" s="489" t="s">
        <v>14</v>
      </c>
      <c r="F1076" s="491"/>
      <c r="G1076" s="489"/>
      <c r="H1076" s="490" t="s">
        <v>1232</v>
      </c>
      <c r="I1076" s="574"/>
      <c r="J1076" s="489">
        <v>1</v>
      </c>
    </row>
    <row r="1077" spans="1:10">
      <c r="A1077" s="485">
        <v>998</v>
      </c>
      <c r="B1077" s="489">
        <v>699</v>
      </c>
      <c r="C1077" s="486" t="s">
        <v>398</v>
      </c>
      <c r="D1077" s="490" t="s">
        <v>718</v>
      </c>
      <c r="E1077" s="489" t="s">
        <v>14</v>
      </c>
      <c r="F1077" s="491"/>
      <c r="G1077" s="489" t="s">
        <v>376</v>
      </c>
      <c r="H1077" s="490" t="s">
        <v>1232</v>
      </c>
      <c r="I1077" s="574">
        <v>1</v>
      </c>
      <c r="J1077" s="489">
        <v>1</v>
      </c>
    </row>
    <row r="1078" spans="1:10">
      <c r="A1078" s="485">
        <v>999</v>
      </c>
      <c r="B1078" s="489">
        <v>700</v>
      </c>
      <c r="C1078" s="486" t="s">
        <v>399</v>
      </c>
      <c r="D1078" s="490" t="s">
        <v>263</v>
      </c>
      <c r="E1078" s="489" t="s">
        <v>14</v>
      </c>
      <c r="F1078" s="491"/>
      <c r="G1078" s="489" t="s">
        <v>376</v>
      </c>
      <c r="H1078" s="490" t="s">
        <v>1232</v>
      </c>
      <c r="I1078" s="574">
        <v>1</v>
      </c>
      <c r="J1078" s="489">
        <v>1</v>
      </c>
    </row>
    <row r="1079" spans="1:10">
      <c r="A1079" s="485" t="s">
        <v>1537</v>
      </c>
      <c r="B1079" s="489">
        <v>701</v>
      </c>
      <c r="C1079" s="486" t="s">
        <v>1099</v>
      </c>
      <c r="D1079" s="490" t="s">
        <v>263</v>
      </c>
      <c r="E1079" s="489" t="s">
        <v>14</v>
      </c>
      <c r="F1079" s="491"/>
      <c r="G1079" s="489"/>
      <c r="H1079" s="490" t="s">
        <v>1232</v>
      </c>
      <c r="I1079" s="574">
        <v>1</v>
      </c>
      <c r="J1079" s="489">
        <v>1</v>
      </c>
    </row>
    <row r="1080" spans="1:10">
      <c r="A1080" s="485" t="s">
        <v>1538</v>
      </c>
      <c r="B1080" s="489">
        <v>702</v>
      </c>
      <c r="C1080" s="486" t="s">
        <v>1100</v>
      </c>
      <c r="D1080" s="490" t="s">
        <v>263</v>
      </c>
      <c r="E1080" s="489" t="s">
        <v>14</v>
      </c>
      <c r="F1080" s="491"/>
      <c r="G1080" s="489"/>
      <c r="H1080" s="490" t="s">
        <v>1232</v>
      </c>
      <c r="I1080" s="574">
        <v>1</v>
      </c>
      <c r="J1080" s="489">
        <v>1</v>
      </c>
    </row>
    <row r="1081" spans="1:10">
      <c r="A1081" s="485" t="s">
        <v>1539</v>
      </c>
      <c r="B1081" s="489">
        <v>703</v>
      </c>
      <c r="C1081" s="486" t="s">
        <v>1101</v>
      </c>
      <c r="D1081" s="490" t="s">
        <v>263</v>
      </c>
      <c r="E1081" s="489" t="s">
        <v>14</v>
      </c>
      <c r="F1081" s="491"/>
      <c r="G1081" s="489"/>
      <c r="H1081" s="490" t="s">
        <v>1232</v>
      </c>
      <c r="I1081" s="574">
        <v>1</v>
      </c>
      <c r="J1081" s="489">
        <v>1</v>
      </c>
    </row>
    <row r="1082" spans="1:10">
      <c r="A1082" s="485" t="s">
        <v>1540</v>
      </c>
      <c r="B1082" s="489">
        <v>715</v>
      </c>
      <c r="C1082" s="486" t="s">
        <v>1102</v>
      </c>
      <c r="D1082" s="490" t="s">
        <v>263</v>
      </c>
      <c r="E1082" s="489" t="s">
        <v>14</v>
      </c>
      <c r="F1082" s="491"/>
      <c r="G1082" s="489"/>
      <c r="H1082" s="490" t="s">
        <v>1232</v>
      </c>
      <c r="I1082" s="574">
        <v>1</v>
      </c>
      <c r="J1082" s="489">
        <v>1</v>
      </c>
    </row>
    <row r="1083" spans="1:10">
      <c r="A1083" s="485" t="s">
        <v>1541</v>
      </c>
      <c r="B1083" s="489">
        <v>716</v>
      </c>
      <c r="C1083" s="486" t="s">
        <v>1103</v>
      </c>
      <c r="D1083" s="490" t="s">
        <v>263</v>
      </c>
      <c r="E1083" s="489" t="s">
        <v>14</v>
      </c>
      <c r="F1083" s="491"/>
      <c r="G1083" s="489"/>
      <c r="H1083" s="490" t="s">
        <v>1232</v>
      </c>
      <c r="I1083" s="574">
        <v>1</v>
      </c>
      <c r="J1083" s="489">
        <v>1</v>
      </c>
    </row>
    <row r="1084" spans="1:10">
      <c r="A1084" s="485" t="s">
        <v>1542</v>
      </c>
      <c r="B1084" s="489">
        <v>717</v>
      </c>
      <c r="C1084" s="486" t="s">
        <v>1104</v>
      </c>
      <c r="D1084" s="490" t="s">
        <v>263</v>
      </c>
      <c r="E1084" s="489" t="s">
        <v>14</v>
      </c>
      <c r="F1084" s="491"/>
      <c r="G1084" s="489"/>
      <c r="H1084" s="490" t="s">
        <v>1232</v>
      </c>
      <c r="I1084" s="574">
        <v>1</v>
      </c>
      <c r="J1084" s="489">
        <v>1</v>
      </c>
    </row>
    <row r="1085" spans="1:10">
      <c r="A1085" s="545" t="s">
        <v>1543</v>
      </c>
      <c r="B1085" s="531">
        <v>718</v>
      </c>
      <c r="C1085" s="543"/>
      <c r="D1085" s="544" t="s">
        <v>263</v>
      </c>
      <c r="E1085" s="531" t="s">
        <v>14</v>
      </c>
      <c r="F1085" s="531"/>
      <c r="G1085" s="531"/>
      <c r="H1085" s="544" t="s">
        <v>1232</v>
      </c>
      <c r="I1085" s="574"/>
      <c r="J1085" s="531">
        <v>1</v>
      </c>
    </row>
    <row r="1086" spans="1:10">
      <c r="A1086" s="545" t="s">
        <v>1544</v>
      </c>
      <c r="B1086" s="531">
        <v>719</v>
      </c>
      <c r="C1086" s="543"/>
      <c r="D1086" s="544" t="s">
        <v>263</v>
      </c>
      <c r="E1086" s="531" t="s">
        <v>14</v>
      </c>
      <c r="F1086" s="531"/>
      <c r="G1086" s="531"/>
      <c r="H1086" s="544" t="s">
        <v>1232</v>
      </c>
      <c r="I1086" s="574"/>
      <c r="J1086" s="531">
        <v>1</v>
      </c>
    </row>
    <row r="1087" spans="1:10">
      <c r="A1087" s="485" t="s">
        <v>1545</v>
      </c>
      <c r="B1087" s="489">
        <v>720</v>
      </c>
      <c r="C1087" s="486"/>
      <c r="D1087" s="490" t="s">
        <v>263</v>
      </c>
      <c r="E1087" s="489" t="s">
        <v>14</v>
      </c>
      <c r="F1087" s="491"/>
      <c r="G1087" s="489"/>
      <c r="H1087" s="490" t="s">
        <v>1232</v>
      </c>
      <c r="I1087" s="574"/>
      <c r="J1087" s="489">
        <v>1</v>
      </c>
    </row>
    <row r="1088" spans="1:10">
      <c r="A1088" s="485" t="s">
        <v>1546</v>
      </c>
      <c r="B1088" s="489">
        <v>721</v>
      </c>
      <c r="C1088" s="486"/>
      <c r="D1088" s="490" t="s">
        <v>263</v>
      </c>
      <c r="E1088" s="489" t="s">
        <v>14</v>
      </c>
      <c r="F1088" s="491"/>
      <c r="G1088" s="489"/>
      <c r="H1088" s="490" t="s">
        <v>1232</v>
      </c>
      <c r="I1088" s="574"/>
      <c r="J1088" s="489">
        <v>1</v>
      </c>
    </row>
    <row r="1089" spans="1:10">
      <c r="A1089" s="485" t="s">
        <v>1547</v>
      </c>
      <c r="B1089" s="489">
        <v>722</v>
      </c>
      <c r="C1089" s="486"/>
      <c r="D1089" s="490" t="s">
        <v>263</v>
      </c>
      <c r="E1089" s="489" t="s">
        <v>14</v>
      </c>
      <c r="F1089" s="491"/>
      <c r="G1089" s="489"/>
      <c r="H1089" s="490" t="s">
        <v>1232</v>
      </c>
      <c r="I1089" s="574"/>
      <c r="J1089" s="489">
        <v>1</v>
      </c>
    </row>
    <row r="1090" spans="1:10">
      <c r="A1090" s="485" t="s">
        <v>1548</v>
      </c>
      <c r="B1090" s="489">
        <v>723</v>
      </c>
      <c r="C1090" s="486"/>
      <c r="D1090" s="490" t="s">
        <v>263</v>
      </c>
      <c r="E1090" s="489" t="s">
        <v>14</v>
      </c>
      <c r="F1090" s="491"/>
      <c r="G1090" s="489"/>
      <c r="H1090" s="490" t="s">
        <v>1232</v>
      </c>
      <c r="I1090" s="574"/>
      <c r="J1090" s="489">
        <v>1</v>
      </c>
    </row>
    <row r="1091" spans="1:10">
      <c r="A1091" s="485" t="s">
        <v>1549</v>
      </c>
      <c r="B1091" s="489">
        <v>724</v>
      </c>
      <c r="C1091" s="486"/>
      <c r="D1091" s="490" t="s">
        <v>263</v>
      </c>
      <c r="E1091" s="489" t="s">
        <v>14</v>
      </c>
      <c r="F1091" s="491"/>
      <c r="G1091" s="489"/>
      <c r="H1091" s="490" t="s">
        <v>1232</v>
      </c>
      <c r="I1091" s="574"/>
      <c r="J1091" s="489">
        <v>1</v>
      </c>
    </row>
    <row r="1092" spans="1:10">
      <c r="A1092" s="485" t="s">
        <v>1550</v>
      </c>
      <c r="B1092" s="489">
        <v>725</v>
      </c>
      <c r="C1092" s="486"/>
      <c r="D1092" s="490" t="s">
        <v>263</v>
      </c>
      <c r="E1092" s="489" t="s">
        <v>14</v>
      </c>
      <c r="F1092" s="491"/>
      <c r="G1092" s="489"/>
      <c r="H1092" s="490" t="s">
        <v>1232</v>
      </c>
      <c r="I1092" s="574"/>
      <c r="J1092" s="489">
        <v>1</v>
      </c>
    </row>
    <row r="1093" spans="1:10">
      <c r="A1093" s="485" t="s">
        <v>1551</v>
      </c>
      <c r="B1093" s="489">
        <v>726</v>
      </c>
      <c r="C1093" s="486"/>
      <c r="D1093" s="490" t="s">
        <v>263</v>
      </c>
      <c r="E1093" s="489" t="s">
        <v>14</v>
      </c>
      <c r="F1093" s="491"/>
      <c r="G1093" s="489"/>
      <c r="H1093" s="490" t="s">
        <v>1232</v>
      </c>
      <c r="I1093" s="574"/>
      <c r="J1093" s="489">
        <v>1</v>
      </c>
    </row>
    <row r="1094" spans="1:10">
      <c r="A1094" s="485" t="s">
        <v>1552</v>
      </c>
      <c r="B1094" s="489">
        <v>727</v>
      </c>
      <c r="C1094" s="486"/>
      <c r="D1094" s="490" t="s">
        <v>263</v>
      </c>
      <c r="E1094" s="489" t="s">
        <v>14</v>
      </c>
      <c r="F1094" s="491"/>
      <c r="G1094" s="489"/>
      <c r="H1094" s="490" t="s">
        <v>1232</v>
      </c>
      <c r="I1094" s="574"/>
      <c r="J1094" s="489">
        <v>1</v>
      </c>
    </row>
    <row r="1095" spans="1:10">
      <c r="A1095" s="485" t="s">
        <v>1553</v>
      </c>
      <c r="B1095" s="489">
        <v>728</v>
      </c>
      <c r="C1095" s="486"/>
      <c r="D1095" s="490" t="s">
        <v>263</v>
      </c>
      <c r="E1095" s="489" t="s">
        <v>14</v>
      </c>
      <c r="F1095" s="491"/>
      <c r="G1095" s="489"/>
      <c r="H1095" s="490" t="s">
        <v>1232</v>
      </c>
      <c r="I1095" s="574"/>
      <c r="J1095" s="489">
        <v>1</v>
      </c>
    </row>
    <row r="1096" spans="1:10">
      <c r="A1096" s="485" t="s">
        <v>1554</v>
      </c>
      <c r="B1096" s="489">
        <v>729</v>
      </c>
      <c r="C1096" s="486"/>
      <c r="D1096" s="490" t="s">
        <v>263</v>
      </c>
      <c r="E1096" s="489" t="s">
        <v>14</v>
      </c>
      <c r="F1096" s="491"/>
      <c r="G1096" s="489"/>
      <c r="H1096" s="490" t="s">
        <v>1232</v>
      </c>
      <c r="I1096" s="574"/>
      <c r="J1096" s="489">
        <v>1</v>
      </c>
    </row>
    <row r="1097" spans="1:10">
      <c r="A1097" s="485" t="s">
        <v>1555</v>
      </c>
      <c r="B1097" s="489">
        <v>730</v>
      </c>
      <c r="C1097" s="486"/>
      <c r="D1097" s="490" t="s">
        <v>263</v>
      </c>
      <c r="E1097" s="489" t="s">
        <v>14</v>
      </c>
      <c r="F1097" s="491"/>
      <c r="G1097" s="489"/>
      <c r="H1097" s="490" t="s">
        <v>1232</v>
      </c>
      <c r="I1097" s="574"/>
      <c r="J1097" s="489">
        <v>1</v>
      </c>
    </row>
    <row r="1098" spans="1:10">
      <c r="A1098" s="485" t="s">
        <v>1556</v>
      </c>
      <c r="B1098" s="489">
        <v>731</v>
      </c>
      <c r="C1098" s="486"/>
      <c r="D1098" s="490" t="s">
        <v>263</v>
      </c>
      <c r="E1098" s="489" t="s">
        <v>14</v>
      </c>
      <c r="F1098" s="491"/>
      <c r="G1098" s="489"/>
      <c r="H1098" s="490" t="s">
        <v>1232</v>
      </c>
      <c r="I1098" s="574"/>
      <c r="J1098" s="489">
        <v>1</v>
      </c>
    </row>
    <row r="1099" spans="1:10">
      <c r="A1099" s="485" t="s">
        <v>1557</v>
      </c>
      <c r="B1099" s="489">
        <v>732</v>
      </c>
      <c r="C1099" s="486"/>
      <c r="D1099" s="490" t="s">
        <v>263</v>
      </c>
      <c r="E1099" s="489" t="s">
        <v>14</v>
      </c>
      <c r="F1099" s="491"/>
      <c r="G1099" s="489"/>
      <c r="H1099" s="490" t="s">
        <v>1232</v>
      </c>
      <c r="I1099" s="574"/>
      <c r="J1099" s="489">
        <v>1</v>
      </c>
    </row>
    <row r="1100" spans="1:10">
      <c r="A1100" s="485" t="s">
        <v>1558</v>
      </c>
      <c r="B1100" s="489">
        <v>733</v>
      </c>
      <c r="C1100" s="486"/>
      <c r="D1100" s="490" t="s">
        <v>263</v>
      </c>
      <c r="E1100" s="489" t="s">
        <v>14</v>
      </c>
      <c r="F1100" s="491"/>
      <c r="G1100" s="489"/>
      <c r="H1100" s="490" t="s">
        <v>1232</v>
      </c>
      <c r="I1100" s="574"/>
      <c r="J1100" s="489">
        <v>1</v>
      </c>
    </row>
    <row r="1101" spans="1:10">
      <c r="A1101" s="485" t="s">
        <v>1559</v>
      </c>
      <c r="B1101" s="489">
        <v>734</v>
      </c>
      <c r="C1101" s="486"/>
      <c r="D1101" s="490" t="s">
        <v>263</v>
      </c>
      <c r="E1101" s="489" t="s">
        <v>14</v>
      </c>
      <c r="F1101" s="491"/>
      <c r="G1101" s="489"/>
      <c r="H1101" s="490" t="s">
        <v>1232</v>
      </c>
      <c r="I1101" s="574"/>
      <c r="J1101" s="489">
        <v>1</v>
      </c>
    </row>
    <row r="1102" spans="1:10">
      <c r="A1102" s="485" t="s">
        <v>1560</v>
      </c>
      <c r="B1102" s="489">
        <v>735</v>
      </c>
      <c r="C1102" s="486"/>
      <c r="D1102" s="490" t="s">
        <v>263</v>
      </c>
      <c r="E1102" s="489" t="s">
        <v>14</v>
      </c>
      <c r="F1102" s="491"/>
      <c r="G1102" s="489"/>
      <c r="H1102" s="490" t="s">
        <v>1232</v>
      </c>
      <c r="I1102" s="574"/>
      <c r="J1102" s="489">
        <v>1</v>
      </c>
    </row>
    <row r="1103" spans="1:10">
      <c r="A1103" s="485" t="s">
        <v>1561</v>
      </c>
      <c r="B1103" s="489">
        <v>736</v>
      </c>
      <c r="C1103" s="486"/>
      <c r="D1103" s="490" t="s">
        <v>263</v>
      </c>
      <c r="E1103" s="489" t="s">
        <v>14</v>
      </c>
      <c r="F1103" s="491"/>
      <c r="G1103" s="489"/>
      <c r="H1103" s="490" t="s">
        <v>1232</v>
      </c>
      <c r="I1103" s="574"/>
      <c r="J1103" s="489">
        <v>1</v>
      </c>
    </row>
    <row r="1104" spans="1:10">
      <c r="A1104" s="485" t="s">
        <v>1562</v>
      </c>
      <c r="B1104" s="489">
        <v>737</v>
      </c>
      <c r="C1104" s="486"/>
      <c r="D1104" s="490" t="s">
        <v>263</v>
      </c>
      <c r="E1104" s="489" t="s">
        <v>14</v>
      </c>
      <c r="F1104" s="491"/>
      <c r="G1104" s="489"/>
      <c r="H1104" s="490" t="s">
        <v>1232</v>
      </c>
      <c r="I1104" s="574"/>
      <c r="J1104" s="489">
        <v>1</v>
      </c>
    </row>
    <row r="1105" spans="1:11">
      <c r="A1105" s="485" t="s">
        <v>1563</v>
      </c>
      <c r="B1105" s="489">
        <v>738</v>
      </c>
      <c r="C1105" s="486"/>
      <c r="D1105" s="490" t="s">
        <v>263</v>
      </c>
      <c r="E1105" s="489" t="s">
        <v>14</v>
      </c>
      <c r="F1105" s="491"/>
      <c r="G1105" s="489"/>
      <c r="H1105" s="490" t="s">
        <v>1232</v>
      </c>
      <c r="I1105" s="574"/>
      <c r="J1105" s="489">
        <v>1</v>
      </c>
    </row>
    <row r="1106" spans="1:11">
      <c r="A1106" s="485"/>
      <c r="B1106" s="489"/>
      <c r="C1106" s="486"/>
      <c r="D1106" s="494" t="s">
        <v>991</v>
      </c>
      <c r="E1106" s="489"/>
      <c r="F1106" s="491"/>
      <c r="G1106" s="489"/>
      <c r="H1106" s="486"/>
      <c r="I1106" s="573">
        <f>SUM(I1108:I1261)</f>
        <v>35</v>
      </c>
      <c r="J1106" s="533">
        <f>SUM(J1108:J1262)</f>
        <v>150</v>
      </c>
    </row>
    <row r="1107" spans="1:11">
      <c r="A1107" s="485"/>
      <c r="B1107" s="489"/>
      <c r="C1107" s="486"/>
      <c r="D1107" s="495" t="s">
        <v>49</v>
      </c>
      <c r="E1107" s="489"/>
      <c r="F1107" s="491"/>
      <c r="G1107" s="489"/>
      <c r="H1107" s="486"/>
      <c r="I1107" s="574"/>
      <c r="J1107" s="489"/>
    </row>
    <row r="1108" spans="1:11">
      <c r="A1108" s="485" t="s">
        <v>1564</v>
      </c>
      <c r="B1108" s="489">
        <v>108</v>
      </c>
      <c r="C1108" s="486" t="s">
        <v>414</v>
      </c>
      <c r="D1108" s="490" t="s">
        <v>1489</v>
      </c>
      <c r="E1108" s="489" t="s">
        <v>13</v>
      </c>
      <c r="F1108" s="491" t="s">
        <v>1490</v>
      </c>
      <c r="G1108" s="489" t="s">
        <v>407</v>
      </c>
      <c r="H1108" s="490" t="s">
        <v>1235</v>
      </c>
      <c r="I1108" s="574">
        <v>1</v>
      </c>
      <c r="J1108" s="489">
        <v>1</v>
      </c>
    </row>
    <row r="1109" spans="1:11">
      <c r="A1109" s="485" t="s">
        <v>1565</v>
      </c>
      <c r="B1109" s="489">
        <v>124</v>
      </c>
      <c r="C1109" s="486" t="s">
        <v>415</v>
      </c>
      <c r="D1109" s="490" t="s">
        <v>84</v>
      </c>
      <c r="E1109" s="489" t="s">
        <v>13</v>
      </c>
      <c r="F1109" s="491" t="s">
        <v>1490</v>
      </c>
      <c r="G1109" s="489" t="s">
        <v>404</v>
      </c>
      <c r="H1109" s="490" t="s">
        <v>1235</v>
      </c>
      <c r="I1109" s="574">
        <v>1</v>
      </c>
      <c r="J1109" s="489">
        <v>1</v>
      </c>
    </row>
    <row r="1110" spans="1:11">
      <c r="A1110" s="485" t="s">
        <v>1566</v>
      </c>
      <c r="B1110" s="489">
        <v>138</v>
      </c>
      <c r="C1110" s="486" t="s">
        <v>416</v>
      </c>
      <c r="D1110" s="490" t="s">
        <v>84</v>
      </c>
      <c r="E1110" s="489" t="s">
        <v>13</v>
      </c>
      <c r="F1110" s="491" t="s">
        <v>1490</v>
      </c>
      <c r="G1110" s="489" t="s">
        <v>404</v>
      </c>
      <c r="H1110" s="490" t="s">
        <v>1235</v>
      </c>
      <c r="I1110" s="574">
        <v>1</v>
      </c>
      <c r="J1110" s="489">
        <v>1</v>
      </c>
    </row>
    <row r="1111" spans="1:11">
      <c r="A1111" s="485" t="s">
        <v>1567</v>
      </c>
      <c r="B1111" s="489">
        <v>172</v>
      </c>
      <c r="C1111" s="486" t="s">
        <v>403</v>
      </c>
      <c r="D1111" s="490" t="s">
        <v>1489</v>
      </c>
      <c r="E1111" s="489" t="s">
        <v>13</v>
      </c>
      <c r="F1111" s="491" t="s">
        <v>1490</v>
      </c>
      <c r="G1111" s="489" t="s">
        <v>404</v>
      </c>
      <c r="H1111" s="490" t="s">
        <v>1233</v>
      </c>
      <c r="I1111" s="574">
        <v>1</v>
      </c>
      <c r="J1111" s="489">
        <v>1</v>
      </c>
    </row>
    <row r="1112" spans="1:11">
      <c r="A1112" s="485" t="s">
        <v>1568</v>
      </c>
      <c r="B1112" s="489">
        <v>176</v>
      </c>
      <c r="C1112" s="486" t="s">
        <v>406</v>
      </c>
      <c r="D1112" s="490" t="s">
        <v>84</v>
      </c>
      <c r="E1112" s="489" t="s">
        <v>13</v>
      </c>
      <c r="F1112" s="491" t="s">
        <v>1490</v>
      </c>
      <c r="G1112" s="489" t="s">
        <v>407</v>
      </c>
      <c r="H1112" s="490" t="s">
        <v>1233</v>
      </c>
      <c r="I1112" s="574">
        <v>1</v>
      </c>
      <c r="J1112" s="489">
        <v>1</v>
      </c>
    </row>
    <row r="1113" spans="1:11">
      <c r="A1113" s="485" t="s">
        <v>1569</v>
      </c>
      <c r="B1113" s="489">
        <v>178</v>
      </c>
      <c r="C1113" s="486"/>
      <c r="D1113" s="490" t="s">
        <v>84</v>
      </c>
      <c r="E1113" s="489" t="s">
        <v>13</v>
      </c>
      <c r="F1113" s="491"/>
      <c r="G1113" s="489"/>
      <c r="H1113" s="490" t="s">
        <v>1233</v>
      </c>
      <c r="I1113" s="574"/>
      <c r="J1113" s="489">
        <v>1</v>
      </c>
    </row>
    <row r="1114" spans="1:11">
      <c r="A1114" s="485" t="s">
        <v>1570</v>
      </c>
      <c r="B1114" s="489">
        <v>188</v>
      </c>
      <c r="C1114" s="486"/>
      <c r="D1114" s="490" t="s">
        <v>84</v>
      </c>
      <c r="E1114" s="489" t="s">
        <v>13</v>
      </c>
      <c r="F1114" s="491" t="s">
        <v>1490</v>
      </c>
      <c r="G1114" s="489" t="s">
        <v>407</v>
      </c>
      <c r="H1114" s="490" t="s">
        <v>1235</v>
      </c>
      <c r="I1114" s="574"/>
      <c r="J1114" s="489">
        <v>1</v>
      </c>
      <c r="K1114" s="483" t="s">
        <v>417</v>
      </c>
    </row>
    <row r="1115" spans="1:11">
      <c r="A1115" s="485" t="s">
        <v>1571</v>
      </c>
      <c r="B1115" s="489">
        <v>557</v>
      </c>
      <c r="C1115" s="486"/>
      <c r="D1115" s="490" t="s">
        <v>84</v>
      </c>
      <c r="E1115" s="489" t="s">
        <v>13</v>
      </c>
      <c r="F1115" s="491"/>
      <c r="G1115" s="489"/>
      <c r="H1115" s="490" t="s">
        <v>1233</v>
      </c>
      <c r="I1115" s="574"/>
      <c r="J1115" s="489">
        <v>1</v>
      </c>
    </row>
    <row r="1116" spans="1:11">
      <c r="A1116" s="485" t="s">
        <v>1572</v>
      </c>
      <c r="B1116" s="489">
        <v>69</v>
      </c>
      <c r="C1116" s="486"/>
      <c r="D1116" s="490" t="s">
        <v>229</v>
      </c>
      <c r="E1116" s="489" t="s">
        <v>13</v>
      </c>
      <c r="F1116" s="491"/>
      <c r="G1116" s="489"/>
      <c r="H1116" s="490" t="s">
        <v>1233</v>
      </c>
      <c r="I1116" s="574"/>
      <c r="J1116" s="489">
        <v>1</v>
      </c>
    </row>
    <row r="1117" spans="1:11">
      <c r="A1117" s="485" t="s">
        <v>1573</v>
      </c>
      <c r="B1117" s="489">
        <v>72</v>
      </c>
      <c r="C1117" s="486"/>
      <c r="D1117" s="490" t="s">
        <v>25</v>
      </c>
      <c r="E1117" s="489" t="s">
        <v>13</v>
      </c>
      <c r="F1117" s="491"/>
      <c r="G1117" s="489"/>
      <c r="H1117" s="490" t="s">
        <v>1233</v>
      </c>
      <c r="I1117" s="574"/>
      <c r="J1117" s="489">
        <v>1</v>
      </c>
    </row>
    <row r="1118" spans="1:11">
      <c r="A1118" s="485" t="s">
        <v>1574</v>
      </c>
      <c r="B1118" s="489">
        <v>189</v>
      </c>
      <c r="C1118" s="486"/>
      <c r="D1118" s="490" t="s">
        <v>25</v>
      </c>
      <c r="E1118" s="489" t="s">
        <v>13</v>
      </c>
      <c r="F1118" s="491"/>
      <c r="G1118" s="489"/>
      <c r="H1118" s="490" t="s">
        <v>1233</v>
      </c>
      <c r="I1118" s="574"/>
      <c r="J1118" s="489">
        <v>1</v>
      </c>
    </row>
    <row r="1119" spans="1:11">
      <c r="A1119" s="485" t="s">
        <v>1575</v>
      </c>
      <c r="B1119" s="489">
        <v>559</v>
      </c>
      <c r="C1119" s="486"/>
      <c r="D1119" s="490" t="s">
        <v>25</v>
      </c>
      <c r="E1119" s="489" t="s">
        <v>13</v>
      </c>
      <c r="F1119" s="491"/>
      <c r="G1119" s="489"/>
      <c r="H1119" s="490" t="s">
        <v>1233</v>
      </c>
      <c r="I1119" s="574"/>
      <c r="J1119" s="489">
        <v>1</v>
      </c>
    </row>
    <row r="1120" spans="1:11">
      <c r="A1120" s="485" t="s">
        <v>1576</v>
      </c>
      <c r="B1120" s="489">
        <v>931</v>
      </c>
      <c r="C1120" s="486"/>
      <c r="D1120" s="490" t="s">
        <v>25</v>
      </c>
      <c r="E1120" s="489" t="s">
        <v>13</v>
      </c>
      <c r="F1120" s="491"/>
      <c r="G1120" s="489"/>
      <c r="H1120" s="490" t="s">
        <v>1233</v>
      </c>
      <c r="I1120" s="574"/>
      <c r="J1120" s="489">
        <v>1</v>
      </c>
    </row>
    <row r="1121" spans="1:255">
      <c r="A1121" s="485" t="s">
        <v>1577</v>
      </c>
      <c r="B1121" s="489">
        <v>1105</v>
      </c>
      <c r="C1121" s="486"/>
      <c r="D1121" s="490" t="s">
        <v>25</v>
      </c>
      <c r="E1121" s="489" t="s">
        <v>13</v>
      </c>
      <c r="F1121" s="491"/>
      <c r="G1121" s="489"/>
      <c r="H1121" s="490" t="s">
        <v>1233</v>
      </c>
      <c r="I1121" s="574"/>
      <c r="J1121" s="489">
        <v>1</v>
      </c>
    </row>
    <row r="1122" spans="1:255">
      <c r="A1122" s="485" t="s">
        <v>1578</v>
      </c>
      <c r="B1122" s="489">
        <v>684</v>
      </c>
      <c r="C1122" s="486"/>
      <c r="D1122" s="490" t="s">
        <v>1493</v>
      </c>
      <c r="E1122" s="489" t="s">
        <v>13</v>
      </c>
      <c r="F1122" s="491"/>
      <c r="G1122" s="489"/>
      <c r="H1122" s="490" t="s">
        <v>1233</v>
      </c>
      <c r="I1122" s="574"/>
      <c r="J1122" s="489">
        <v>1</v>
      </c>
    </row>
    <row r="1123" spans="1:255">
      <c r="A1123" s="485" t="s">
        <v>1579</v>
      </c>
      <c r="B1123" s="489">
        <v>932</v>
      </c>
      <c r="C1123" s="486"/>
      <c r="D1123" s="490" t="s">
        <v>101</v>
      </c>
      <c r="E1123" s="489" t="s">
        <v>13</v>
      </c>
      <c r="F1123" s="491"/>
      <c r="G1123" s="489"/>
      <c r="H1123" s="490" t="s">
        <v>1233</v>
      </c>
      <c r="I1123" s="574"/>
      <c r="J1123" s="489">
        <v>1</v>
      </c>
    </row>
    <row r="1124" spans="1:255">
      <c r="A1124" s="485"/>
      <c r="B1124" s="489"/>
      <c r="C1124" s="486"/>
      <c r="D1124" s="495" t="s">
        <v>230</v>
      </c>
      <c r="E1124" s="489"/>
      <c r="F1124" s="491"/>
      <c r="G1124" s="489"/>
      <c r="H1124" s="490"/>
      <c r="I1124" s="574"/>
      <c r="J1124" s="489"/>
    </row>
    <row r="1125" spans="1:255">
      <c r="A1125" s="485" t="s">
        <v>1580</v>
      </c>
      <c r="B1125" s="489">
        <v>553</v>
      </c>
      <c r="C1125" s="486" t="s">
        <v>1581</v>
      </c>
      <c r="D1125" s="490" t="s">
        <v>113</v>
      </c>
      <c r="E1125" s="489" t="s">
        <v>15</v>
      </c>
      <c r="F1125" s="491"/>
      <c r="G1125" s="489" t="s">
        <v>404</v>
      </c>
      <c r="H1125" s="490" t="s">
        <v>1234</v>
      </c>
      <c r="I1125" s="574">
        <v>1</v>
      </c>
      <c r="J1125" s="489">
        <v>1</v>
      </c>
    </row>
    <row r="1126" spans="1:255">
      <c r="A1126" s="485" t="s">
        <v>1582</v>
      </c>
      <c r="B1126" s="489">
        <v>554</v>
      </c>
      <c r="C1126" s="486"/>
      <c r="D1126" s="490" t="s">
        <v>113</v>
      </c>
      <c r="E1126" s="489" t="s">
        <v>15</v>
      </c>
      <c r="F1126" s="491"/>
      <c r="G1126" s="489"/>
      <c r="H1126" s="490" t="s">
        <v>1234</v>
      </c>
      <c r="I1126" s="574"/>
      <c r="J1126" s="489">
        <v>1</v>
      </c>
    </row>
    <row r="1127" spans="1:255">
      <c r="A1127" s="485" t="s">
        <v>1583</v>
      </c>
      <c r="B1127" s="489">
        <v>925</v>
      </c>
      <c r="C1127" s="490" t="s">
        <v>1728</v>
      </c>
      <c r="D1127" s="490" t="s">
        <v>113</v>
      </c>
      <c r="E1127" s="489" t="s">
        <v>15</v>
      </c>
      <c r="F1127" s="491"/>
      <c r="G1127" s="489" t="s">
        <v>407</v>
      </c>
      <c r="H1127" s="490" t="s">
        <v>1234</v>
      </c>
      <c r="I1127" s="574">
        <v>1</v>
      </c>
      <c r="J1127" s="489">
        <v>1</v>
      </c>
    </row>
    <row r="1128" spans="1:255">
      <c r="A1128" s="485" t="s">
        <v>1584</v>
      </c>
      <c r="B1128" s="489">
        <v>926</v>
      </c>
      <c r="C1128" s="490"/>
      <c r="D1128" s="490" t="s">
        <v>113</v>
      </c>
      <c r="E1128" s="489" t="s">
        <v>15</v>
      </c>
      <c r="F1128" s="491"/>
      <c r="G1128" s="489" t="s">
        <v>407</v>
      </c>
      <c r="H1128" s="490" t="s">
        <v>1234</v>
      </c>
      <c r="I1128" s="574"/>
      <c r="J1128" s="489">
        <v>1</v>
      </c>
      <c r="K1128" s="483" t="s">
        <v>1729</v>
      </c>
    </row>
    <row r="1129" spans="1:255">
      <c r="A1129" s="485"/>
      <c r="B1129" s="489"/>
      <c r="C1129" s="486"/>
      <c r="D1129" s="495" t="s">
        <v>234</v>
      </c>
      <c r="E1129" s="489"/>
      <c r="F1129" s="491"/>
      <c r="G1129" s="489"/>
      <c r="H1129" s="490"/>
      <c r="I1129" s="574"/>
      <c r="J1129" s="489"/>
    </row>
    <row r="1130" spans="1:255">
      <c r="A1130" s="485" t="s">
        <v>1585</v>
      </c>
      <c r="B1130" s="489">
        <v>122</v>
      </c>
      <c r="C1130" s="486"/>
      <c r="D1130" s="490" t="s">
        <v>84</v>
      </c>
      <c r="E1130" s="489" t="s">
        <v>13</v>
      </c>
      <c r="F1130" s="491"/>
      <c r="G1130" s="489"/>
      <c r="H1130" s="490" t="s">
        <v>1235</v>
      </c>
      <c r="I1130" s="574"/>
      <c r="J1130" s="489">
        <v>1</v>
      </c>
    </row>
    <row r="1131" spans="1:255">
      <c r="A1131" s="485" t="s">
        <v>1586</v>
      </c>
      <c r="B1131" s="489">
        <v>174</v>
      </c>
      <c r="C1131" s="486" t="s">
        <v>405</v>
      </c>
      <c r="D1131" s="490" t="s">
        <v>84</v>
      </c>
      <c r="E1131" s="489" t="s">
        <v>13</v>
      </c>
      <c r="F1131" s="512" t="s">
        <v>1495</v>
      </c>
      <c r="G1131" s="489" t="s">
        <v>404</v>
      </c>
      <c r="H1131" s="490" t="s">
        <v>1233</v>
      </c>
      <c r="I1131" s="574">
        <v>1</v>
      </c>
      <c r="J1131" s="489">
        <v>1</v>
      </c>
    </row>
    <row r="1132" spans="1:255">
      <c r="A1132" s="485" t="s">
        <v>1587</v>
      </c>
      <c r="B1132" s="489">
        <v>186</v>
      </c>
      <c r="C1132" s="486"/>
      <c r="D1132" s="490" t="s">
        <v>84</v>
      </c>
      <c r="E1132" s="489" t="s">
        <v>13</v>
      </c>
      <c r="F1132" s="491"/>
      <c r="G1132" s="489"/>
      <c r="H1132" s="490" t="s">
        <v>1235</v>
      </c>
      <c r="I1132" s="574"/>
      <c r="J1132" s="489">
        <v>1</v>
      </c>
    </row>
    <row r="1133" spans="1:255">
      <c r="A1133" s="485" t="s">
        <v>1588</v>
      </c>
      <c r="B1133" s="489">
        <v>558</v>
      </c>
      <c r="C1133" s="486"/>
      <c r="D1133" s="490" t="s">
        <v>84</v>
      </c>
      <c r="E1133" s="489" t="s">
        <v>13</v>
      </c>
      <c r="F1133" s="491"/>
      <c r="G1133" s="489"/>
      <c r="H1133" s="490" t="s">
        <v>1233</v>
      </c>
      <c r="I1133" s="574"/>
      <c r="J1133" s="489">
        <v>1</v>
      </c>
    </row>
    <row r="1134" spans="1:255" s="73" customFormat="1">
      <c r="A1134" s="485" t="s">
        <v>1589</v>
      </c>
      <c r="B1134" s="489">
        <v>929</v>
      </c>
      <c r="C1134" s="486"/>
      <c r="D1134" s="490" t="s">
        <v>84</v>
      </c>
      <c r="E1134" s="489" t="s">
        <v>13</v>
      </c>
      <c r="F1134" s="491"/>
      <c r="G1134" s="489"/>
      <c r="H1134" s="490" t="s">
        <v>1233</v>
      </c>
      <c r="I1134" s="574"/>
      <c r="J1134" s="489">
        <v>1</v>
      </c>
      <c r="K1134" s="483"/>
      <c r="L1134" s="483"/>
      <c r="M1134" s="483"/>
      <c r="N1134" s="483"/>
      <c r="O1134" s="483"/>
      <c r="P1134" s="483"/>
      <c r="Q1134" s="483"/>
      <c r="R1134" s="483"/>
      <c r="S1134" s="483"/>
      <c r="T1134" s="483"/>
      <c r="U1134" s="483"/>
      <c r="V1134" s="483"/>
      <c r="W1134" s="483"/>
      <c r="X1134" s="483"/>
      <c r="Y1134" s="483"/>
      <c r="Z1134" s="483"/>
      <c r="AA1134" s="483"/>
      <c r="AB1134" s="483"/>
      <c r="AC1134" s="483"/>
      <c r="AD1134" s="483"/>
      <c r="AE1134" s="483"/>
      <c r="AF1134" s="483"/>
      <c r="AG1134" s="483"/>
      <c r="AH1134" s="483"/>
      <c r="AI1134" s="483"/>
      <c r="AJ1134" s="483"/>
      <c r="AK1134" s="483"/>
      <c r="AL1134" s="483"/>
      <c r="AM1134" s="483"/>
      <c r="AN1134" s="483"/>
      <c r="AO1134" s="483"/>
      <c r="AP1134" s="483"/>
      <c r="AQ1134" s="483"/>
      <c r="AR1134" s="483"/>
      <c r="AS1134" s="483"/>
      <c r="AT1134" s="483"/>
      <c r="AU1134" s="483"/>
      <c r="AV1134" s="483"/>
      <c r="AW1134" s="483"/>
      <c r="AX1134" s="483"/>
      <c r="AY1134" s="483"/>
      <c r="AZ1134" s="483"/>
      <c r="BA1134" s="483"/>
      <c r="BB1134" s="483"/>
      <c r="BC1134" s="483"/>
      <c r="BD1134" s="483"/>
      <c r="BE1134" s="483"/>
      <c r="BF1134" s="483"/>
      <c r="BG1134" s="483"/>
      <c r="BH1134" s="483"/>
      <c r="BI1134" s="483"/>
      <c r="BJ1134" s="483"/>
      <c r="BK1134" s="483"/>
      <c r="BL1134" s="483"/>
      <c r="BM1134" s="483"/>
      <c r="BN1134" s="483"/>
      <c r="BO1134" s="483"/>
      <c r="BP1134" s="483"/>
      <c r="BQ1134" s="483"/>
      <c r="BR1134" s="483"/>
      <c r="BS1134" s="483"/>
      <c r="BT1134" s="483"/>
      <c r="BU1134" s="483"/>
      <c r="BV1134" s="483"/>
      <c r="BW1134" s="483"/>
      <c r="BX1134" s="483"/>
      <c r="BY1134" s="483"/>
      <c r="BZ1134" s="483"/>
      <c r="CA1134" s="483"/>
      <c r="CB1134" s="483"/>
      <c r="CC1134" s="483"/>
      <c r="CD1134" s="483"/>
      <c r="CE1134" s="483"/>
      <c r="CF1134" s="483"/>
      <c r="CG1134" s="483"/>
      <c r="CH1134" s="483"/>
      <c r="CI1134" s="483"/>
      <c r="CJ1134" s="483"/>
      <c r="CK1134" s="483"/>
      <c r="CL1134" s="483"/>
      <c r="CM1134" s="483"/>
      <c r="CN1134" s="483"/>
      <c r="CO1134" s="483"/>
      <c r="CP1134" s="483"/>
      <c r="CQ1134" s="483"/>
      <c r="CR1134" s="483"/>
      <c r="CS1134" s="483"/>
      <c r="CT1134" s="483"/>
      <c r="CU1134" s="483"/>
      <c r="CV1134" s="483"/>
      <c r="CW1134" s="483"/>
      <c r="CX1134" s="483"/>
      <c r="CY1134" s="483"/>
      <c r="CZ1134" s="483"/>
      <c r="DA1134" s="483"/>
      <c r="DB1134" s="483"/>
      <c r="DC1134" s="483"/>
      <c r="DD1134" s="483"/>
      <c r="DE1134" s="483"/>
      <c r="DF1134" s="483"/>
      <c r="DG1134" s="483"/>
      <c r="DH1134" s="483"/>
      <c r="DI1134" s="483"/>
      <c r="DJ1134" s="483"/>
      <c r="DK1134" s="483"/>
      <c r="DL1134" s="483"/>
      <c r="DM1134" s="483"/>
      <c r="DN1134" s="483"/>
      <c r="DO1134" s="483"/>
      <c r="DP1134" s="483"/>
      <c r="DQ1134" s="483"/>
      <c r="DR1134" s="483"/>
      <c r="DS1134" s="483"/>
      <c r="DT1134" s="483"/>
      <c r="DU1134" s="483"/>
      <c r="DV1134" s="483"/>
      <c r="DW1134" s="483"/>
      <c r="DX1134" s="483"/>
      <c r="DY1134" s="483"/>
      <c r="DZ1134" s="483"/>
      <c r="EA1134" s="483"/>
      <c r="EB1134" s="483"/>
      <c r="EC1134" s="483"/>
      <c r="ED1134" s="483"/>
      <c r="EE1134" s="483"/>
      <c r="EF1134" s="483"/>
      <c r="EG1134" s="483"/>
      <c r="EH1134" s="483"/>
      <c r="EI1134" s="483"/>
      <c r="EJ1134" s="483"/>
      <c r="EK1134" s="483"/>
      <c r="EL1134" s="483"/>
      <c r="EM1134" s="483"/>
      <c r="EN1134" s="483"/>
      <c r="EO1134" s="483"/>
      <c r="EP1134" s="483"/>
      <c r="EQ1134" s="483"/>
      <c r="ER1134" s="483"/>
      <c r="ES1134" s="483"/>
      <c r="ET1134" s="483"/>
      <c r="EU1134" s="483"/>
      <c r="EV1134" s="483"/>
      <c r="EW1134" s="483"/>
      <c r="EX1134" s="483"/>
      <c r="EY1134" s="483"/>
      <c r="EZ1134" s="483"/>
      <c r="FA1134" s="483"/>
      <c r="FB1134" s="483"/>
      <c r="FC1134" s="483"/>
      <c r="FD1134" s="483"/>
      <c r="FE1134" s="483"/>
      <c r="FF1134" s="483"/>
      <c r="FG1134" s="483"/>
      <c r="FH1134" s="483"/>
      <c r="FI1134" s="483"/>
      <c r="FJ1134" s="483"/>
      <c r="FK1134" s="483"/>
      <c r="FL1134" s="483"/>
      <c r="FM1134" s="483"/>
      <c r="FN1134" s="483"/>
      <c r="FO1134" s="483"/>
      <c r="FP1134" s="483"/>
      <c r="FQ1134" s="483"/>
      <c r="FR1134" s="483"/>
      <c r="FS1134" s="483"/>
      <c r="FT1134" s="483"/>
      <c r="FU1134" s="483"/>
      <c r="FV1134" s="483"/>
      <c r="FW1134" s="483"/>
      <c r="FX1134" s="483"/>
      <c r="FY1134" s="483"/>
      <c r="FZ1134" s="483"/>
      <c r="GA1134" s="483"/>
      <c r="GB1134" s="483"/>
      <c r="GC1134" s="483"/>
      <c r="GD1134" s="483"/>
      <c r="GE1134" s="483"/>
      <c r="GF1134" s="483"/>
      <c r="GG1134" s="483"/>
      <c r="GH1134" s="483"/>
      <c r="GI1134" s="483"/>
      <c r="GJ1134" s="483"/>
      <c r="GK1134" s="483"/>
      <c r="GL1134" s="483"/>
      <c r="GM1134" s="483"/>
      <c r="GN1134" s="483"/>
      <c r="GO1134" s="483"/>
      <c r="GP1134" s="483"/>
      <c r="GQ1134" s="483"/>
      <c r="GR1134" s="483"/>
      <c r="GS1134" s="483"/>
      <c r="GT1134" s="483"/>
      <c r="GU1134" s="483"/>
      <c r="GV1134" s="483"/>
      <c r="GW1134" s="483"/>
      <c r="GX1134" s="483"/>
      <c r="GY1134" s="483"/>
      <c r="GZ1134" s="483"/>
      <c r="HA1134" s="483"/>
      <c r="HB1134" s="483"/>
      <c r="HC1134" s="483"/>
      <c r="HD1134" s="483"/>
      <c r="HE1134" s="483"/>
      <c r="HF1134" s="483"/>
      <c r="HG1134" s="483"/>
      <c r="HH1134" s="483"/>
      <c r="HI1134" s="483"/>
      <c r="HJ1134" s="483"/>
      <c r="HK1134" s="483"/>
      <c r="HL1134" s="483"/>
      <c r="HM1134" s="483"/>
      <c r="HN1134" s="483"/>
      <c r="HO1134" s="483"/>
      <c r="HP1134" s="483"/>
      <c r="HQ1134" s="483"/>
      <c r="HR1134" s="483"/>
      <c r="HS1134" s="483"/>
      <c r="HT1134" s="483"/>
      <c r="HU1134" s="483"/>
      <c r="HV1134" s="483"/>
      <c r="HW1134" s="483"/>
      <c r="HX1134" s="483"/>
      <c r="HY1134" s="483"/>
      <c r="HZ1134" s="483"/>
      <c r="IA1134" s="483"/>
      <c r="IB1134" s="483"/>
      <c r="IC1134" s="483"/>
      <c r="ID1134" s="483"/>
      <c r="IE1134" s="483"/>
      <c r="IF1134" s="483"/>
      <c r="IG1134" s="483"/>
      <c r="IH1134" s="483"/>
      <c r="II1134" s="483"/>
      <c r="IJ1134" s="483"/>
      <c r="IK1134" s="483"/>
      <c r="IL1134" s="483"/>
      <c r="IM1134" s="483"/>
      <c r="IN1134" s="483"/>
      <c r="IO1134" s="483"/>
      <c r="IP1134" s="483"/>
      <c r="IQ1134" s="483"/>
      <c r="IR1134" s="483"/>
      <c r="IS1134" s="483"/>
      <c r="IT1134" s="483"/>
      <c r="IU1134" s="483"/>
    </row>
    <row r="1135" spans="1:255">
      <c r="A1135" s="485" t="s">
        <v>1590</v>
      </c>
      <c r="B1135" s="489">
        <v>930</v>
      </c>
      <c r="C1135" s="486"/>
      <c r="D1135" s="490" t="s">
        <v>84</v>
      </c>
      <c r="E1135" s="489" t="s">
        <v>13</v>
      </c>
      <c r="F1135" s="491"/>
      <c r="G1135" s="489"/>
      <c r="H1135" s="490" t="s">
        <v>1233</v>
      </c>
      <c r="I1135" s="574"/>
      <c r="J1135" s="489">
        <v>1</v>
      </c>
    </row>
    <row r="1136" spans="1:255">
      <c r="A1136" s="485" t="s">
        <v>1591</v>
      </c>
      <c r="B1136" s="489">
        <v>159</v>
      </c>
      <c r="C1136" s="486" t="s">
        <v>419</v>
      </c>
      <c r="D1136" s="490" t="s">
        <v>420</v>
      </c>
      <c r="E1136" s="489" t="s">
        <v>13</v>
      </c>
      <c r="F1136" s="491"/>
      <c r="G1136" s="489" t="s">
        <v>407</v>
      </c>
      <c r="H1136" s="490" t="s">
        <v>1235</v>
      </c>
      <c r="I1136" s="574">
        <v>1</v>
      </c>
      <c r="J1136" s="489">
        <v>1</v>
      </c>
    </row>
    <row r="1137" spans="1:255">
      <c r="A1137" s="485" t="s">
        <v>1592</v>
      </c>
      <c r="B1137" s="489">
        <v>163</v>
      </c>
      <c r="C1137" s="486" t="s">
        <v>421</v>
      </c>
      <c r="D1137" s="490" t="s">
        <v>420</v>
      </c>
      <c r="E1137" s="489" t="s">
        <v>13</v>
      </c>
      <c r="F1137" s="491"/>
      <c r="G1137" s="489" t="s">
        <v>407</v>
      </c>
      <c r="H1137" s="490" t="s">
        <v>1235</v>
      </c>
      <c r="I1137" s="573">
        <v>1</v>
      </c>
      <c r="J1137" s="489">
        <v>1</v>
      </c>
      <c r="K1137" s="481"/>
      <c r="L1137" s="481"/>
      <c r="M1137" s="481"/>
      <c r="N1137" s="481"/>
      <c r="O1137" s="481"/>
      <c r="P1137" s="481"/>
      <c r="Q1137" s="481"/>
      <c r="R1137" s="481"/>
      <c r="S1137" s="481"/>
      <c r="T1137" s="481"/>
      <c r="U1137" s="481"/>
      <c r="V1137" s="481"/>
      <c r="W1137" s="481"/>
      <c r="X1137" s="481"/>
      <c r="Y1137" s="481"/>
      <c r="Z1137" s="481"/>
      <c r="AA1137" s="481"/>
      <c r="AB1137" s="481"/>
      <c r="AC1137" s="481"/>
      <c r="AD1137" s="481"/>
      <c r="AE1137" s="481"/>
      <c r="AF1137" s="481"/>
      <c r="AG1137" s="481"/>
      <c r="AH1137" s="481"/>
      <c r="AI1137" s="481"/>
      <c r="AJ1137" s="481"/>
      <c r="AK1137" s="481"/>
      <c r="AL1137" s="481"/>
      <c r="AM1137" s="481"/>
      <c r="AN1137" s="481"/>
      <c r="AO1137" s="481"/>
      <c r="AP1137" s="481"/>
      <c r="AQ1137" s="481"/>
      <c r="AR1137" s="481"/>
      <c r="AS1137" s="481"/>
      <c r="AT1137" s="481"/>
      <c r="AU1137" s="481"/>
      <c r="AV1137" s="481"/>
      <c r="AW1137" s="481"/>
      <c r="AX1137" s="481"/>
      <c r="AY1137" s="481"/>
      <c r="AZ1137" s="481"/>
      <c r="BA1137" s="481"/>
      <c r="BB1137" s="481"/>
      <c r="BC1137" s="481"/>
      <c r="BD1137" s="481"/>
      <c r="BE1137" s="481"/>
      <c r="BF1137" s="481"/>
      <c r="BG1137" s="481"/>
      <c r="BH1137" s="481"/>
      <c r="BI1137" s="481"/>
      <c r="BJ1137" s="481"/>
      <c r="BK1137" s="481"/>
      <c r="BL1137" s="481"/>
      <c r="BM1137" s="481"/>
      <c r="BN1137" s="481"/>
      <c r="BO1137" s="481"/>
      <c r="BP1137" s="481"/>
      <c r="BQ1137" s="481"/>
      <c r="BR1137" s="481"/>
      <c r="BS1137" s="481"/>
      <c r="BT1137" s="481"/>
      <c r="BU1137" s="481"/>
      <c r="BV1137" s="481"/>
      <c r="BW1137" s="481"/>
      <c r="BX1137" s="481"/>
      <c r="BY1137" s="481"/>
      <c r="BZ1137" s="481"/>
      <c r="CA1137" s="481"/>
      <c r="CB1137" s="481"/>
      <c r="CC1137" s="481"/>
      <c r="CD1137" s="481"/>
      <c r="CE1137" s="481"/>
      <c r="CF1137" s="481"/>
      <c r="CG1137" s="481"/>
      <c r="CH1137" s="481"/>
      <c r="CI1137" s="481"/>
      <c r="CJ1137" s="481"/>
      <c r="CK1137" s="481"/>
      <c r="CL1137" s="481"/>
      <c r="CM1137" s="481"/>
      <c r="CN1137" s="481"/>
      <c r="CO1137" s="481"/>
      <c r="CP1137" s="481"/>
      <c r="CQ1137" s="481"/>
      <c r="CR1137" s="481"/>
      <c r="CS1137" s="481"/>
      <c r="CT1137" s="481"/>
      <c r="CU1137" s="481"/>
      <c r="CV1137" s="481"/>
      <c r="CW1137" s="481"/>
      <c r="CX1137" s="481"/>
      <c r="CY1137" s="481"/>
      <c r="CZ1137" s="481"/>
      <c r="DA1137" s="481"/>
      <c r="DB1137" s="481"/>
      <c r="DC1137" s="481"/>
      <c r="DD1137" s="481"/>
      <c r="DE1137" s="481"/>
      <c r="DF1137" s="481"/>
      <c r="DG1137" s="481"/>
      <c r="DH1137" s="481"/>
      <c r="DI1137" s="481"/>
      <c r="DJ1137" s="481"/>
      <c r="DK1137" s="481"/>
      <c r="DL1137" s="481"/>
      <c r="DM1137" s="481"/>
      <c r="DN1137" s="481"/>
      <c r="DO1137" s="481"/>
      <c r="DP1137" s="481"/>
      <c r="DQ1137" s="481"/>
      <c r="DR1137" s="481"/>
      <c r="DS1137" s="481"/>
      <c r="DT1137" s="481"/>
      <c r="DU1137" s="481"/>
      <c r="DV1137" s="481"/>
      <c r="DW1137" s="481"/>
      <c r="DX1137" s="481"/>
      <c r="DY1137" s="481"/>
      <c r="DZ1137" s="481"/>
      <c r="EA1137" s="481"/>
      <c r="EB1137" s="481"/>
      <c r="EC1137" s="481"/>
      <c r="ED1137" s="481"/>
      <c r="EE1137" s="481"/>
      <c r="EF1137" s="481"/>
      <c r="EG1137" s="481"/>
      <c r="EH1137" s="481"/>
      <c r="EI1137" s="481"/>
      <c r="EJ1137" s="481"/>
      <c r="EK1137" s="481"/>
      <c r="EL1137" s="481"/>
      <c r="EM1137" s="481"/>
      <c r="EN1137" s="481"/>
      <c r="EO1137" s="481"/>
      <c r="EP1137" s="481"/>
      <c r="EQ1137" s="481"/>
      <c r="ER1137" s="481"/>
      <c r="ES1137" s="481"/>
      <c r="ET1137" s="481"/>
      <c r="EU1137" s="481"/>
      <c r="EV1137" s="481"/>
      <c r="EW1137" s="481"/>
      <c r="EX1137" s="481"/>
      <c r="EY1137" s="481"/>
      <c r="EZ1137" s="481"/>
      <c r="FA1137" s="481"/>
      <c r="FB1137" s="481"/>
      <c r="FC1137" s="481"/>
      <c r="FD1137" s="481"/>
      <c r="FE1137" s="481"/>
      <c r="FF1137" s="481"/>
      <c r="FG1137" s="481"/>
      <c r="FH1137" s="481"/>
      <c r="FI1137" s="481"/>
      <c r="FJ1137" s="481"/>
      <c r="FK1137" s="481"/>
      <c r="FL1137" s="481"/>
      <c r="FM1137" s="481"/>
      <c r="FN1137" s="481"/>
      <c r="FO1137" s="481"/>
      <c r="FP1137" s="481"/>
      <c r="FQ1137" s="481"/>
      <c r="FR1137" s="481"/>
      <c r="FS1137" s="481"/>
      <c r="FT1137" s="481"/>
      <c r="FU1137" s="481"/>
      <c r="FV1137" s="481"/>
      <c r="FW1137" s="481"/>
      <c r="FX1137" s="481"/>
      <c r="FY1137" s="481"/>
      <c r="FZ1137" s="481"/>
      <c r="GA1137" s="481"/>
      <c r="GB1137" s="481"/>
      <c r="GC1137" s="481"/>
      <c r="GD1137" s="481"/>
      <c r="GE1137" s="481"/>
      <c r="GF1137" s="481"/>
      <c r="GG1137" s="481"/>
      <c r="GH1137" s="481"/>
      <c r="GI1137" s="481"/>
      <c r="GJ1137" s="481"/>
      <c r="GK1137" s="481"/>
      <c r="GL1137" s="481"/>
      <c r="GM1137" s="481"/>
      <c r="GN1137" s="481"/>
      <c r="GO1137" s="481"/>
      <c r="GP1137" s="481"/>
      <c r="GQ1137" s="481"/>
      <c r="GR1137" s="481"/>
      <c r="GS1137" s="481"/>
      <c r="GT1137" s="481"/>
      <c r="GU1137" s="481"/>
      <c r="GV1137" s="481"/>
      <c r="GW1137" s="481"/>
      <c r="GX1137" s="481"/>
      <c r="GY1137" s="481"/>
      <c r="GZ1137" s="481"/>
      <c r="HA1137" s="481"/>
      <c r="HB1137" s="481"/>
      <c r="HC1137" s="481"/>
      <c r="HD1137" s="481"/>
      <c r="HE1137" s="481"/>
      <c r="HF1137" s="481"/>
      <c r="HG1137" s="481"/>
      <c r="HH1137" s="481"/>
      <c r="HI1137" s="481"/>
      <c r="HJ1137" s="481"/>
      <c r="HK1137" s="481"/>
      <c r="HL1137" s="481"/>
      <c r="HM1137" s="481"/>
      <c r="HN1137" s="481"/>
      <c r="HO1137" s="481"/>
      <c r="HP1137" s="481"/>
      <c r="HQ1137" s="481"/>
      <c r="HR1137" s="481"/>
      <c r="HS1137" s="481"/>
      <c r="HT1137" s="481"/>
      <c r="HU1137" s="481"/>
      <c r="HV1137" s="481"/>
      <c r="HW1137" s="481"/>
      <c r="HX1137" s="481"/>
      <c r="HY1137" s="481"/>
      <c r="HZ1137" s="481"/>
      <c r="IA1137" s="481"/>
      <c r="IB1137" s="481"/>
      <c r="IC1137" s="481"/>
      <c r="ID1137" s="481"/>
      <c r="IE1137" s="481"/>
      <c r="IF1137" s="481"/>
      <c r="IG1137" s="481"/>
      <c r="IH1137" s="481"/>
      <c r="II1137" s="481"/>
      <c r="IJ1137" s="481"/>
      <c r="IK1137" s="481"/>
      <c r="IL1137" s="481"/>
      <c r="IM1137" s="481"/>
      <c r="IN1137" s="481"/>
      <c r="IO1137" s="481"/>
      <c r="IP1137" s="481"/>
      <c r="IQ1137" s="481"/>
      <c r="IR1137" s="481"/>
      <c r="IS1137" s="481"/>
      <c r="IT1137" s="481"/>
      <c r="IU1137" s="481"/>
    </row>
    <row r="1138" spans="1:255">
      <c r="A1138" s="485" t="s">
        <v>1593</v>
      </c>
      <c r="B1138" s="489">
        <v>171</v>
      </c>
      <c r="C1138" s="486" t="s">
        <v>422</v>
      </c>
      <c r="D1138" s="490" t="s">
        <v>420</v>
      </c>
      <c r="E1138" s="489" t="s">
        <v>13</v>
      </c>
      <c r="F1138" s="491"/>
      <c r="G1138" s="489" t="s">
        <v>407</v>
      </c>
      <c r="H1138" s="490" t="s">
        <v>1235</v>
      </c>
      <c r="I1138" s="574">
        <v>1</v>
      </c>
      <c r="J1138" s="489">
        <v>1</v>
      </c>
    </row>
    <row r="1139" spans="1:255">
      <c r="A1139" s="485" t="s">
        <v>1594</v>
      </c>
      <c r="B1139" s="489">
        <v>191</v>
      </c>
      <c r="C1139" s="486" t="s">
        <v>423</v>
      </c>
      <c r="D1139" s="490" t="s">
        <v>420</v>
      </c>
      <c r="E1139" s="489" t="s">
        <v>13</v>
      </c>
      <c r="F1139" s="491"/>
      <c r="G1139" s="489" t="s">
        <v>407</v>
      </c>
      <c r="H1139" s="490" t="s">
        <v>1235</v>
      </c>
      <c r="I1139" s="574">
        <v>1</v>
      </c>
      <c r="J1139" s="489">
        <v>1</v>
      </c>
    </row>
    <row r="1140" spans="1:255">
      <c r="A1140" s="485" t="s">
        <v>1595</v>
      </c>
      <c r="B1140" s="489">
        <v>193</v>
      </c>
      <c r="C1140" s="486" t="s">
        <v>424</v>
      </c>
      <c r="D1140" s="490" t="s">
        <v>420</v>
      </c>
      <c r="E1140" s="489" t="s">
        <v>13</v>
      </c>
      <c r="F1140" s="491"/>
      <c r="G1140" s="489" t="s">
        <v>407</v>
      </c>
      <c r="H1140" s="490" t="s">
        <v>1235</v>
      </c>
      <c r="I1140" s="574">
        <v>1</v>
      </c>
      <c r="J1140" s="489">
        <v>1</v>
      </c>
    </row>
    <row r="1141" spans="1:255">
      <c r="A1141" s="485" t="s">
        <v>1596</v>
      </c>
      <c r="B1141" s="489">
        <v>195</v>
      </c>
      <c r="C1141" s="486" t="s">
        <v>425</v>
      </c>
      <c r="D1141" s="490" t="s">
        <v>420</v>
      </c>
      <c r="E1141" s="489" t="s">
        <v>13</v>
      </c>
      <c r="F1141" s="491"/>
      <c r="G1141" s="489" t="s">
        <v>407</v>
      </c>
      <c r="H1141" s="490" t="s">
        <v>1235</v>
      </c>
      <c r="I1141" s="574">
        <v>1</v>
      </c>
      <c r="J1141" s="489">
        <v>1</v>
      </c>
    </row>
    <row r="1142" spans="1:255">
      <c r="A1142" s="485" t="s">
        <v>1597</v>
      </c>
      <c r="B1142" s="489">
        <v>37</v>
      </c>
      <c r="C1142" s="486"/>
      <c r="D1142" s="490" t="s">
        <v>1496</v>
      </c>
      <c r="E1142" s="489" t="s">
        <v>15</v>
      </c>
      <c r="F1142" s="491"/>
      <c r="G1142" s="489"/>
      <c r="H1142" s="490" t="s">
        <v>1235</v>
      </c>
      <c r="I1142" s="574"/>
      <c r="J1142" s="489">
        <v>1</v>
      </c>
    </row>
    <row r="1143" spans="1:255">
      <c r="A1143" s="485" t="s">
        <v>1598</v>
      </c>
      <c r="B1143" s="489">
        <v>64</v>
      </c>
      <c r="C1143" s="486"/>
      <c r="D1143" s="490" t="s">
        <v>24</v>
      </c>
      <c r="E1143" s="489" t="s">
        <v>15</v>
      </c>
      <c r="F1143" s="491"/>
      <c r="G1143" s="489"/>
      <c r="H1143" s="490" t="s">
        <v>1235</v>
      </c>
      <c r="I1143" s="574"/>
      <c r="J1143" s="489">
        <v>1</v>
      </c>
    </row>
    <row r="1144" spans="1:255">
      <c r="A1144" s="485" t="s">
        <v>1599</v>
      </c>
      <c r="B1144" s="489">
        <v>75</v>
      </c>
      <c r="C1144" s="486" t="s">
        <v>426</v>
      </c>
      <c r="D1144" s="490" t="s">
        <v>24</v>
      </c>
      <c r="E1144" s="489" t="s">
        <v>15</v>
      </c>
      <c r="F1144" s="491"/>
      <c r="G1144" s="489" t="s">
        <v>404</v>
      </c>
      <c r="H1144" s="490" t="s">
        <v>1235</v>
      </c>
      <c r="I1144" s="574">
        <v>1</v>
      </c>
      <c r="J1144" s="489">
        <v>1</v>
      </c>
    </row>
    <row r="1145" spans="1:255">
      <c r="A1145" s="485" t="s">
        <v>1600</v>
      </c>
      <c r="B1145" s="489">
        <v>91</v>
      </c>
      <c r="C1145" s="486" t="s">
        <v>427</v>
      </c>
      <c r="D1145" s="490" t="s">
        <v>24</v>
      </c>
      <c r="E1145" s="489" t="s">
        <v>15</v>
      </c>
      <c r="F1145" s="491"/>
      <c r="G1145" s="489" t="s">
        <v>404</v>
      </c>
      <c r="H1145" s="490" t="s">
        <v>1235</v>
      </c>
      <c r="I1145" s="574">
        <v>1</v>
      </c>
      <c r="J1145" s="489">
        <v>1</v>
      </c>
    </row>
    <row r="1146" spans="1:255">
      <c r="A1146" s="485" t="s">
        <v>1601</v>
      </c>
      <c r="B1146" s="489">
        <v>99</v>
      </c>
      <c r="C1146" s="486" t="s">
        <v>428</v>
      </c>
      <c r="D1146" s="490" t="s">
        <v>24</v>
      </c>
      <c r="E1146" s="489" t="s">
        <v>15</v>
      </c>
      <c r="F1146" s="491"/>
      <c r="G1146" s="489" t="s">
        <v>407</v>
      </c>
      <c r="H1146" s="490" t="s">
        <v>1235</v>
      </c>
      <c r="I1146" s="574">
        <v>1</v>
      </c>
      <c r="J1146" s="489">
        <v>1</v>
      </c>
    </row>
    <row r="1147" spans="1:255">
      <c r="A1147" s="485" t="s">
        <v>1602</v>
      </c>
      <c r="B1147" s="489">
        <v>101</v>
      </c>
      <c r="C1147" s="486"/>
      <c r="D1147" s="490" t="s">
        <v>24</v>
      </c>
      <c r="E1147" s="489" t="s">
        <v>15</v>
      </c>
      <c r="F1147" s="491"/>
      <c r="G1147" s="489"/>
      <c r="H1147" s="490" t="s">
        <v>1235</v>
      </c>
      <c r="I1147" s="574"/>
      <c r="J1147" s="489">
        <v>1</v>
      </c>
    </row>
    <row r="1148" spans="1:255" s="10" customFormat="1">
      <c r="A1148" s="485"/>
      <c r="B1148" s="489"/>
      <c r="C1148" s="486"/>
      <c r="D1148" s="495" t="s">
        <v>993</v>
      </c>
      <c r="E1148" s="489"/>
      <c r="F1148" s="491"/>
      <c r="G1148" s="489"/>
      <c r="H1148" s="490"/>
      <c r="I1148" s="574"/>
      <c r="J1148" s="489"/>
      <c r="K1148" s="483"/>
      <c r="L1148" s="483"/>
      <c r="M1148" s="483"/>
      <c r="N1148" s="483"/>
      <c r="O1148" s="483"/>
      <c r="P1148" s="483"/>
      <c r="Q1148" s="483"/>
      <c r="R1148" s="483"/>
      <c r="S1148" s="483"/>
      <c r="T1148" s="483"/>
      <c r="U1148" s="483"/>
      <c r="V1148" s="483"/>
      <c r="W1148" s="483"/>
      <c r="X1148" s="483"/>
      <c r="Y1148" s="483"/>
      <c r="Z1148" s="483"/>
      <c r="AA1148" s="483"/>
      <c r="AB1148" s="483"/>
      <c r="AC1148" s="483"/>
      <c r="AD1148" s="483"/>
      <c r="AE1148" s="483"/>
      <c r="AF1148" s="483"/>
      <c r="AG1148" s="483"/>
      <c r="AH1148" s="483"/>
      <c r="AI1148" s="483"/>
      <c r="AJ1148" s="483"/>
      <c r="AK1148" s="483"/>
      <c r="AL1148" s="483"/>
      <c r="AM1148" s="483"/>
      <c r="AN1148" s="483"/>
      <c r="AO1148" s="483"/>
      <c r="AP1148" s="483"/>
      <c r="AQ1148" s="483"/>
      <c r="AR1148" s="483"/>
      <c r="AS1148" s="483"/>
      <c r="AT1148" s="483"/>
      <c r="AU1148" s="483"/>
      <c r="AV1148" s="483"/>
      <c r="AW1148" s="483"/>
      <c r="AX1148" s="483"/>
      <c r="AY1148" s="483"/>
      <c r="AZ1148" s="483"/>
      <c r="BA1148" s="483"/>
      <c r="BB1148" s="483"/>
      <c r="BC1148" s="483"/>
      <c r="BD1148" s="483"/>
      <c r="BE1148" s="483"/>
      <c r="BF1148" s="483"/>
      <c r="BG1148" s="483"/>
      <c r="BH1148" s="483"/>
      <c r="BI1148" s="483"/>
      <c r="BJ1148" s="483"/>
      <c r="BK1148" s="483"/>
      <c r="BL1148" s="483"/>
      <c r="BM1148" s="483"/>
      <c r="BN1148" s="483"/>
      <c r="BO1148" s="483"/>
      <c r="BP1148" s="483"/>
      <c r="BQ1148" s="483"/>
      <c r="BR1148" s="483"/>
      <c r="BS1148" s="483"/>
      <c r="BT1148" s="483"/>
      <c r="BU1148" s="483"/>
      <c r="BV1148" s="483"/>
      <c r="BW1148" s="483"/>
      <c r="BX1148" s="483"/>
      <c r="BY1148" s="483"/>
      <c r="BZ1148" s="483"/>
      <c r="CA1148" s="483"/>
      <c r="CB1148" s="483"/>
      <c r="CC1148" s="483"/>
      <c r="CD1148" s="483"/>
      <c r="CE1148" s="483"/>
      <c r="CF1148" s="483"/>
      <c r="CG1148" s="483"/>
      <c r="CH1148" s="483"/>
      <c r="CI1148" s="483"/>
      <c r="CJ1148" s="483"/>
      <c r="CK1148" s="483"/>
      <c r="CL1148" s="483"/>
      <c r="CM1148" s="483"/>
      <c r="CN1148" s="483"/>
      <c r="CO1148" s="483"/>
      <c r="CP1148" s="483"/>
      <c r="CQ1148" s="483"/>
      <c r="CR1148" s="483"/>
      <c r="CS1148" s="483"/>
      <c r="CT1148" s="483"/>
      <c r="CU1148" s="483"/>
      <c r="CV1148" s="483"/>
      <c r="CW1148" s="483"/>
      <c r="CX1148" s="483"/>
      <c r="CY1148" s="483"/>
      <c r="CZ1148" s="483"/>
      <c r="DA1148" s="483"/>
      <c r="DB1148" s="483"/>
      <c r="DC1148" s="483"/>
      <c r="DD1148" s="483"/>
      <c r="DE1148" s="483"/>
      <c r="DF1148" s="483"/>
      <c r="DG1148" s="483"/>
      <c r="DH1148" s="483"/>
      <c r="DI1148" s="483"/>
      <c r="DJ1148" s="483"/>
      <c r="DK1148" s="483"/>
      <c r="DL1148" s="483"/>
      <c r="DM1148" s="483"/>
      <c r="DN1148" s="483"/>
      <c r="DO1148" s="483"/>
      <c r="DP1148" s="483"/>
      <c r="DQ1148" s="483"/>
      <c r="DR1148" s="483"/>
      <c r="DS1148" s="483"/>
      <c r="DT1148" s="483"/>
      <c r="DU1148" s="483"/>
      <c r="DV1148" s="483"/>
      <c r="DW1148" s="483"/>
      <c r="DX1148" s="483"/>
      <c r="DY1148" s="483"/>
      <c r="DZ1148" s="483"/>
      <c r="EA1148" s="483"/>
      <c r="EB1148" s="483"/>
      <c r="EC1148" s="483"/>
      <c r="ED1148" s="483"/>
      <c r="EE1148" s="483"/>
      <c r="EF1148" s="483"/>
      <c r="EG1148" s="483"/>
      <c r="EH1148" s="483"/>
      <c r="EI1148" s="483"/>
      <c r="EJ1148" s="483"/>
      <c r="EK1148" s="483"/>
      <c r="EL1148" s="483"/>
      <c r="EM1148" s="483"/>
      <c r="EN1148" s="483"/>
      <c r="EO1148" s="483"/>
      <c r="EP1148" s="483"/>
      <c r="EQ1148" s="483"/>
      <c r="ER1148" s="483"/>
      <c r="ES1148" s="483"/>
      <c r="ET1148" s="483"/>
      <c r="EU1148" s="483"/>
      <c r="EV1148" s="483"/>
      <c r="EW1148" s="483"/>
      <c r="EX1148" s="483"/>
      <c r="EY1148" s="483"/>
      <c r="EZ1148" s="483"/>
      <c r="FA1148" s="483"/>
      <c r="FB1148" s="483"/>
      <c r="FC1148" s="483"/>
      <c r="FD1148" s="483"/>
      <c r="FE1148" s="483"/>
      <c r="FF1148" s="483"/>
      <c r="FG1148" s="483"/>
      <c r="FH1148" s="483"/>
      <c r="FI1148" s="483"/>
      <c r="FJ1148" s="483"/>
      <c r="FK1148" s="483"/>
      <c r="FL1148" s="483"/>
      <c r="FM1148" s="483"/>
      <c r="FN1148" s="483"/>
      <c r="FO1148" s="483"/>
      <c r="FP1148" s="483"/>
      <c r="FQ1148" s="483"/>
      <c r="FR1148" s="483"/>
      <c r="FS1148" s="483"/>
      <c r="FT1148" s="483"/>
      <c r="FU1148" s="483"/>
      <c r="FV1148" s="483"/>
      <c r="FW1148" s="483"/>
      <c r="FX1148" s="483"/>
      <c r="FY1148" s="483"/>
      <c r="FZ1148" s="483"/>
      <c r="GA1148" s="483"/>
      <c r="GB1148" s="483"/>
      <c r="GC1148" s="483"/>
      <c r="GD1148" s="483"/>
      <c r="GE1148" s="483"/>
      <c r="GF1148" s="483"/>
      <c r="GG1148" s="483"/>
      <c r="GH1148" s="483"/>
      <c r="GI1148" s="483"/>
      <c r="GJ1148" s="483"/>
      <c r="GK1148" s="483"/>
      <c r="GL1148" s="483"/>
      <c r="GM1148" s="483"/>
      <c r="GN1148" s="483"/>
      <c r="GO1148" s="483"/>
      <c r="GP1148" s="483"/>
      <c r="GQ1148" s="483"/>
      <c r="GR1148" s="483"/>
      <c r="GS1148" s="483"/>
      <c r="GT1148" s="483"/>
      <c r="GU1148" s="483"/>
      <c r="GV1148" s="483"/>
      <c r="GW1148" s="483"/>
      <c r="GX1148" s="483"/>
      <c r="GY1148" s="483"/>
      <c r="GZ1148" s="483"/>
      <c r="HA1148" s="483"/>
      <c r="HB1148" s="483"/>
      <c r="HC1148" s="483"/>
      <c r="HD1148" s="483"/>
      <c r="HE1148" s="483"/>
      <c r="HF1148" s="483"/>
      <c r="HG1148" s="483"/>
      <c r="HH1148" s="483"/>
      <c r="HI1148" s="483"/>
      <c r="HJ1148" s="483"/>
      <c r="HK1148" s="483"/>
      <c r="HL1148" s="483"/>
      <c r="HM1148" s="483"/>
      <c r="HN1148" s="483"/>
      <c r="HO1148" s="483"/>
      <c r="HP1148" s="483"/>
      <c r="HQ1148" s="483"/>
      <c r="HR1148" s="483"/>
      <c r="HS1148" s="483"/>
      <c r="HT1148" s="483"/>
      <c r="HU1148" s="483"/>
      <c r="HV1148" s="483"/>
      <c r="HW1148" s="483"/>
      <c r="HX1148" s="483"/>
      <c r="HY1148" s="483"/>
      <c r="HZ1148" s="483"/>
      <c r="IA1148" s="483"/>
      <c r="IB1148" s="483"/>
      <c r="IC1148" s="483"/>
      <c r="ID1148" s="483"/>
      <c r="IE1148" s="483"/>
      <c r="IF1148" s="483"/>
      <c r="IG1148" s="483"/>
      <c r="IH1148" s="483"/>
      <c r="II1148" s="483"/>
      <c r="IJ1148" s="483"/>
      <c r="IK1148" s="483"/>
      <c r="IL1148" s="483"/>
      <c r="IM1148" s="483"/>
      <c r="IN1148" s="483"/>
      <c r="IO1148" s="483"/>
      <c r="IP1148" s="483"/>
      <c r="IQ1148" s="483"/>
      <c r="IR1148" s="483"/>
      <c r="IS1148" s="483"/>
      <c r="IT1148" s="483"/>
      <c r="IU1148" s="483"/>
    </row>
    <row r="1149" spans="1:255">
      <c r="A1149" s="485" t="s">
        <v>1603</v>
      </c>
      <c r="B1149" s="489">
        <v>555</v>
      </c>
      <c r="C1149" s="486" t="s">
        <v>430</v>
      </c>
      <c r="D1149" s="490" t="s">
        <v>1497</v>
      </c>
      <c r="E1149" s="489" t="s">
        <v>15</v>
      </c>
      <c r="F1149" s="491"/>
      <c r="G1149" s="489" t="s">
        <v>404</v>
      </c>
      <c r="H1149" s="490" t="s">
        <v>1236</v>
      </c>
      <c r="I1149" s="574">
        <v>1</v>
      </c>
      <c r="J1149" s="489">
        <v>1</v>
      </c>
    </row>
    <row r="1150" spans="1:255">
      <c r="A1150" s="485" t="s">
        <v>1604</v>
      </c>
      <c r="B1150" s="489">
        <v>556</v>
      </c>
      <c r="C1150" s="486"/>
      <c r="D1150" s="490" t="s">
        <v>152</v>
      </c>
      <c r="E1150" s="489" t="s">
        <v>15</v>
      </c>
      <c r="F1150" s="491"/>
      <c r="G1150" s="489"/>
      <c r="H1150" s="490" t="s">
        <v>1236</v>
      </c>
      <c r="I1150" s="574"/>
      <c r="J1150" s="489">
        <v>1</v>
      </c>
    </row>
    <row r="1151" spans="1:255">
      <c r="A1151" s="485" t="s">
        <v>1605</v>
      </c>
      <c r="B1151" s="489">
        <v>561</v>
      </c>
      <c r="C1151" s="486" t="s">
        <v>431</v>
      </c>
      <c r="D1151" s="490" t="s">
        <v>733</v>
      </c>
      <c r="E1151" s="489" t="s">
        <v>14</v>
      </c>
      <c r="F1151" s="491"/>
      <c r="G1151" s="489" t="s">
        <v>404</v>
      </c>
      <c r="H1151" s="490" t="s">
        <v>1236</v>
      </c>
      <c r="I1151" s="574">
        <v>1</v>
      </c>
      <c r="J1151" s="489">
        <v>1</v>
      </c>
    </row>
    <row r="1152" spans="1:255">
      <c r="A1152" s="485" t="s">
        <v>1606</v>
      </c>
      <c r="B1152" s="489">
        <v>562</v>
      </c>
      <c r="C1152" s="486" t="s">
        <v>432</v>
      </c>
      <c r="D1152" s="490" t="s">
        <v>65</v>
      </c>
      <c r="E1152" s="489" t="s">
        <v>14</v>
      </c>
      <c r="F1152" s="491"/>
      <c r="G1152" s="489" t="s">
        <v>404</v>
      </c>
      <c r="H1152" s="490" t="s">
        <v>1236</v>
      </c>
      <c r="I1152" s="574">
        <v>1</v>
      </c>
      <c r="J1152" s="489">
        <v>1</v>
      </c>
    </row>
    <row r="1153" spans="1:10">
      <c r="A1153" s="485" t="s">
        <v>1607</v>
      </c>
      <c r="B1153" s="489">
        <v>563</v>
      </c>
      <c r="C1153" s="486"/>
      <c r="D1153" s="490" t="s">
        <v>65</v>
      </c>
      <c r="E1153" s="489" t="s">
        <v>14</v>
      </c>
      <c r="F1153" s="491"/>
      <c r="G1153" s="489"/>
      <c r="H1153" s="490" t="s">
        <v>1236</v>
      </c>
      <c r="I1153" s="574"/>
      <c r="J1153" s="489">
        <v>1</v>
      </c>
    </row>
    <row r="1154" spans="1:10">
      <c r="A1154" s="485" t="s">
        <v>1608</v>
      </c>
      <c r="B1154" s="489">
        <v>564</v>
      </c>
      <c r="C1154" s="486"/>
      <c r="D1154" s="490" t="s">
        <v>65</v>
      </c>
      <c r="E1154" s="489" t="s">
        <v>14</v>
      </c>
      <c r="F1154" s="491"/>
      <c r="G1154" s="489"/>
      <c r="H1154" s="490" t="s">
        <v>1236</v>
      </c>
      <c r="I1154" s="574"/>
      <c r="J1154" s="489">
        <v>1</v>
      </c>
    </row>
    <row r="1155" spans="1:10">
      <c r="A1155" s="485" t="s">
        <v>1609</v>
      </c>
      <c r="B1155" s="489">
        <v>565</v>
      </c>
      <c r="C1155" s="486"/>
      <c r="D1155" s="490" t="s">
        <v>65</v>
      </c>
      <c r="E1155" s="489" t="s">
        <v>14</v>
      </c>
      <c r="F1155" s="491"/>
      <c r="G1155" s="489"/>
      <c r="H1155" s="490" t="s">
        <v>1236</v>
      </c>
      <c r="I1155" s="574"/>
      <c r="J1155" s="489">
        <v>1</v>
      </c>
    </row>
    <row r="1156" spans="1:10">
      <c r="A1156" s="485" t="s">
        <v>1610</v>
      </c>
      <c r="B1156" s="489">
        <v>566</v>
      </c>
      <c r="C1156" s="486"/>
      <c r="D1156" s="490" t="s">
        <v>65</v>
      </c>
      <c r="E1156" s="489" t="s">
        <v>14</v>
      </c>
      <c r="F1156" s="491"/>
      <c r="G1156" s="489"/>
      <c r="H1156" s="490" t="s">
        <v>1236</v>
      </c>
      <c r="I1156" s="574"/>
      <c r="J1156" s="489">
        <v>1</v>
      </c>
    </row>
    <row r="1157" spans="1:10">
      <c r="A1157" s="485" t="s">
        <v>1611</v>
      </c>
      <c r="B1157" s="489">
        <v>580</v>
      </c>
      <c r="C1157" s="486"/>
      <c r="D1157" s="490" t="s">
        <v>65</v>
      </c>
      <c r="E1157" s="489" t="s">
        <v>14</v>
      </c>
      <c r="F1157" s="491"/>
      <c r="G1157" s="489"/>
      <c r="H1157" s="490" t="s">
        <v>1236</v>
      </c>
      <c r="I1157" s="574"/>
      <c r="J1157" s="489">
        <v>1</v>
      </c>
    </row>
    <row r="1158" spans="1:10">
      <c r="A1158" s="485" t="s">
        <v>1612</v>
      </c>
      <c r="B1158" s="489">
        <v>581</v>
      </c>
      <c r="C1158" s="486"/>
      <c r="D1158" s="490" t="s">
        <v>65</v>
      </c>
      <c r="E1158" s="489" t="s">
        <v>14</v>
      </c>
      <c r="F1158" s="491"/>
      <c r="G1158" s="489"/>
      <c r="H1158" s="490" t="s">
        <v>1236</v>
      </c>
      <c r="I1158" s="574"/>
      <c r="J1158" s="489">
        <v>1</v>
      </c>
    </row>
    <row r="1159" spans="1:10">
      <c r="A1159" s="485" t="s">
        <v>1613</v>
      </c>
      <c r="B1159" s="489">
        <v>582</v>
      </c>
      <c r="C1159" s="486"/>
      <c r="D1159" s="490" t="s">
        <v>65</v>
      </c>
      <c r="E1159" s="489" t="s">
        <v>14</v>
      </c>
      <c r="F1159" s="491"/>
      <c r="G1159" s="489"/>
      <c r="H1159" s="490" t="s">
        <v>1236</v>
      </c>
      <c r="I1159" s="574"/>
      <c r="J1159" s="489">
        <v>1</v>
      </c>
    </row>
    <row r="1160" spans="1:10">
      <c r="A1160" s="485" t="s">
        <v>1614</v>
      </c>
      <c r="B1160" s="489">
        <v>583</v>
      </c>
      <c r="C1160" s="486"/>
      <c r="D1160" s="490" t="s">
        <v>65</v>
      </c>
      <c r="E1160" s="489" t="s">
        <v>14</v>
      </c>
      <c r="F1160" s="491"/>
      <c r="G1160" s="489"/>
      <c r="H1160" s="490" t="s">
        <v>1236</v>
      </c>
      <c r="I1160" s="574"/>
      <c r="J1160" s="489">
        <v>1</v>
      </c>
    </row>
    <row r="1161" spans="1:10">
      <c r="A1161" s="485" t="s">
        <v>1615</v>
      </c>
      <c r="B1161" s="489">
        <v>584</v>
      </c>
      <c r="C1161" s="486"/>
      <c r="D1161" s="490" t="s">
        <v>65</v>
      </c>
      <c r="E1161" s="489" t="s">
        <v>14</v>
      </c>
      <c r="F1161" s="491"/>
      <c r="G1161" s="489"/>
      <c r="H1161" s="490" t="s">
        <v>1236</v>
      </c>
      <c r="I1161" s="574"/>
      <c r="J1161" s="489">
        <v>1</v>
      </c>
    </row>
    <row r="1162" spans="1:10">
      <c r="A1162" s="485" t="s">
        <v>1616</v>
      </c>
      <c r="B1162" s="489">
        <v>585</v>
      </c>
      <c r="C1162" s="486"/>
      <c r="D1162" s="490" t="s">
        <v>65</v>
      </c>
      <c r="E1162" s="489" t="s">
        <v>14</v>
      </c>
      <c r="F1162" s="491"/>
      <c r="G1162" s="489"/>
      <c r="H1162" s="490" t="s">
        <v>1236</v>
      </c>
      <c r="I1162" s="574"/>
      <c r="J1162" s="489">
        <v>1</v>
      </c>
    </row>
    <row r="1163" spans="1:10">
      <c r="A1163" s="485" t="s">
        <v>1617</v>
      </c>
      <c r="B1163" s="489">
        <v>586</v>
      </c>
      <c r="C1163" s="486"/>
      <c r="D1163" s="490" t="s">
        <v>65</v>
      </c>
      <c r="E1163" s="489" t="s">
        <v>14</v>
      </c>
      <c r="F1163" s="491"/>
      <c r="G1163" s="489"/>
      <c r="H1163" s="490" t="s">
        <v>1236</v>
      </c>
      <c r="I1163" s="574"/>
      <c r="J1163" s="489">
        <v>1</v>
      </c>
    </row>
    <row r="1164" spans="1:10">
      <c r="A1164" s="485" t="s">
        <v>1618</v>
      </c>
      <c r="B1164" s="489">
        <v>587</v>
      </c>
      <c r="C1164" s="486"/>
      <c r="D1164" s="490" t="s">
        <v>65</v>
      </c>
      <c r="E1164" s="489" t="s">
        <v>14</v>
      </c>
      <c r="F1164" s="491"/>
      <c r="G1164" s="489"/>
      <c r="H1164" s="490" t="s">
        <v>1236</v>
      </c>
      <c r="I1164" s="574"/>
      <c r="J1164" s="489">
        <v>1</v>
      </c>
    </row>
    <row r="1165" spans="1:10">
      <c r="A1165" s="485" t="s">
        <v>1619</v>
      </c>
      <c r="B1165" s="489">
        <v>588</v>
      </c>
      <c r="C1165" s="486"/>
      <c r="D1165" s="490" t="s">
        <v>65</v>
      </c>
      <c r="E1165" s="489" t="s">
        <v>14</v>
      </c>
      <c r="F1165" s="491"/>
      <c r="G1165" s="489"/>
      <c r="H1165" s="490" t="s">
        <v>1236</v>
      </c>
      <c r="I1165" s="574"/>
      <c r="J1165" s="489">
        <v>1</v>
      </c>
    </row>
    <row r="1166" spans="1:10">
      <c r="A1166" s="485" t="s">
        <v>1620</v>
      </c>
      <c r="B1166" s="489">
        <v>589</v>
      </c>
      <c r="C1166" s="486"/>
      <c r="D1166" s="490" t="s">
        <v>65</v>
      </c>
      <c r="E1166" s="489" t="s">
        <v>14</v>
      </c>
      <c r="F1166" s="491"/>
      <c r="G1166" s="489"/>
      <c r="H1166" s="490" t="s">
        <v>1236</v>
      </c>
      <c r="I1166" s="574"/>
      <c r="J1166" s="489">
        <v>1</v>
      </c>
    </row>
    <row r="1167" spans="1:10">
      <c r="A1167" s="485" t="s">
        <v>1621</v>
      </c>
      <c r="B1167" s="489">
        <v>590</v>
      </c>
      <c r="C1167" s="486"/>
      <c r="D1167" s="490" t="s">
        <v>65</v>
      </c>
      <c r="E1167" s="489" t="s">
        <v>14</v>
      </c>
      <c r="F1167" s="491"/>
      <c r="G1167" s="489"/>
      <c r="H1167" s="490" t="s">
        <v>1236</v>
      </c>
      <c r="I1167" s="574"/>
      <c r="J1167" s="489">
        <v>1</v>
      </c>
    </row>
    <row r="1168" spans="1:10">
      <c r="A1168" s="485" t="s">
        <v>1622</v>
      </c>
      <c r="B1168" s="489">
        <v>567</v>
      </c>
      <c r="C1168" s="486" t="s">
        <v>433</v>
      </c>
      <c r="D1168" s="490" t="s">
        <v>713</v>
      </c>
      <c r="E1168" s="489" t="s">
        <v>14</v>
      </c>
      <c r="F1168" s="491"/>
      <c r="G1168" s="489" t="s">
        <v>404</v>
      </c>
      <c r="H1168" s="490" t="s">
        <v>1236</v>
      </c>
      <c r="I1168" s="574">
        <v>1</v>
      </c>
      <c r="J1168" s="489">
        <v>1</v>
      </c>
    </row>
    <row r="1169" spans="1:10">
      <c r="A1169" s="485" t="s">
        <v>1623</v>
      </c>
      <c r="B1169" s="489">
        <v>568</v>
      </c>
      <c r="C1169" s="486" t="s">
        <v>434</v>
      </c>
      <c r="D1169" s="490" t="s">
        <v>259</v>
      </c>
      <c r="E1169" s="489" t="s">
        <v>14</v>
      </c>
      <c r="F1169" s="491"/>
      <c r="G1169" s="489" t="s">
        <v>404</v>
      </c>
      <c r="H1169" s="490" t="s">
        <v>1236</v>
      </c>
      <c r="I1169" s="574">
        <v>1</v>
      </c>
      <c r="J1169" s="489">
        <v>1</v>
      </c>
    </row>
    <row r="1170" spans="1:10">
      <c r="A1170" s="485" t="s">
        <v>1624</v>
      </c>
      <c r="B1170" s="489">
        <v>569</v>
      </c>
      <c r="C1170" s="486" t="s">
        <v>435</v>
      </c>
      <c r="D1170" s="490" t="s">
        <v>259</v>
      </c>
      <c r="E1170" s="489" t="s">
        <v>14</v>
      </c>
      <c r="F1170" s="491"/>
      <c r="G1170" s="489" t="s">
        <v>404</v>
      </c>
      <c r="H1170" s="490" t="s">
        <v>1236</v>
      </c>
      <c r="I1170" s="574">
        <v>1</v>
      </c>
      <c r="J1170" s="489">
        <v>1</v>
      </c>
    </row>
    <row r="1171" spans="1:10">
      <c r="A1171" s="485" t="s">
        <v>1625</v>
      </c>
      <c r="B1171" s="489">
        <v>570</v>
      </c>
      <c r="C1171" s="486"/>
      <c r="D1171" s="490" t="s">
        <v>259</v>
      </c>
      <c r="E1171" s="489" t="s">
        <v>14</v>
      </c>
      <c r="F1171" s="491"/>
      <c r="G1171" s="489"/>
      <c r="H1171" s="490" t="s">
        <v>1236</v>
      </c>
      <c r="I1171" s="574"/>
      <c r="J1171" s="489">
        <v>1</v>
      </c>
    </row>
    <row r="1172" spans="1:10">
      <c r="A1172" s="485" t="s">
        <v>1626</v>
      </c>
      <c r="B1172" s="489">
        <v>571</v>
      </c>
      <c r="C1172" s="486"/>
      <c r="D1172" s="490" t="s">
        <v>259</v>
      </c>
      <c r="E1172" s="489" t="s">
        <v>14</v>
      </c>
      <c r="F1172" s="491"/>
      <c r="G1172" s="489"/>
      <c r="H1172" s="490" t="s">
        <v>1236</v>
      </c>
      <c r="I1172" s="574"/>
      <c r="J1172" s="489">
        <v>1</v>
      </c>
    </row>
    <row r="1173" spans="1:10">
      <c r="A1173" s="485" t="s">
        <v>1627</v>
      </c>
      <c r="B1173" s="489">
        <v>572</v>
      </c>
      <c r="C1173" s="486"/>
      <c r="D1173" s="490" t="s">
        <v>259</v>
      </c>
      <c r="E1173" s="489" t="s">
        <v>14</v>
      </c>
      <c r="F1173" s="491"/>
      <c r="G1173" s="489"/>
      <c r="H1173" s="490" t="s">
        <v>1236</v>
      </c>
      <c r="I1173" s="574"/>
      <c r="J1173" s="489">
        <v>1</v>
      </c>
    </row>
    <row r="1174" spans="1:10">
      <c r="A1174" s="485" t="s">
        <v>1628</v>
      </c>
      <c r="B1174" s="489">
        <v>573</v>
      </c>
      <c r="C1174" s="486"/>
      <c r="D1174" s="490" t="s">
        <v>259</v>
      </c>
      <c r="E1174" s="489" t="s">
        <v>14</v>
      </c>
      <c r="F1174" s="491"/>
      <c r="G1174" s="489"/>
      <c r="H1174" s="490" t="s">
        <v>1236</v>
      </c>
      <c r="I1174" s="574"/>
      <c r="J1174" s="489">
        <v>1</v>
      </c>
    </row>
    <row r="1175" spans="1:10">
      <c r="A1175" s="485" t="s">
        <v>1629</v>
      </c>
      <c r="B1175" s="489">
        <v>574</v>
      </c>
      <c r="C1175" s="486"/>
      <c r="D1175" s="490" t="s">
        <v>259</v>
      </c>
      <c r="E1175" s="489" t="s">
        <v>14</v>
      </c>
      <c r="F1175" s="491"/>
      <c r="G1175" s="489"/>
      <c r="H1175" s="490" t="s">
        <v>1236</v>
      </c>
      <c r="I1175" s="574"/>
      <c r="J1175" s="489">
        <v>1</v>
      </c>
    </row>
    <row r="1176" spans="1:10">
      <c r="A1176" s="485" t="s">
        <v>1630</v>
      </c>
      <c r="B1176" s="489">
        <v>575</v>
      </c>
      <c r="C1176" s="486" t="s">
        <v>436</v>
      </c>
      <c r="D1176" s="490" t="s">
        <v>718</v>
      </c>
      <c r="E1176" s="489" t="s">
        <v>14</v>
      </c>
      <c r="F1176" s="491"/>
      <c r="G1176" s="489" t="s">
        <v>404</v>
      </c>
      <c r="H1176" s="490" t="s">
        <v>1236</v>
      </c>
      <c r="I1176" s="574">
        <v>1</v>
      </c>
      <c r="J1176" s="489">
        <v>1</v>
      </c>
    </row>
    <row r="1177" spans="1:10">
      <c r="A1177" s="485" t="s">
        <v>1631</v>
      </c>
      <c r="B1177" s="489">
        <v>576</v>
      </c>
      <c r="C1177" s="486" t="s">
        <v>437</v>
      </c>
      <c r="D1177" s="490" t="s">
        <v>263</v>
      </c>
      <c r="E1177" s="489" t="s">
        <v>14</v>
      </c>
      <c r="F1177" s="491"/>
      <c r="G1177" s="489" t="s">
        <v>404</v>
      </c>
      <c r="H1177" s="490" t="s">
        <v>1236</v>
      </c>
      <c r="I1177" s="574">
        <v>1</v>
      </c>
      <c r="J1177" s="489">
        <v>1</v>
      </c>
    </row>
    <row r="1178" spans="1:10">
      <c r="A1178" s="485" t="s">
        <v>1632</v>
      </c>
      <c r="B1178" s="489">
        <v>577</v>
      </c>
      <c r="C1178" s="486" t="s">
        <v>1105</v>
      </c>
      <c r="D1178" s="490" t="s">
        <v>263</v>
      </c>
      <c r="E1178" s="489" t="s">
        <v>14</v>
      </c>
      <c r="F1178" s="491"/>
      <c r="G1178" s="489"/>
      <c r="H1178" s="490" t="s">
        <v>1236</v>
      </c>
      <c r="I1178" s="574">
        <v>1</v>
      </c>
      <c r="J1178" s="489">
        <v>1</v>
      </c>
    </row>
    <row r="1179" spans="1:10">
      <c r="A1179" s="485" t="s">
        <v>1633</v>
      </c>
      <c r="B1179" s="489">
        <v>578</v>
      </c>
      <c r="C1179" s="486" t="s">
        <v>1106</v>
      </c>
      <c r="D1179" s="490" t="s">
        <v>263</v>
      </c>
      <c r="E1179" s="489" t="s">
        <v>14</v>
      </c>
      <c r="F1179" s="491"/>
      <c r="G1179" s="489"/>
      <c r="H1179" s="490" t="s">
        <v>1236</v>
      </c>
      <c r="I1179" s="574">
        <v>1</v>
      </c>
      <c r="J1179" s="489">
        <v>1</v>
      </c>
    </row>
    <row r="1180" spans="1:10">
      <c r="A1180" s="485" t="s">
        <v>1634</v>
      </c>
      <c r="B1180" s="489">
        <v>579</v>
      </c>
      <c r="C1180" s="486" t="s">
        <v>1107</v>
      </c>
      <c r="D1180" s="490" t="s">
        <v>263</v>
      </c>
      <c r="E1180" s="489" t="s">
        <v>14</v>
      </c>
      <c r="F1180" s="491"/>
      <c r="G1180" s="489"/>
      <c r="H1180" s="490" t="s">
        <v>1236</v>
      </c>
      <c r="I1180" s="574">
        <v>1</v>
      </c>
      <c r="J1180" s="489">
        <v>1</v>
      </c>
    </row>
    <row r="1181" spans="1:10">
      <c r="A1181" s="545" t="s">
        <v>1635</v>
      </c>
      <c r="B1181" s="531">
        <v>591</v>
      </c>
      <c r="C1181" s="543"/>
      <c r="D1181" s="544" t="s">
        <v>263</v>
      </c>
      <c r="E1181" s="531" t="s">
        <v>14</v>
      </c>
      <c r="F1181" s="531"/>
      <c r="G1181" s="531"/>
      <c r="H1181" s="544" t="s">
        <v>1236</v>
      </c>
      <c r="I1181" s="574"/>
      <c r="J1181" s="531">
        <v>1</v>
      </c>
    </row>
    <row r="1182" spans="1:10">
      <c r="A1182" s="485" t="s">
        <v>1636</v>
      </c>
      <c r="B1182" s="489">
        <v>592</v>
      </c>
      <c r="C1182" s="486"/>
      <c r="D1182" s="490" t="s">
        <v>263</v>
      </c>
      <c r="E1182" s="489" t="s">
        <v>14</v>
      </c>
      <c r="F1182" s="491"/>
      <c r="G1182" s="489"/>
      <c r="H1182" s="490" t="s">
        <v>1236</v>
      </c>
      <c r="I1182" s="574"/>
      <c r="J1182" s="489">
        <v>1</v>
      </c>
    </row>
    <row r="1183" spans="1:10">
      <c r="A1183" s="485" t="s">
        <v>1637</v>
      </c>
      <c r="B1183" s="489">
        <v>593</v>
      </c>
      <c r="C1183" s="486"/>
      <c r="D1183" s="490" t="s">
        <v>263</v>
      </c>
      <c r="E1183" s="489" t="s">
        <v>14</v>
      </c>
      <c r="F1183" s="491"/>
      <c r="G1183" s="489"/>
      <c r="H1183" s="490" t="s">
        <v>1236</v>
      </c>
      <c r="I1183" s="574"/>
      <c r="J1183" s="489">
        <v>1</v>
      </c>
    </row>
    <row r="1184" spans="1:10">
      <c r="A1184" s="485" t="s">
        <v>1638</v>
      </c>
      <c r="B1184" s="489">
        <v>594</v>
      </c>
      <c r="C1184" s="486"/>
      <c r="D1184" s="490" t="s">
        <v>263</v>
      </c>
      <c r="E1184" s="489" t="s">
        <v>14</v>
      </c>
      <c r="F1184" s="491"/>
      <c r="G1184" s="489"/>
      <c r="H1184" s="490" t="s">
        <v>1236</v>
      </c>
      <c r="I1184" s="574"/>
      <c r="J1184" s="489">
        <v>1</v>
      </c>
    </row>
    <row r="1185" spans="1:10">
      <c r="A1185" s="485" t="s">
        <v>1639</v>
      </c>
      <c r="B1185" s="489">
        <v>595</v>
      </c>
      <c r="C1185" s="486"/>
      <c r="D1185" s="490" t="s">
        <v>263</v>
      </c>
      <c r="E1185" s="489" t="s">
        <v>14</v>
      </c>
      <c r="F1185" s="491"/>
      <c r="G1185" s="489"/>
      <c r="H1185" s="490" t="s">
        <v>1236</v>
      </c>
      <c r="I1185" s="574"/>
      <c r="J1185" s="489">
        <v>1</v>
      </c>
    </row>
    <row r="1186" spans="1:10">
      <c r="A1186" s="485" t="s">
        <v>1640</v>
      </c>
      <c r="B1186" s="489">
        <v>596</v>
      </c>
      <c r="C1186" s="486"/>
      <c r="D1186" s="490" t="s">
        <v>263</v>
      </c>
      <c r="E1186" s="489" t="s">
        <v>14</v>
      </c>
      <c r="F1186" s="491"/>
      <c r="G1186" s="489"/>
      <c r="H1186" s="490" t="s">
        <v>1236</v>
      </c>
      <c r="I1186" s="574"/>
      <c r="J1186" s="489">
        <v>1</v>
      </c>
    </row>
    <row r="1187" spans="1:10">
      <c r="A1187" s="485" t="s">
        <v>1641</v>
      </c>
      <c r="B1187" s="489">
        <v>597</v>
      </c>
      <c r="C1187" s="486"/>
      <c r="D1187" s="490" t="s">
        <v>263</v>
      </c>
      <c r="E1187" s="489" t="s">
        <v>14</v>
      </c>
      <c r="F1187" s="491"/>
      <c r="G1187" s="489"/>
      <c r="H1187" s="490" t="s">
        <v>1236</v>
      </c>
      <c r="I1187" s="574"/>
      <c r="J1187" s="489">
        <v>1</v>
      </c>
    </row>
    <row r="1188" spans="1:10">
      <c r="A1188" s="485" t="s">
        <v>1642</v>
      </c>
      <c r="B1188" s="489">
        <v>598</v>
      </c>
      <c r="C1188" s="486"/>
      <c r="D1188" s="490" t="s">
        <v>263</v>
      </c>
      <c r="E1188" s="489" t="s">
        <v>14</v>
      </c>
      <c r="F1188" s="491"/>
      <c r="G1188" s="489"/>
      <c r="H1188" s="490" t="s">
        <v>1236</v>
      </c>
      <c r="I1188" s="574"/>
      <c r="J1188" s="489">
        <v>1</v>
      </c>
    </row>
    <row r="1189" spans="1:10">
      <c r="A1189" s="485" t="s">
        <v>1643</v>
      </c>
      <c r="B1189" s="489">
        <v>599</v>
      </c>
      <c r="C1189" s="486"/>
      <c r="D1189" s="490" t="s">
        <v>263</v>
      </c>
      <c r="E1189" s="489" t="s">
        <v>14</v>
      </c>
      <c r="F1189" s="491"/>
      <c r="G1189" s="489"/>
      <c r="H1189" s="490" t="s">
        <v>1236</v>
      </c>
      <c r="I1189" s="574"/>
      <c r="J1189" s="489">
        <v>1</v>
      </c>
    </row>
    <row r="1190" spans="1:10">
      <c r="A1190" s="485" t="s">
        <v>1644</v>
      </c>
      <c r="B1190" s="489">
        <v>600</v>
      </c>
      <c r="C1190" s="486"/>
      <c r="D1190" s="490" t="s">
        <v>263</v>
      </c>
      <c r="E1190" s="489" t="s">
        <v>14</v>
      </c>
      <c r="F1190" s="491"/>
      <c r="G1190" s="489"/>
      <c r="H1190" s="490" t="s">
        <v>1236</v>
      </c>
      <c r="I1190" s="574"/>
      <c r="J1190" s="489">
        <v>1</v>
      </c>
    </row>
    <row r="1191" spans="1:10">
      <c r="A1191" s="485" t="s">
        <v>1645</v>
      </c>
      <c r="B1191" s="489">
        <v>601</v>
      </c>
      <c r="C1191" s="486"/>
      <c r="D1191" s="490" t="s">
        <v>263</v>
      </c>
      <c r="E1191" s="489" t="s">
        <v>14</v>
      </c>
      <c r="F1191" s="491"/>
      <c r="G1191" s="489"/>
      <c r="H1191" s="490" t="s">
        <v>1236</v>
      </c>
      <c r="I1191" s="574"/>
      <c r="J1191" s="489">
        <v>1</v>
      </c>
    </row>
    <row r="1192" spans="1:10">
      <c r="A1192" s="485" t="s">
        <v>1646</v>
      </c>
      <c r="B1192" s="489">
        <v>602</v>
      </c>
      <c r="C1192" s="486"/>
      <c r="D1192" s="490" t="s">
        <v>263</v>
      </c>
      <c r="E1192" s="489" t="s">
        <v>14</v>
      </c>
      <c r="F1192" s="491"/>
      <c r="G1192" s="489"/>
      <c r="H1192" s="490" t="s">
        <v>1236</v>
      </c>
      <c r="I1192" s="574"/>
      <c r="J1192" s="489">
        <v>1</v>
      </c>
    </row>
    <row r="1193" spans="1:10">
      <c r="A1193" s="485" t="s">
        <v>1647</v>
      </c>
      <c r="B1193" s="489">
        <v>603</v>
      </c>
      <c r="C1193" s="486"/>
      <c r="D1193" s="490" t="s">
        <v>263</v>
      </c>
      <c r="E1193" s="489" t="s">
        <v>14</v>
      </c>
      <c r="F1193" s="491"/>
      <c r="G1193" s="489"/>
      <c r="H1193" s="490" t="s">
        <v>1236</v>
      </c>
      <c r="I1193" s="574"/>
      <c r="J1193" s="489">
        <v>1</v>
      </c>
    </row>
    <row r="1194" spans="1:10">
      <c r="A1194" s="485" t="s">
        <v>1648</v>
      </c>
      <c r="B1194" s="489">
        <v>604</v>
      </c>
      <c r="C1194" s="486"/>
      <c r="D1194" s="490" t="s">
        <v>263</v>
      </c>
      <c r="E1194" s="489" t="s">
        <v>14</v>
      </c>
      <c r="F1194" s="491"/>
      <c r="G1194" s="489"/>
      <c r="H1194" s="490" t="s">
        <v>1236</v>
      </c>
      <c r="I1194" s="574"/>
      <c r="J1194" s="489">
        <v>1</v>
      </c>
    </row>
    <row r="1195" spans="1:10">
      <c r="A1195" s="485" t="s">
        <v>1649</v>
      </c>
      <c r="B1195" s="489">
        <v>605</v>
      </c>
      <c r="C1195" s="486"/>
      <c r="D1195" s="490" t="s">
        <v>263</v>
      </c>
      <c r="E1195" s="489" t="s">
        <v>14</v>
      </c>
      <c r="F1195" s="491"/>
      <c r="G1195" s="489"/>
      <c r="H1195" s="490" t="s">
        <v>1236</v>
      </c>
      <c r="I1195" s="574"/>
      <c r="J1195" s="489">
        <v>1</v>
      </c>
    </row>
    <row r="1196" spans="1:10">
      <c r="A1196" s="485" t="s">
        <v>1650</v>
      </c>
      <c r="B1196" s="489">
        <v>606</v>
      </c>
      <c r="C1196" s="486"/>
      <c r="D1196" s="490" t="s">
        <v>263</v>
      </c>
      <c r="E1196" s="489" t="s">
        <v>14</v>
      </c>
      <c r="F1196" s="491"/>
      <c r="G1196" s="489"/>
      <c r="H1196" s="490" t="s">
        <v>1236</v>
      </c>
      <c r="I1196" s="574"/>
      <c r="J1196" s="489">
        <v>1</v>
      </c>
    </row>
    <row r="1197" spans="1:10">
      <c r="A1197" s="485" t="s">
        <v>1651</v>
      </c>
      <c r="B1197" s="489">
        <v>607</v>
      </c>
      <c r="C1197" s="486"/>
      <c r="D1197" s="490" t="s">
        <v>263</v>
      </c>
      <c r="E1197" s="489" t="s">
        <v>14</v>
      </c>
      <c r="F1197" s="491"/>
      <c r="G1197" s="489"/>
      <c r="H1197" s="490" t="s">
        <v>1236</v>
      </c>
      <c r="I1197" s="574"/>
      <c r="J1197" s="489">
        <v>1</v>
      </c>
    </row>
    <row r="1198" spans="1:10">
      <c r="A1198" s="485" t="s">
        <v>1652</v>
      </c>
      <c r="B1198" s="489">
        <v>608</v>
      </c>
      <c r="C1198" s="486"/>
      <c r="D1198" s="490" t="s">
        <v>263</v>
      </c>
      <c r="E1198" s="489" t="s">
        <v>14</v>
      </c>
      <c r="F1198" s="491"/>
      <c r="G1198" s="489"/>
      <c r="H1198" s="490" t="s">
        <v>1236</v>
      </c>
      <c r="I1198" s="574"/>
      <c r="J1198" s="489">
        <v>1</v>
      </c>
    </row>
    <row r="1199" spans="1:10">
      <c r="A1199" s="485" t="s">
        <v>1653</v>
      </c>
      <c r="B1199" s="489">
        <v>609</v>
      </c>
      <c r="C1199" s="486"/>
      <c r="D1199" s="490" t="s">
        <v>263</v>
      </c>
      <c r="E1199" s="489" t="s">
        <v>14</v>
      </c>
      <c r="F1199" s="491"/>
      <c r="G1199" s="489"/>
      <c r="H1199" s="490" t="s">
        <v>1236</v>
      </c>
      <c r="I1199" s="574"/>
      <c r="J1199" s="489">
        <v>1</v>
      </c>
    </row>
    <row r="1200" spans="1:10">
      <c r="A1200" s="485" t="s">
        <v>1654</v>
      </c>
      <c r="B1200" s="489">
        <v>610</v>
      </c>
      <c r="C1200" s="486"/>
      <c r="D1200" s="490" t="s">
        <v>263</v>
      </c>
      <c r="E1200" s="489" t="s">
        <v>14</v>
      </c>
      <c r="F1200" s="491"/>
      <c r="G1200" s="489"/>
      <c r="H1200" s="490" t="s">
        <v>1236</v>
      </c>
      <c r="I1200" s="574"/>
      <c r="J1200" s="489">
        <v>1</v>
      </c>
    </row>
    <row r="1201" spans="1:11">
      <c r="A1201" s="485" t="s">
        <v>1655</v>
      </c>
      <c r="B1201" s="489">
        <v>611</v>
      </c>
      <c r="C1201" s="486"/>
      <c r="D1201" s="490" t="s">
        <v>263</v>
      </c>
      <c r="E1201" s="489" t="s">
        <v>14</v>
      </c>
      <c r="F1201" s="491"/>
      <c r="G1201" s="489"/>
      <c r="H1201" s="490" t="s">
        <v>1236</v>
      </c>
      <c r="I1201" s="574"/>
      <c r="J1201" s="489">
        <v>1</v>
      </c>
    </row>
    <row r="1202" spans="1:11">
      <c r="A1202" s="485" t="s">
        <v>1656</v>
      </c>
      <c r="B1202" s="489">
        <v>612</v>
      </c>
      <c r="C1202" s="486"/>
      <c r="D1202" s="490" t="s">
        <v>263</v>
      </c>
      <c r="E1202" s="489" t="s">
        <v>14</v>
      </c>
      <c r="F1202" s="491"/>
      <c r="G1202" s="489"/>
      <c r="H1202" s="490" t="s">
        <v>1236</v>
      </c>
      <c r="I1202" s="574"/>
      <c r="J1202" s="489">
        <v>1</v>
      </c>
    </row>
    <row r="1203" spans="1:11">
      <c r="A1203" s="485" t="s">
        <v>1657</v>
      </c>
      <c r="B1203" s="489">
        <v>613</v>
      </c>
      <c r="C1203" s="486"/>
      <c r="D1203" s="490" t="s">
        <v>263</v>
      </c>
      <c r="E1203" s="489" t="s">
        <v>14</v>
      </c>
      <c r="F1203" s="491"/>
      <c r="G1203" s="489"/>
      <c r="H1203" s="490" t="s">
        <v>1236</v>
      </c>
      <c r="I1203" s="574"/>
      <c r="J1203" s="489">
        <v>1</v>
      </c>
    </row>
    <row r="1204" spans="1:11">
      <c r="A1204" s="485" t="s">
        <v>1658</v>
      </c>
      <c r="B1204" s="489">
        <v>614</v>
      </c>
      <c r="C1204" s="486"/>
      <c r="D1204" s="490" t="s">
        <v>263</v>
      </c>
      <c r="E1204" s="489" t="s">
        <v>14</v>
      </c>
      <c r="F1204" s="491"/>
      <c r="G1204" s="489"/>
      <c r="H1204" s="490" t="s">
        <v>1236</v>
      </c>
      <c r="I1204" s="574"/>
      <c r="J1204" s="489">
        <v>1</v>
      </c>
    </row>
    <row r="1205" spans="1:11">
      <c r="A1205" s="485"/>
      <c r="B1205" s="489"/>
      <c r="C1205" s="486"/>
      <c r="D1205" s="495" t="s">
        <v>992</v>
      </c>
      <c r="E1205" s="489"/>
      <c r="F1205" s="491"/>
      <c r="G1205" s="489"/>
      <c r="H1205" s="490"/>
      <c r="I1205" s="574"/>
      <c r="J1205" s="489"/>
    </row>
    <row r="1206" spans="1:11">
      <c r="A1206" s="485" t="s">
        <v>1659</v>
      </c>
      <c r="B1206" s="489">
        <v>927</v>
      </c>
      <c r="C1206" s="486" t="s">
        <v>439</v>
      </c>
      <c r="D1206" s="490" t="s">
        <v>1497</v>
      </c>
      <c r="E1206" s="489" t="s">
        <v>15</v>
      </c>
      <c r="F1206" s="491"/>
      <c r="G1206" s="489" t="s">
        <v>407</v>
      </c>
      <c r="H1206" s="490" t="s">
        <v>1237</v>
      </c>
      <c r="I1206" s="574">
        <v>1</v>
      </c>
      <c r="J1206" s="489">
        <v>1</v>
      </c>
    </row>
    <row r="1207" spans="1:11">
      <c r="A1207" s="485" t="s">
        <v>1660</v>
      </c>
      <c r="B1207" s="489">
        <v>928</v>
      </c>
      <c r="C1207" s="486"/>
      <c r="D1207" s="490" t="s">
        <v>152</v>
      </c>
      <c r="E1207" s="489" t="s">
        <v>15</v>
      </c>
      <c r="F1207" s="491"/>
      <c r="G1207" s="489"/>
      <c r="H1207" s="490" t="s">
        <v>1237</v>
      </c>
      <c r="I1207" s="574"/>
      <c r="J1207" s="489">
        <v>1</v>
      </c>
    </row>
    <row r="1208" spans="1:11">
      <c r="A1208" s="485" t="s">
        <v>1661</v>
      </c>
      <c r="B1208" s="489">
        <v>933</v>
      </c>
      <c r="C1208" s="486" t="s">
        <v>440</v>
      </c>
      <c r="D1208" s="490" t="s">
        <v>733</v>
      </c>
      <c r="E1208" s="489" t="s">
        <v>14</v>
      </c>
      <c r="F1208" s="491"/>
      <c r="G1208" s="489" t="s">
        <v>407</v>
      </c>
      <c r="H1208" s="490" t="s">
        <v>1237</v>
      </c>
      <c r="I1208" s="574">
        <v>1</v>
      </c>
      <c r="J1208" s="489">
        <v>1</v>
      </c>
    </row>
    <row r="1209" spans="1:11">
      <c r="A1209" s="485" t="s">
        <v>1662</v>
      </c>
      <c r="B1209" s="489">
        <v>934</v>
      </c>
      <c r="C1209" s="486"/>
      <c r="D1209" s="490" t="s">
        <v>65</v>
      </c>
      <c r="E1209" s="489" t="s">
        <v>14</v>
      </c>
      <c r="F1209" s="491"/>
      <c r="G1209" s="489" t="s">
        <v>407</v>
      </c>
      <c r="H1209" s="490" t="s">
        <v>1237</v>
      </c>
      <c r="I1209" s="574"/>
      <c r="J1209" s="489">
        <v>1</v>
      </c>
      <c r="K1209" s="550" t="s">
        <v>441</v>
      </c>
    </row>
    <row r="1210" spans="1:11">
      <c r="A1210" s="485" t="s">
        <v>1663</v>
      </c>
      <c r="B1210" s="489">
        <v>935</v>
      </c>
      <c r="C1210" s="486"/>
      <c r="D1210" s="490" t="s">
        <v>65</v>
      </c>
      <c r="E1210" s="489" t="s">
        <v>14</v>
      </c>
      <c r="F1210" s="491"/>
      <c r="G1210" s="489"/>
      <c r="H1210" s="490" t="s">
        <v>1237</v>
      </c>
      <c r="I1210" s="574"/>
      <c r="J1210" s="489">
        <v>1</v>
      </c>
    </row>
    <row r="1211" spans="1:11">
      <c r="A1211" s="485" t="s">
        <v>1664</v>
      </c>
      <c r="B1211" s="489">
        <v>936</v>
      </c>
      <c r="C1211" s="486"/>
      <c r="D1211" s="490" t="s">
        <v>65</v>
      </c>
      <c r="E1211" s="489" t="s">
        <v>14</v>
      </c>
      <c r="F1211" s="491"/>
      <c r="G1211" s="489"/>
      <c r="H1211" s="490" t="s">
        <v>1237</v>
      </c>
      <c r="I1211" s="574"/>
      <c r="J1211" s="489">
        <v>1</v>
      </c>
    </row>
    <row r="1212" spans="1:11">
      <c r="A1212" s="485" t="s">
        <v>1665</v>
      </c>
      <c r="B1212" s="489">
        <v>937</v>
      </c>
      <c r="C1212" s="486"/>
      <c r="D1212" s="490" t="s">
        <v>65</v>
      </c>
      <c r="E1212" s="489" t="s">
        <v>14</v>
      </c>
      <c r="F1212" s="491"/>
      <c r="G1212" s="489"/>
      <c r="H1212" s="490" t="s">
        <v>1237</v>
      </c>
      <c r="I1212" s="574"/>
      <c r="J1212" s="489">
        <v>1</v>
      </c>
    </row>
    <row r="1213" spans="1:11">
      <c r="A1213" s="485" t="s">
        <v>1666</v>
      </c>
      <c r="B1213" s="489">
        <v>938</v>
      </c>
      <c r="C1213" s="486"/>
      <c r="D1213" s="490" t="s">
        <v>65</v>
      </c>
      <c r="E1213" s="489" t="s">
        <v>14</v>
      </c>
      <c r="F1213" s="491"/>
      <c r="G1213" s="489"/>
      <c r="H1213" s="490" t="s">
        <v>1237</v>
      </c>
      <c r="I1213" s="574"/>
      <c r="J1213" s="489">
        <v>1</v>
      </c>
    </row>
    <row r="1214" spans="1:11">
      <c r="A1214" s="485" t="s">
        <v>1667</v>
      </c>
      <c r="B1214" s="489">
        <v>952</v>
      </c>
      <c r="C1214" s="486"/>
      <c r="D1214" s="490" t="s">
        <v>65</v>
      </c>
      <c r="E1214" s="489" t="s">
        <v>14</v>
      </c>
      <c r="F1214" s="491"/>
      <c r="G1214" s="489"/>
      <c r="H1214" s="490" t="s">
        <v>1237</v>
      </c>
      <c r="I1214" s="574"/>
      <c r="J1214" s="489">
        <v>1</v>
      </c>
    </row>
    <row r="1215" spans="1:11">
      <c r="A1215" s="485" t="s">
        <v>1668</v>
      </c>
      <c r="B1215" s="489">
        <v>953</v>
      </c>
      <c r="C1215" s="486"/>
      <c r="D1215" s="490" t="s">
        <v>65</v>
      </c>
      <c r="E1215" s="489" t="s">
        <v>14</v>
      </c>
      <c r="F1215" s="491"/>
      <c r="G1215" s="489"/>
      <c r="H1215" s="490" t="s">
        <v>1237</v>
      </c>
      <c r="I1215" s="574"/>
      <c r="J1215" s="489">
        <v>1</v>
      </c>
    </row>
    <row r="1216" spans="1:11">
      <c r="A1216" s="485" t="s">
        <v>1669</v>
      </c>
      <c r="B1216" s="489">
        <v>954</v>
      </c>
      <c r="C1216" s="486"/>
      <c r="D1216" s="490" t="s">
        <v>65</v>
      </c>
      <c r="E1216" s="489" t="s">
        <v>14</v>
      </c>
      <c r="F1216" s="491"/>
      <c r="G1216" s="489"/>
      <c r="H1216" s="490" t="s">
        <v>1237</v>
      </c>
      <c r="I1216" s="574"/>
      <c r="J1216" s="489">
        <v>1</v>
      </c>
    </row>
    <row r="1217" spans="1:10">
      <c r="A1217" s="485" t="s">
        <v>1670</v>
      </c>
      <c r="B1217" s="489">
        <v>955</v>
      </c>
      <c r="C1217" s="486"/>
      <c r="D1217" s="490" t="s">
        <v>65</v>
      </c>
      <c r="E1217" s="489" t="s">
        <v>14</v>
      </c>
      <c r="F1217" s="491"/>
      <c r="G1217" s="489"/>
      <c r="H1217" s="490" t="s">
        <v>1237</v>
      </c>
      <c r="I1217" s="574"/>
      <c r="J1217" s="489">
        <v>1</v>
      </c>
    </row>
    <row r="1218" spans="1:10">
      <c r="A1218" s="485" t="s">
        <v>1671</v>
      </c>
      <c r="B1218" s="489">
        <v>956</v>
      </c>
      <c r="C1218" s="486"/>
      <c r="D1218" s="490" t="s">
        <v>65</v>
      </c>
      <c r="E1218" s="489" t="s">
        <v>14</v>
      </c>
      <c r="F1218" s="491"/>
      <c r="G1218" s="489"/>
      <c r="H1218" s="490" t="s">
        <v>1237</v>
      </c>
      <c r="I1218" s="574"/>
      <c r="J1218" s="489">
        <v>1</v>
      </c>
    </row>
    <row r="1219" spans="1:10">
      <c r="A1219" s="485" t="s">
        <v>1672</v>
      </c>
      <c r="B1219" s="489">
        <v>957</v>
      </c>
      <c r="C1219" s="486"/>
      <c r="D1219" s="490" t="s">
        <v>65</v>
      </c>
      <c r="E1219" s="489" t="s">
        <v>14</v>
      </c>
      <c r="F1219" s="491"/>
      <c r="G1219" s="489"/>
      <c r="H1219" s="490" t="s">
        <v>1237</v>
      </c>
      <c r="I1219" s="574"/>
      <c r="J1219" s="489">
        <v>1</v>
      </c>
    </row>
    <row r="1220" spans="1:10">
      <c r="A1220" s="485" t="s">
        <v>1673</v>
      </c>
      <c r="B1220" s="489">
        <v>958</v>
      </c>
      <c r="C1220" s="486"/>
      <c r="D1220" s="490" t="s">
        <v>65</v>
      </c>
      <c r="E1220" s="489" t="s">
        <v>14</v>
      </c>
      <c r="F1220" s="491"/>
      <c r="G1220" s="489"/>
      <c r="H1220" s="490" t="s">
        <v>1237</v>
      </c>
      <c r="I1220" s="574"/>
      <c r="J1220" s="489">
        <v>1</v>
      </c>
    </row>
    <row r="1221" spans="1:10">
      <c r="A1221" s="485" t="s">
        <v>1674</v>
      </c>
      <c r="B1221" s="489">
        <v>959</v>
      </c>
      <c r="C1221" s="486"/>
      <c r="D1221" s="490" t="s">
        <v>65</v>
      </c>
      <c r="E1221" s="489" t="s">
        <v>14</v>
      </c>
      <c r="F1221" s="491"/>
      <c r="G1221" s="489"/>
      <c r="H1221" s="490" t="s">
        <v>1237</v>
      </c>
      <c r="I1221" s="574"/>
      <c r="J1221" s="489">
        <v>1</v>
      </c>
    </row>
    <row r="1222" spans="1:10">
      <c r="A1222" s="485" t="s">
        <v>1675</v>
      </c>
      <c r="B1222" s="489">
        <v>960</v>
      </c>
      <c r="C1222" s="486"/>
      <c r="D1222" s="490" t="s">
        <v>65</v>
      </c>
      <c r="E1222" s="489" t="s">
        <v>14</v>
      </c>
      <c r="F1222" s="491"/>
      <c r="G1222" s="489"/>
      <c r="H1222" s="490" t="s">
        <v>1237</v>
      </c>
      <c r="I1222" s="574"/>
      <c r="J1222" s="489">
        <v>1</v>
      </c>
    </row>
    <row r="1223" spans="1:10">
      <c r="A1223" s="485" t="s">
        <v>1676</v>
      </c>
      <c r="B1223" s="489">
        <v>961</v>
      </c>
      <c r="C1223" s="486"/>
      <c r="D1223" s="490" t="s">
        <v>65</v>
      </c>
      <c r="E1223" s="489" t="s">
        <v>14</v>
      </c>
      <c r="F1223" s="491"/>
      <c r="G1223" s="489"/>
      <c r="H1223" s="490" t="s">
        <v>1237</v>
      </c>
      <c r="I1223" s="574"/>
      <c r="J1223" s="489">
        <v>1</v>
      </c>
    </row>
    <row r="1224" spans="1:10">
      <c r="A1224" s="485" t="s">
        <v>1677</v>
      </c>
      <c r="B1224" s="489">
        <v>962</v>
      </c>
      <c r="C1224" s="486"/>
      <c r="D1224" s="490" t="s">
        <v>65</v>
      </c>
      <c r="E1224" s="489" t="s">
        <v>14</v>
      </c>
      <c r="F1224" s="491"/>
      <c r="G1224" s="489"/>
      <c r="H1224" s="490" t="s">
        <v>1237</v>
      </c>
      <c r="I1224" s="574"/>
      <c r="J1224" s="489">
        <v>1</v>
      </c>
    </row>
    <row r="1225" spans="1:10">
      <c r="A1225" s="485" t="s">
        <v>1678</v>
      </c>
      <c r="B1225" s="489">
        <v>939</v>
      </c>
      <c r="C1225" s="486"/>
      <c r="D1225" s="490" t="s">
        <v>713</v>
      </c>
      <c r="E1225" s="489" t="s">
        <v>14</v>
      </c>
      <c r="F1225" s="491"/>
      <c r="G1225" s="489" t="s">
        <v>407</v>
      </c>
      <c r="H1225" s="490" t="s">
        <v>1237</v>
      </c>
      <c r="I1225" s="574"/>
      <c r="J1225" s="489">
        <v>1</v>
      </c>
    </row>
    <row r="1226" spans="1:10">
      <c r="A1226" s="485" t="s">
        <v>1679</v>
      </c>
      <c r="B1226" s="489">
        <v>940</v>
      </c>
      <c r="C1226" s="486"/>
      <c r="D1226" s="490" t="s">
        <v>259</v>
      </c>
      <c r="E1226" s="489" t="s">
        <v>14</v>
      </c>
      <c r="F1226" s="491"/>
      <c r="G1226" s="489"/>
      <c r="H1226" s="490" t="s">
        <v>1237</v>
      </c>
      <c r="I1226" s="574"/>
      <c r="J1226" s="489">
        <v>1</v>
      </c>
    </row>
    <row r="1227" spans="1:10">
      <c r="A1227" s="485" t="s">
        <v>1680</v>
      </c>
      <c r="B1227" s="489">
        <v>941</v>
      </c>
      <c r="C1227" s="486"/>
      <c r="D1227" s="490" t="s">
        <v>259</v>
      </c>
      <c r="E1227" s="489" t="s">
        <v>14</v>
      </c>
      <c r="F1227" s="491"/>
      <c r="G1227" s="489"/>
      <c r="H1227" s="490" t="s">
        <v>1237</v>
      </c>
      <c r="I1227" s="574"/>
      <c r="J1227" s="489">
        <v>1</v>
      </c>
    </row>
    <row r="1228" spans="1:10">
      <c r="A1228" s="485" t="s">
        <v>1681</v>
      </c>
      <c r="B1228" s="489">
        <v>942</v>
      </c>
      <c r="C1228" s="486"/>
      <c r="D1228" s="490" t="s">
        <v>259</v>
      </c>
      <c r="E1228" s="489" t="s">
        <v>14</v>
      </c>
      <c r="F1228" s="491"/>
      <c r="G1228" s="489"/>
      <c r="H1228" s="490" t="s">
        <v>1237</v>
      </c>
      <c r="I1228" s="574"/>
      <c r="J1228" s="489">
        <v>1</v>
      </c>
    </row>
    <row r="1229" spans="1:10">
      <c r="A1229" s="485" t="s">
        <v>1682</v>
      </c>
      <c r="B1229" s="489">
        <v>943</v>
      </c>
      <c r="C1229" s="486"/>
      <c r="D1229" s="490" t="s">
        <v>259</v>
      </c>
      <c r="E1229" s="489" t="s">
        <v>14</v>
      </c>
      <c r="F1229" s="491"/>
      <c r="G1229" s="489"/>
      <c r="H1229" s="490" t="s">
        <v>1237</v>
      </c>
      <c r="I1229" s="574"/>
      <c r="J1229" s="489">
        <v>1</v>
      </c>
    </row>
    <row r="1230" spans="1:10">
      <c r="A1230" s="485" t="s">
        <v>1683</v>
      </c>
      <c r="B1230" s="489">
        <v>944</v>
      </c>
      <c r="C1230" s="486"/>
      <c r="D1230" s="490" t="s">
        <v>259</v>
      </c>
      <c r="E1230" s="489" t="s">
        <v>14</v>
      </c>
      <c r="F1230" s="491"/>
      <c r="G1230" s="489"/>
      <c r="H1230" s="490" t="s">
        <v>1237</v>
      </c>
      <c r="I1230" s="574"/>
      <c r="J1230" s="489">
        <v>1</v>
      </c>
    </row>
    <row r="1231" spans="1:10">
      <c r="A1231" s="485" t="s">
        <v>1684</v>
      </c>
      <c r="B1231" s="489">
        <v>945</v>
      </c>
      <c r="C1231" s="486"/>
      <c r="D1231" s="490" t="s">
        <v>259</v>
      </c>
      <c r="E1231" s="489" t="s">
        <v>14</v>
      </c>
      <c r="F1231" s="491"/>
      <c r="G1231" s="489"/>
      <c r="H1231" s="490" t="s">
        <v>1237</v>
      </c>
      <c r="I1231" s="574"/>
      <c r="J1231" s="489">
        <v>1</v>
      </c>
    </row>
    <row r="1232" spans="1:10">
      <c r="A1232" s="485" t="s">
        <v>1685</v>
      </c>
      <c r="B1232" s="489">
        <v>946</v>
      </c>
      <c r="C1232" s="486"/>
      <c r="D1232" s="490" t="s">
        <v>259</v>
      </c>
      <c r="E1232" s="489" t="s">
        <v>14</v>
      </c>
      <c r="F1232" s="491"/>
      <c r="G1232" s="489"/>
      <c r="H1232" s="490" t="s">
        <v>1237</v>
      </c>
      <c r="I1232" s="574"/>
      <c r="J1232" s="489">
        <v>1</v>
      </c>
    </row>
    <row r="1233" spans="1:10">
      <c r="A1233" s="485" t="s">
        <v>1686</v>
      </c>
      <c r="B1233" s="489">
        <v>947</v>
      </c>
      <c r="C1233" s="486" t="s">
        <v>443</v>
      </c>
      <c r="D1233" s="490" t="s">
        <v>718</v>
      </c>
      <c r="E1233" s="489" t="s">
        <v>14</v>
      </c>
      <c r="F1233" s="491"/>
      <c r="G1233" s="489" t="s">
        <v>407</v>
      </c>
      <c r="H1233" s="490" t="s">
        <v>1237</v>
      </c>
      <c r="I1233" s="574">
        <v>1</v>
      </c>
      <c r="J1233" s="489">
        <v>1</v>
      </c>
    </row>
    <row r="1234" spans="1:10">
      <c r="A1234" s="485" t="s">
        <v>1687</v>
      </c>
      <c r="B1234" s="489">
        <v>948</v>
      </c>
      <c r="C1234" s="486" t="s">
        <v>444</v>
      </c>
      <c r="D1234" s="490" t="s">
        <v>263</v>
      </c>
      <c r="E1234" s="489" t="s">
        <v>14</v>
      </c>
      <c r="F1234" s="491"/>
      <c r="G1234" s="489" t="s">
        <v>407</v>
      </c>
      <c r="H1234" s="490" t="s">
        <v>1237</v>
      </c>
      <c r="I1234" s="574">
        <v>1</v>
      </c>
      <c r="J1234" s="489">
        <v>1</v>
      </c>
    </row>
    <row r="1235" spans="1:10">
      <c r="A1235" s="485" t="s">
        <v>1688</v>
      </c>
      <c r="B1235" s="489">
        <v>949</v>
      </c>
      <c r="C1235" s="486" t="s">
        <v>1109</v>
      </c>
      <c r="D1235" s="490" t="s">
        <v>263</v>
      </c>
      <c r="E1235" s="489" t="s">
        <v>14</v>
      </c>
      <c r="F1235" s="491"/>
      <c r="G1235" s="489"/>
      <c r="H1235" s="490" t="s">
        <v>1237</v>
      </c>
      <c r="I1235" s="574">
        <v>1</v>
      </c>
      <c r="J1235" s="489">
        <v>1</v>
      </c>
    </row>
    <row r="1236" spans="1:10">
      <c r="A1236" s="485" t="s">
        <v>1689</v>
      </c>
      <c r="B1236" s="489">
        <v>950</v>
      </c>
      <c r="C1236" s="486" t="s">
        <v>1110</v>
      </c>
      <c r="D1236" s="490" t="s">
        <v>263</v>
      </c>
      <c r="E1236" s="489" t="s">
        <v>14</v>
      </c>
      <c r="F1236" s="491"/>
      <c r="G1236" s="489"/>
      <c r="H1236" s="490" t="s">
        <v>1237</v>
      </c>
      <c r="I1236" s="574">
        <v>1</v>
      </c>
      <c r="J1236" s="489">
        <v>1</v>
      </c>
    </row>
    <row r="1237" spans="1:10">
      <c r="A1237" s="485" t="s">
        <v>1690</v>
      </c>
      <c r="B1237" s="489">
        <v>951</v>
      </c>
      <c r="C1237" s="486" t="s">
        <v>1108</v>
      </c>
      <c r="D1237" s="490" t="s">
        <v>263</v>
      </c>
      <c r="E1237" s="489" t="s">
        <v>14</v>
      </c>
      <c r="F1237" s="491"/>
      <c r="G1237" s="489"/>
      <c r="H1237" s="490" t="s">
        <v>1237</v>
      </c>
      <c r="I1237" s="574">
        <v>1</v>
      </c>
      <c r="J1237" s="489">
        <v>1</v>
      </c>
    </row>
    <row r="1238" spans="1:10">
      <c r="A1238" s="545" t="s">
        <v>1691</v>
      </c>
      <c r="B1238" s="531">
        <v>963</v>
      </c>
      <c r="C1238" s="543"/>
      <c r="D1238" s="544" t="s">
        <v>263</v>
      </c>
      <c r="E1238" s="531" t="s">
        <v>14</v>
      </c>
      <c r="F1238" s="531"/>
      <c r="G1238" s="531"/>
      <c r="H1238" s="544" t="s">
        <v>1237</v>
      </c>
      <c r="I1238" s="574"/>
      <c r="J1238" s="531">
        <v>1</v>
      </c>
    </row>
    <row r="1239" spans="1:10">
      <c r="A1239" s="545" t="s">
        <v>1692</v>
      </c>
      <c r="B1239" s="531">
        <v>964</v>
      </c>
      <c r="C1239" s="543"/>
      <c r="D1239" s="544" t="s">
        <v>263</v>
      </c>
      <c r="E1239" s="531" t="s">
        <v>14</v>
      </c>
      <c r="F1239" s="531"/>
      <c r="G1239" s="531"/>
      <c r="H1239" s="544" t="s">
        <v>1237</v>
      </c>
      <c r="I1239" s="574"/>
      <c r="J1239" s="531">
        <v>1</v>
      </c>
    </row>
    <row r="1240" spans="1:10">
      <c r="A1240" s="485" t="s">
        <v>1693</v>
      </c>
      <c r="B1240" s="489">
        <v>965</v>
      </c>
      <c r="C1240" s="486"/>
      <c r="D1240" s="490" t="s">
        <v>263</v>
      </c>
      <c r="E1240" s="489" t="s">
        <v>14</v>
      </c>
      <c r="F1240" s="491"/>
      <c r="G1240" s="489"/>
      <c r="H1240" s="490" t="s">
        <v>1237</v>
      </c>
      <c r="I1240" s="574"/>
      <c r="J1240" s="489">
        <v>1</v>
      </c>
    </row>
    <row r="1241" spans="1:10">
      <c r="A1241" s="485" t="s">
        <v>1694</v>
      </c>
      <c r="B1241" s="489">
        <v>966</v>
      </c>
      <c r="C1241" s="486"/>
      <c r="D1241" s="490" t="s">
        <v>263</v>
      </c>
      <c r="E1241" s="489" t="s">
        <v>14</v>
      </c>
      <c r="F1241" s="491"/>
      <c r="G1241" s="489"/>
      <c r="H1241" s="490" t="s">
        <v>1237</v>
      </c>
      <c r="I1241" s="574"/>
      <c r="J1241" s="489">
        <v>1</v>
      </c>
    </row>
    <row r="1242" spans="1:10">
      <c r="A1242" s="485" t="s">
        <v>1695</v>
      </c>
      <c r="B1242" s="489">
        <v>967</v>
      </c>
      <c r="C1242" s="486"/>
      <c r="D1242" s="490" t="s">
        <v>263</v>
      </c>
      <c r="E1242" s="489" t="s">
        <v>14</v>
      </c>
      <c r="F1242" s="491"/>
      <c r="G1242" s="489"/>
      <c r="H1242" s="490" t="s">
        <v>1237</v>
      </c>
      <c r="I1242" s="574"/>
      <c r="J1242" s="489">
        <v>1</v>
      </c>
    </row>
    <row r="1243" spans="1:10">
      <c r="A1243" s="485" t="s">
        <v>1696</v>
      </c>
      <c r="B1243" s="489">
        <v>968</v>
      </c>
      <c r="C1243" s="486"/>
      <c r="D1243" s="490" t="s">
        <v>263</v>
      </c>
      <c r="E1243" s="489" t="s">
        <v>14</v>
      </c>
      <c r="F1243" s="491"/>
      <c r="G1243" s="489"/>
      <c r="H1243" s="490" t="s">
        <v>1237</v>
      </c>
      <c r="I1243" s="574"/>
      <c r="J1243" s="489">
        <v>1</v>
      </c>
    </row>
    <row r="1244" spans="1:10">
      <c r="A1244" s="485" t="s">
        <v>1697</v>
      </c>
      <c r="B1244" s="489">
        <v>969</v>
      </c>
      <c r="C1244" s="486"/>
      <c r="D1244" s="490" t="s">
        <v>263</v>
      </c>
      <c r="E1244" s="489" t="s">
        <v>14</v>
      </c>
      <c r="F1244" s="491"/>
      <c r="G1244" s="489"/>
      <c r="H1244" s="490" t="s">
        <v>1237</v>
      </c>
      <c r="I1244" s="574"/>
      <c r="J1244" s="489">
        <v>1</v>
      </c>
    </row>
    <row r="1245" spans="1:10">
      <c r="A1245" s="485" t="s">
        <v>1698</v>
      </c>
      <c r="B1245" s="489">
        <v>970</v>
      </c>
      <c r="C1245" s="486"/>
      <c r="D1245" s="490" t="s">
        <v>263</v>
      </c>
      <c r="E1245" s="489" t="s">
        <v>14</v>
      </c>
      <c r="F1245" s="491"/>
      <c r="G1245" s="489"/>
      <c r="H1245" s="490" t="s">
        <v>1237</v>
      </c>
      <c r="I1245" s="574"/>
      <c r="J1245" s="489">
        <v>1</v>
      </c>
    </row>
    <row r="1246" spans="1:10">
      <c r="A1246" s="485" t="s">
        <v>1699</v>
      </c>
      <c r="B1246" s="489">
        <v>971</v>
      </c>
      <c r="C1246" s="486"/>
      <c r="D1246" s="490" t="s">
        <v>263</v>
      </c>
      <c r="E1246" s="489" t="s">
        <v>14</v>
      </c>
      <c r="F1246" s="491"/>
      <c r="G1246" s="489"/>
      <c r="H1246" s="490" t="s">
        <v>1237</v>
      </c>
      <c r="I1246" s="574"/>
      <c r="J1246" s="489">
        <v>1</v>
      </c>
    </row>
    <row r="1247" spans="1:10">
      <c r="A1247" s="485" t="s">
        <v>1700</v>
      </c>
      <c r="B1247" s="489">
        <v>972</v>
      </c>
      <c r="C1247" s="486"/>
      <c r="D1247" s="490" t="s">
        <v>263</v>
      </c>
      <c r="E1247" s="489" t="s">
        <v>14</v>
      </c>
      <c r="F1247" s="491"/>
      <c r="G1247" s="489"/>
      <c r="H1247" s="490" t="s">
        <v>1237</v>
      </c>
      <c r="I1247" s="574"/>
      <c r="J1247" s="489">
        <v>1</v>
      </c>
    </row>
    <row r="1248" spans="1:10">
      <c r="A1248" s="485" t="s">
        <v>1701</v>
      </c>
      <c r="B1248" s="489">
        <v>973</v>
      </c>
      <c r="C1248" s="486"/>
      <c r="D1248" s="490" t="s">
        <v>263</v>
      </c>
      <c r="E1248" s="489" t="s">
        <v>14</v>
      </c>
      <c r="F1248" s="491"/>
      <c r="G1248" s="489"/>
      <c r="H1248" s="490" t="s">
        <v>1237</v>
      </c>
      <c r="I1248" s="574"/>
      <c r="J1248" s="489">
        <v>1</v>
      </c>
    </row>
    <row r="1249" spans="1:255">
      <c r="A1249" s="485" t="s">
        <v>1702</v>
      </c>
      <c r="B1249" s="489">
        <v>974</v>
      </c>
      <c r="C1249" s="486"/>
      <c r="D1249" s="490" t="s">
        <v>263</v>
      </c>
      <c r="E1249" s="489" t="s">
        <v>14</v>
      </c>
      <c r="F1249" s="491"/>
      <c r="G1249" s="489"/>
      <c r="H1249" s="490" t="s">
        <v>1237</v>
      </c>
      <c r="I1249" s="574"/>
      <c r="J1249" s="489">
        <v>1</v>
      </c>
    </row>
    <row r="1250" spans="1:255">
      <c r="A1250" s="485" t="s">
        <v>1703</v>
      </c>
      <c r="B1250" s="489">
        <v>975</v>
      </c>
      <c r="C1250" s="486"/>
      <c r="D1250" s="490" t="s">
        <v>263</v>
      </c>
      <c r="E1250" s="489" t="s">
        <v>14</v>
      </c>
      <c r="F1250" s="491"/>
      <c r="G1250" s="489"/>
      <c r="H1250" s="490" t="s">
        <v>1237</v>
      </c>
      <c r="I1250" s="574"/>
      <c r="J1250" s="489">
        <v>1</v>
      </c>
    </row>
    <row r="1251" spans="1:255">
      <c r="A1251" s="485" t="s">
        <v>1704</v>
      </c>
      <c r="B1251" s="489">
        <v>976</v>
      </c>
      <c r="C1251" s="486"/>
      <c r="D1251" s="490" t="s">
        <v>263</v>
      </c>
      <c r="E1251" s="489" t="s">
        <v>14</v>
      </c>
      <c r="F1251" s="491"/>
      <c r="G1251" s="489"/>
      <c r="H1251" s="490" t="s">
        <v>1237</v>
      </c>
      <c r="I1251" s="574"/>
      <c r="J1251" s="489">
        <v>1</v>
      </c>
    </row>
    <row r="1252" spans="1:255">
      <c r="A1252" s="485" t="s">
        <v>1705</v>
      </c>
      <c r="B1252" s="489">
        <v>977</v>
      </c>
      <c r="C1252" s="486"/>
      <c r="D1252" s="490" t="s">
        <v>263</v>
      </c>
      <c r="E1252" s="489" t="s">
        <v>14</v>
      </c>
      <c r="F1252" s="491"/>
      <c r="G1252" s="489"/>
      <c r="H1252" s="490" t="s">
        <v>1237</v>
      </c>
      <c r="I1252" s="574"/>
      <c r="J1252" s="489">
        <v>1</v>
      </c>
    </row>
    <row r="1253" spans="1:255">
      <c r="A1253" s="485" t="s">
        <v>1706</v>
      </c>
      <c r="B1253" s="489">
        <v>978</v>
      </c>
      <c r="C1253" s="486"/>
      <c r="D1253" s="490" t="s">
        <v>263</v>
      </c>
      <c r="E1253" s="489" t="s">
        <v>14</v>
      </c>
      <c r="F1253" s="491"/>
      <c r="G1253" s="489"/>
      <c r="H1253" s="490" t="s">
        <v>1237</v>
      </c>
      <c r="I1253" s="574"/>
      <c r="J1253" s="489">
        <v>1</v>
      </c>
    </row>
    <row r="1254" spans="1:255">
      <c r="A1254" s="485" t="s">
        <v>1707</v>
      </c>
      <c r="B1254" s="489">
        <v>979</v>
      </c>
      <c r="C1254" s="486"/>
      <c r="D1254" s="490" t="s">
        <v>263</v>
      </c>
      <c r="E1254" s="489" t="s">
        <v>14</v>
      </c>
      <c r="F1254" s="491"/>
      <c r="G1254" s="489"/>
      <c r="H1254" s="490" t="s">
        <v>1237</v>
      </c>
      <c r="I1254" s="574"/>
      <c r="J1254" s="489">
        <v>1</v>
      </c>
    </row>
    <row r="1255" spans="1:255">
      <c r="A1255" s="485" t="s">
        <v>1708</v>
      </c>
      <c r="B1255" s="489">
        <v>980</v>
      </c>
      <c r="C1255" s="486"/>
      <c r="D1255" s="490" t="s">
        <v>263</v>
      </c>
      <c r="E1255" s="489" t="s">
        <v>14</v>
      </c>
      <c r="F1255" s="491"/>
      <c r="G1255" s="489"/>
      <c r="H1255" s="490" t="s">
        <v>1237</v>
      </c>
      <c r="I1255" s="574"/>
      <c r="J1255" s="489">
        <v>1</v>
      </c>
    </row>
    <row r="1256" spans="1:255">
      <c r="A1256" s="485" t="s">
        <v>1709</v>
      </c>
      <c r="B1256" s="489">
        <v>981</v>
      </c>
      <c r="C1256" s="486"/>
      <c r="D1256" s="490" t="s">
        <v>263</v>
      </c>
      <c r="E1256" s="489" t="s">
        <v>14</v>
      </c>
      <c r="F1256" s="491"/>
      <c r="G1256" s="489"/>
      <c r="H1256" s="490" t="s">
        <v>1237</v>
      </c>
      <c r="I1256" s="574"/>
      <c r="J1256" s="489">
        <v>1</v>
      </c>
    </row>
    <row r="1257" spans="1:255">
      <c r="A1257" s="485" t="s">
        <v>1710</v>
      </c>
      <c r="B1257" s="489">
        <v>982</v>
      </c>
      <c r="C1257" s="486"/>
      <c r="D1257" s="490" t="s">
        <v>263</v>
      </c>
      <c r="E1257" s="489" t="s">
        <v>14</v>
      </c>
      <c r="F1257" s="491"/>
      <c r="G1257" s="489"/>
      <c r="H1257" s="490" t="s">
        <v>1237</v>
      </c>
      <c r="I1257" s="574"/>
      <c r="J1257" s="489">
        <v>1</v>
      </c>
    </row>
    <row r="1258" spans="1:255">
      <c r="A1258" s="485" t="s">
        <v>1711</v>
      </c>
      <c r="B1258" s="489">
        <v>983</v>
      </c>
      <c r="C1258" s="486"/>
      <c r="D1258" s="490" t="s">
        <v>263</v>
      </c>
      <c r="E1258" s="489" t="s">
        <v>14</v>
      </c>
      <c r="F1258" s="491"/>
      <c r="G1258" s="489"/>
      <c r="H1258" s="490" t="s">
        <v>1237</v>
      </c>
      <c r="I1258" s="574"/>
      <c r="J1258" s="489">
        <v>1</v>
      </c>
    </row>
    <row r="1259" spans="1:255">
      <c r="A1259" s="485" t="s">
        <v>1712</v>
      </c>
      <c r="B1259" s="489">
        <v>984</v>
      </c>
      <c r="C1259" s="486"/>
      <c r="D1259" s="490" t="s">
        <v>263</v>
      </c>
      <c r="E1259" s="489" t="s">
        <v>14</v>
      </c>
      <c r="F1259" s="491"/>
      <c r="G1259" s="489"/>
      <c r="H1259" s="490" t="s">
        <v>1237</v>
      </c>
      <c r="I1259" s="574"/>
      <c r="J1259" s="489">
        <v>1</v>
      </c>
    </row>
    <row r="1260" spans="1:255">
      <c r="A1260" s="485" t="s">
        <v>1713</v>
      </c>
      <c r="B1260" s="489">
        <v>985</v>
      </c>
      <c r="C1260" s="486"/>
      <c r="D1260" s="490" t="s">
        <v>263</v>
      </c>
      <c r="E1260" s="489" t="s">
        <v>14</v>
      </c>
      <c r="F1260" s="491"/>
      <c r="G1260" s="489"/>
      <c r="H1260" s="490" t="s">
        <v>1237</v>
      </c>
      <c r="I1260" s="574"/>
      <c r="J1260" s="489">
        <v>1</v>
      </c>
    </row>
    <row r="1261" spans="1:255">
      <c r="A1261" s="485" t="s">
        <v>1714</v>
      </c>
      <c r="B1261" s="489">
        <v>986</v>
      </c>
      <c r="C1261" s="486"/>
      <c r="D1261" s="490" t="s">
        <v>263</v>
      </c>
      <c r="E1261" s="489" t="s">
        <v>14</v>
      </c>
      <c r="F1261" s="491"/>
      <c r="G1261" s="489"/>
      <c r="H1261" s="490" t="s">
        <v>1237</v>
      </c>
      <c r="I1261" s="574"/>
      <c r="J1261" s="489">
        <v>1</v>
      </c>
    </row>
    <row r="1262" spans="1:255">
      <c r="A1262" s="534" t="s">
        <v>28</v>
      </c>
      <c r="B1262" s="514"/>
      <c r="C1262" s="486"/>
      <c r="D1262" s="490"/>
      <c r="E1262" s="514"/>
      <c r="F1262" s="515"/>
      <c r="G1262" s="489"/>
      <c r="H1262" s="486"/>
      <c r="I1262" s="575">
        <f>I6+I10+I16+I23+I33+I93+I112+I139+I166+I198+I261+I317+I475+I633+I791+I949+I1106</f>
        <v>299</v>
      </c>
      <c r="J1262" s="501"/>
    </row>
    <row r="1263" spans="1:255" s="464" customFormat="1" ht="24">
      <c r="A1263" s="516"/>
      <c r="B1263" s="517"/>
      <c r="C1263" s="518"/>
      <c r="D1263" s="481" t="s">
        <v>1738</v>
      </c>
      <c r="E1263" s="517"/>
      <c r="F1263" s="519"/>
      <c r="G1263" s="520"/>
      <c r="H1263" s="518"/>
      <c r="I1263" s="576">
        <f>I1262+F1285</f>
        <v>317</v>
      </c>
      <c r="J1263" s="523"/>
      <c r="K1263" s="520"/>
      <c r="L1263" s="483"/>
      <c r="M1263" s="483"/>
      <c r="N1263" s="483"/>
      <c r="O1263" s="483"/>
      <c r="P1263" s="483"/>
      <c r="Q1263" s="483"/>
      <c r="R1263" s="483"/>
      <c r="S1263" s="483"/>
      <c r="T1263" s="483"/>
      <c r="U1263" s="483"/>
      <c r="V1263" s="483"/>
      <c r="W1263" s="483"/>
      <c r="X1263" s="483"/>
      <c r="Y1263" s="483"/>
      <c r="Z1263" s="483"/>
      <c r="AA1263" s="483"/>
      <c r="AB1263" s="483"/>
      <c r="AC1263" s="483"/>
      <c r="AD1263" s="483"/>
      <c r="AE1263" s="483"/>
      <c r="AF1263" s="483"/>
      <c r="AG1263" s="483"/>
      <c r="AH1263" s="483"/>
      <c r="AI1263" s="483"/>
      <c r="AJ1263" s="483"/>
      <c r="AK1263" s="483"/>
      <c r="AL1263" s="483"/>
      <c r="AM1263" s="483"/>
      <c r="AN1263" s="483"/>
      <c r="AO1263" s="483"/>
      <c r="AP1263" s="483"/>
      <c r="AQ1263" s="483"/>
      <c r="AR1263" s="483"/>
      <c r="AS1263" s="483"/>
      <c r="AT1263" s="483"/>
      <c r="AU1263" s="483"/>
      <c r="AV1263" s="483"/>
      <c r="AW1263" s="483"/>
      <c r="AX1263" s="483"/>
      <c r="AY1263" s="483"/>
      <c r="AZ1263" s="483"/>
      <c r="BA1263" s="483"/>
      <c r="BB1263" s="483"/>
      <c r="BC1263" s="483"/>
      <c r="BD1263" s="483"/>
      <c r="BE1263" s="483"/>
      <c r="BF1263" s="483"/>
      <c r="BG1263" s="483"/>
      <c r="BH1263" s="483"/>
      <c r="BI1263" s="483"/>
      <c r="BJ1263" s="483"/>
      <c r="BK1263" s="483"/>
      <c r="BL1263" s="483"/>
      <c r="BM1263" s="483"/>
      <c r="BN1263" s="483"/>
      <c r="BO1263" s="483"/>
      <c r="BP1263" s="483"/>
      <c r="BQ1263" s="483"/>
      <c r="BR1263" s="483"/>
      <c r="BS1263" s="483"/>
      <c r="BT1263" s="483"/>
      <c r="BU1263" s="483"/>
      <c r="BV1263" s="483"/>
      <c r="BW1263" s="483"/>
      <c r="BX1263" s="483"/>
      <c r="BY1263" s="483"/>
      <c r="BZ1263" s="483"/>
      <c r="CA1263" s="483"/>
      <c r="CB1263" s="483"/>
      <c r="CC1263" s="483"/>
      <c r="CD1263" s="483"/>
      <c r="CE1263" s="483"/>
      <c r="CF1263" s="483"/>
      <c r="CG1263" s="483"/>
      <c r="CH1263" s="483"/>
      <c r="CI1263" s="483"/>
      <c r="CJ1263" s="483"/>
      <c r="CK1263" s="483"/>
      <c r="CL1263" s="483"/>
      <c r="CM1263" s="483"/>
      <c r="CN1263" s="483"/>
      <c r="CO1263" s="483"/>
      <c r="CP1263" s="483"/>
      <c r="CQ1263" s="483"/>
      <c r="CR1263" s="483"/>
      <c r="CS1263" s="483"/>
      <c r="CT1263" s="483"/>
      <c r="CU1263" s="483"/>
      <c r="CV1263" s="483"/>
      <c r="CW1263" s="483"/>
      <c r="CX1263" s="483"/>
      <c r="CY1263" s="483"/>
      <c r="CZ1263" s="483"/>
      <c r="DA1263" s="483"/>
      <c r="DB1263" s="483"/>
      <c r="DC1263" s="483"/>
      <c r="DD1263" s="483"/>
      <c r="DE1263" s="483"/>
      <c r="DF1263" s="483"/>
      <c r="DG1263" s="483"/>
      <c r="DH1263" s="483"/>
      <c r="DI1263" s="483"/>
      <c r="DJ1263" s="483"/>
      <c r="DK1263" s="483"/>
      <c r="DL1263" s="483"/>
      <c r="DM1263" s="483"/>
      <c r="DN1263" s="483"/>
      <c r="DO1263" s="483"/>
      <c r="DP1263" s="483"/>
      <c r="DQ1263" s="483"/>
      <c r="DR1263" s="483"/>
      <c r="DS1263" s="483"/>
      <c r="DT1263" s="483"/>
      <c r="DU1263" s="483"/>
      <c r="DV1263" s="483"/>
      <c r="DW1263" s="483"/>
      <c r="DX1263" s="483"/>
      <c r="DY1263" s="483"/>
      <c r="DZ1263" s="483"/>
      <c r="EA1263" s="483"/>
      <c r="EB1263" s="483"/>
      <c r="EC1263" s="483"/>
      <c r="ED1263" s="483"/>
      <c r="EE1263" s="483"/>
      <c r="EF1263" s="483"/>
      <c r="EG1263" s="483"/>
      <c r="EH1263" s="483"/>
      <c r="EI1263" s="483"/>
      <c r="EJ1263" s="483"/>
      <c r="EK1263" s="483"/>
      <c r="EL1263" s="483"/>
      <c r="EM1263" s="483"/>
      <c r="EN1263" s="483"/>
      <c r="EO1263" s="483"/>
      <c r="EP1263" s="483"/>
      <c r="EQ1263" s="483"/>
      <c r="ER1263" s="483"/>
      <c r="ES1263" s="483"/>
      <c r="ET1263" s="483"/>
      <c r="EU1263" s="483"/>
      <c r="EV1263" s="483"/>
      <c r="EW1263" s="483"/>
      <c r="EX1263" s="483"/>
      <c r="EY1263" s="483"/>
      <c r="EZ1263" s="483"/>
      <c r="FA1263" s="483"/>
      <c r="FB1263" s="483"/>
      <c r="FC1263" s="483"/>
      <c r="FD1263" s="483"/>
      <c r="FE1263" s="483"/>
      <c r="FF1263" s="483"/>
      <c r="FG1263" s="483"/>
      <c r="FH1263" s="483"/>
      <c r="FI1263" s="483"/>
      <c r="FJ1263" s="483"/>
      <c r="FK1263" s="483"/>
      <c r="FL1263" s="483"/>
      <c r="FM1263" s="483"/>
      <c r="FN1263" s="483"/>
      <c r="FO1263" s="483"/>
      <c r="FP1263" s="483"/>
      <c r="FQ1263" s="483"/>
      <c r="FR1263" s="483"/>
      <c r="FS1263" s="483"/>
      <c r="FT1263" s="483"/>
      <c r="FU1263" s="483"/>
      <c r="FV1263" s="483"/>
      <c r="FW1263" s="483"/>
      <c r="FX1263" s="483"/>
      <c r="FY1263" s="483"/>
      <c r="FZ1263" s="483"/>
      <c r="GA1263" s="483"/>
      <c r="GB1263" s="483"/>
      <c r="GC1263" s="483"/>
      <c r="GD1263" s="483"/>
      <c r="GE1263" s="483"/>
      <c r="GF1263" s="483"/>
      <c r="GG1263" s="483"/>
      <c r="GH1263" s="483"/>
      <c r="GI1263" s="483"/>
      <c r="GJ1263" s="483"/>
      <c r="GK1263" s="483"/>
      <c r="GL1263" s="483"/>
      <c r="GM1263" s="483"/>
      <c r="GN1263" s="483"/>
      <c r="GO1263" s="483"/>
      <c r="GP1263" s="483"/>
      <c r="GQ1263" s="483"/>
      <c r="GR1263" s="483"/>
      <c r="GS1263" s="483"/>
      <c r="GT1263" s="483"/>
      <c r="GU1263" s="483"/>
      <c r="GV1263" s="483"/>
      <c r="GW1263" s="483"/>
      <c r="GX1263" s="483"/>
      <c r="GY1263" s="483"/>
      <c r="GZ1263" s="483"/>
      <c r="HA1263" s="483"/>
      <c r="HB1263" s="483"/>
      <c r="HC1263" s="483"/>
      <c r="HD1263" s="483"/>
      <c r="HE1263" s="483"/>
      <c r="HF1263" s="483"/>
      <c r="HG1263" s="483"/>
      <c r="HH1263" s="483"/>
      <c r="HI1263" s="483"/>
      <c r="HJ1263" s="483"/>
      <c r="HK1263" s="483"/>
      <c r="HL1263" s="483"/>
      <c r="HM1263" s="483"/>
      <c r="HN1263" s="483"/>
      <c r="HO1263" s="483"/>
      <c r="HP1263" s="483"/>
      <c r="HQ1263" s="483"/>
      <c r="HR1263" s="483"/>
      <c r="HS1263" s="483"/>
      <c r="HT1263" s="483"/>
      <c r="HU1263" s="483"/>
      <c r="HV1263" s="483"/>
      <c r="HW1263" s="483"/>
      <c r="HX1263" s="483"/>
      <c r="HY1263" s="483"/>
      <c r="HZ1263" s="483"/>
      <c r="IA1263" s="483"/>
      <c r="IB1263" s="483"/>
      <c r="IC1263" s="483"/>
      <c r="ID1263" s="483"/>
      <c r="IE1263" s="483"/>
      <c r="IF1263" s="483"/>
      <c r="IG1263" s="483"/>
      <c r="IH1263" s="483"/>
      <c r="II1263" s="483"/>
      <c r="IJ1263" s="483"/>
      <c r="IK1263" s="483"/>
      <c r="IL1263" s="483"/>
      <c r="IM1263" s="483"/>
      <c r="IN1263" s="483"/>
      <c r="IO1263" s="483"/>
      <c r="IP1263" s="483"/>
      <c r="IQ1263" s="483"/>
      <c r="IR1263" s="483"/>
      <c r="IS1263" s="483"/>
      <c r="IT1263" s="483"/>
      <c r="IU1263" s="483"/>
    </row>
    <row r="1265" spans="1:10">
      <c r="A1265" s="653" t="s">
        <v>1167</v>
      </c>
      <c r="B1265" s="651" t="s">
        <v>7</v>
      </c>
      <c r="C1265" s="655" t="s">
        <v>8</v>
      </c>
      <c r="D1265" s="657" t="s">
        <v>1261</v>
      </c>
      <c r="E1265" s="658"/>
      <c r="F1265" s="524"/>
      <c r="G1265" s="651" t="s">
        <v>1262</v>
      </c>
      <c r="H1265" s="651" t="s">
        <v>1166</v>
      </c>
      <c r="I1265" s="574"/>
      <c r="J1265" s="489"/>
    </row>
    <row r="1266" spans="1:10">
      <c r="A1266" s="654"/>
      <c r="B1266" s="652"/>
      <c r="C1266" s="656"/>
      <c r="D1266" s="484" t="s">
        <v>11</v>
      </c>
      <c r="E1266" s="525" t="s">
        <v>1263</v>
      </c>
      <c r="F1266" s="526"/>
      <c r="G1266" s="652"/>
      <c r="H1266" s="652"/>
      <c r="I1266" s="574"/>
      <c r="J1266" s="489"/>
    </row>
    <row r="1267" spans="1:10">
      <c r="A1267" s="485">
        <v>1</v>
      </c>
      <c r="B1267" s="493">
        <v>2001</v>
      </c>
      <c r="C1267" s="492" t="s">
        <v>531</v>
      </c>
      <c r="D1267" s="492" t="s">
        <v>529</v>
      </c>
      <c r="E1267" s="493" t="s">
        <v>969</v>
      </c>
      <c r="F1267" s="548">
        <v>1</v>
      </c>
      <c r="G1267" s="486" t="s">
        <v>473</v>
      </c>
      <c r="H1267" s="492" t="s">
        <v>48</v>
      </c>
      <c r="I1267" s="577" t="s">
        <v>48</v>
      </c>
    </row>
    <row r="1268" spans="1:10">
      <c r="A1268" s="485">
        <v>2</v>
      </c>
      <c r="B1268" s="493">
        <v>2002</v>
      </c>
      <c r="C1268" s="492" t="s">
        <v>531</v>
      </c>
      <c r="D1268" s="492" t="s">
        <v>1238</v>
      </c>
      <c r="E1268" s="493" t="s">
        <v>969</v>
      </c>
      <c r="F1268" s="548">
        <v>1</v>
      </c>
      <c r="G1268" s="486" t="s">
        <v>1112</v>
      </c>
      <c r="H1268" s="492" t="s">
        <v>973</v>
      </c>
      <c r="I1268" s="578" t="s">
        <v>973</v>
      </c>
    </row>
    <row r="1269" spans="1:10">
      <c r="A1269" s="485">
        <v>3</v>
      </c>
      <c r="B1269" s="493">
        <v>2003</v>
      </c>
      <c r="C1269" s="492" t="s">
        <v>531</v>
      </c>
      <c r="D1269" s="492" t="s">
        <v>1239</v>
      </c>
      <c r="E1269" s="493" t="s">
        <v>969</v>
      </c>
      <c r="F1269" s="548">
        <v>1</v>
      </c>
      <c r="G1269" s="486" t="s">
        <v>1112</v>
      </c>
      <c r="H1269" s="492" t="s">
        <v>973</v>
      </c>
      <c r="I1269" s="578" t="s">
        <v>973</v>
      </c>
    </row>
    <row r="1270" spans="1:10">
      <c r="A1270" s="485">
        <v>4</v>
      </c>
      <c r="B1270" s="493">
        <v>2004</v>
      </c>
      <c r="C1270" s="492" t="s">
        <v>531</v>
      </c>
      <c r="D1270" s="492" t="s">
        <v>1240</v>
      </c>
      <c r="E1270" s="493" t="s">
        <v>969</v>
      </c>
      <c r="F1270" s="548">
        <v>1</v>
      </c>
      <c r="G1270" s="486" t="s">
        <v>1112</v>
      </c>
      <c r="H1270" s="492" t="s">
        <v>973</v>
      </c>
      <c r="I1270" s="578" t="s">
        <v>973</v>
      </c>
    </row>
    <row r="1271" spans="1:10">
      <c r="A1271" s="485">
        <v>5</v>
      </c>
      <c r="B1271" s="493">
        <v>2005</v>
      </c>
      <c r="C1271" s="492" t="s">
        <v>531</v>
      </c>
      <c r="D1271" s="492" t="s">
        <v>1241</v>
      </c>
      <c r="E1271" s="493" t="s">
        <v>969</v>
      </c>
      <c r="F1271" s="548">
        <v>1</v>
      </c>
      <c r="G1271" s="486" t="s">
        <v>1113</v>
      </c>
      <c r="H1271" s="492" t="s">
        <v>985</v>
      </c>
      <c r="I1271" s="578" t="s">
        <v>985</v>
      </c>
    </row>
    <row r="1272" spans="1:10">
      <c r="A1272" s="485">
        <v>6</v>
      </c>
      <c r="B1272" s="493">
        <v>2006</v>
      </c>
      <c r="C1272" s="492" t="s">
        <v>531</v>
      </c>
      <c r="D1272" s="492" t="s">
        <v>1242</v>
      </c>
      <c r="E1272" s="493" t="s">
        <v>969</v>
      </c>
      <c r="F1272" s="548">
        <v>1</v>
      </c>
      <c r="G1272" s="486" t="s">
        <v>1115</v>
      </c>
      <c r="H1272" s="492" t="s">
        <v>994</v>
      </c>
      <c r="I1272" s="578" t="s">
        <v>994</v>
      </c>
    </row>
    <row r="1273" spans="1:10">
      <c r="A1273" s="485">
        <v>7</v>
      </c>
      <c r="B1273" s="493">
        <v>2007</v>
      </c>
      <c r="C1273" s="492" t="s">
        <v>531</v>
      </c>
      <c r="D1273" s="492" t="s">
        <v>1243</v>
      </c>
      <c r="E1273" s="493" t="s">
        <v>969</v>
      </c>
      <c r="F1273" s="548">
        <v>1</v>
      </c>
      <c r="G1273" s="486" t="s">
        <v>1115</v>
      </c>
      <c r="H1273" s="492" t="s">
        <v>994</v>
      </c>
      <c r="I1273" s="578" t="s">
        <v>994</v>
      </c>
    </row>
    <row r="1274" spans="1:10">
      <c r="A1274" s="485">
        <v>8</v>
      </c>
      <c r="B1274" s="493">
        <v>2008</v>
      </c>
      <c r="C1274" s="492" t="s">
        <v>531</v>
      </c>
      <c r="D1274" s="492" t="s">
        <v>1244</v>
      </c>
      <c r="E1274" s="493" t="s">
        <v>969</v>
      </c>
      <c r="F1274" s="548">
        <v>1</v>
      </c>
      <c r="G1274" s="486" t="s">
        <v>1115</v>
      </c>
      <c r="H1274" s="492" t="s">
        <v>994</v>
      </c>
      <c r="I1274" s="578" t="s">
        <v>994</v>
      </c>
    </row>
    <row r="1275" spans="1:10">
      <c r="A1275" s="485">
        <v>9</v>
      </c>
      <c r="B1275" s="493">
        <v>2009</v>
      </c>
      <c r="C1275" s="492" t="s">
        <v>531</v>
      </c>
      <c r="D1275" s="492" t="s">
        <v>1245</v>
      </c>
      <c r="E1275" s="493" t="s">
        <v>969</v>
      </c>
      <c r="F1275" s="548">
        <v>1</v>
      </c>
      <c r="G1275" s="486" t="s">
        <v>1115</v>
      </c>
      <c r="H1275" s="492" t="s">
        <v>994</v>
      </c>
      <c r="I1275" s="578" t="s">
        <v>994</v>
      </c>
    </row>
    <row r="1276" spans="1:10">
      <c r="A1276" s="485">
        <v>10</v>
      </c>
      <c r="B1276" s="493">
        <v>2010</v>
      </c>
      <c r="C1276" s="492" t="s">
        <v>531</v>
      </c>
      <c r="D1276" s="492" t="s">
        <v>1246</v>
      </c>
      <c r="E1276" s="493" t="s">
        <v>969</v>
      </c>
      <c r="F1276" s="548">
        <v>1</v>
      </c>
      <c r="G1276" s="486" t="s">
        <v>1115</v>
      </c>
      <c r="H1276" s="492" t="s">
        <v>994</v>
      </c>
      <c r="I1276" s="578" t="s">
        <v>994</v>
      </c>
    </row>
    <row r="1277" spans="1:10">
      <c r="A1277" s="485">
        <v>11</v>
      </c>
      <c r="B1277" s="493">
        <v>2012</v>
      </c>
      <c r="C1277" s="492" t="s">
        <v>531</v>
      </c>
      <c r="D1277" s="492" t="s">
        <v>1247</v>
      </c>
      <c r="E1277" s="493" t="s">
        <v>969</v>
      </c>
      <c r="F1277" s="548">
        <v>1</v>
      </c>
      <c r="G1277" s="486" t="s">
        <v>1118</v>
      </c>
      <c r="H1277" s="492" t="s">
        <v>995</v>
      </c>
      <c r="I1277" s="578" t="s">
        <v>995</v>
      </c>
    </row>
    <row r="1278" spans="1:10">
      <c r="A1278" s="485">
        <v>12</v>
      </c>
      <c r="B1278" s="493">
        <v>2013</v>
      </c>
      <c r="C1278" s="492" t="s">
        <v>531</v>
      </c>
      <c r="D1278" s="492" t="s">
        <v>1248</v>
      </c>
      <c r="E1278" s="493" t="s">
        <v>969</v>
      </c>
      <c r="F1278" s="548">
        <v>1</v>
      </c>
      <c r="G1278" s="486" t="s">
        <v>1118</v>
      </c>
      <c r="H1278" s="492" t="s">
        <v>995</v>
      </c>
      <c r="I1278" s="578" t="s">
        <v>995</v>
      </c>
    </row>
    <row r="1279" spans="1:10">
      <c r="A1279" s="485">
        <v>13</v>
      </c>
      <c r="B1279" s="493">
        <v>2014</v>
      </c>
      <c r="C1279" s="492" t="s">
        <v>531</v>
      </c>
      <c r="D1279" s="492" t="s">
        <v>1249</v>
      </c>
      <c r="E1279" s="493" t="s">
        <v>969</v>
      </c>
      <c r="F1279" s="548">
        <v>1</v>
      </c>
      <c r="G1279" s="486" t="s">
        <v>1118</v>
      </c>
      <c r="H1279" s="492" t="s">
        <v>995</v>
      </c>
      <c r="I1279" s="578" t="s">
        <v>995</v>
      </c>
    </row>
    <row r="1280" spans="1:10">
      <c r="A1280" s="485">
        <v>14</v>
      </c>
      <c r="B1280" s="493">
        <v>2016</v>
      </c>
      <c r="C1280" s="492" t="s">
        <v>531</v>
      </c>
      <c r="D1280" s="492" t="s">
        <v>1250</v>
      </c>
      <c r="E1280" s="493" t="s">
        <v>969</v>
      </c>
      <c r="F1280" s="548">
        <v>1</v>
      </c>
      <c r="G1280" s="486" t="s">
        <v>1118</v>
      </c>
      <c r="H1280" s="492" t="s">
        <v>995</v>
      </c>
      <c r="I1280" s="578" t="s">
        <v>995</v>
      </c>
    </row>
    <row r="1281" spans="1:255">
      <c r="A1281" s="485">
        <v>15</v>
      </c>
      <c r="B1281" s="493">
        <v>2017</v>
      </c>
      <c r="C1281" s="492" t="s">
        <v>531</v>
      </c>
      <c r="D1281" s="492" t="s">
        <v>1251</v>
      </c>
      <c r="E1281" s="493" t="s">
        <v>969</v>
      </c>
      <c r="F1281" s="548">
        <v>1</v>
      </c>
      <c r="G1281" s="486" t="s">
        <v>1118</v>
      </c>
      <c r="H1281" s="492" t="s">
        <v>995</v>
      </c>
      <c r="I1281" s="578" t="s">
        <v>995</v>
      </c>
    </row>
    <row r="1282" spans="1:255">
      <c r="A1282" s="485">
        <v>16</v>
      </c>
      <c r="B1282" s="493">
        <v>2018</v>
      </c>
      <c r="C1282" s="492" t="s">
        <v>531</v>
      </c>
      <c r="D1282" s="492" t="s">
        <v>1252</v>
      </c>
      <c r="E1282" s="493" t="s">
        <v>969</v>
      </c>
      <c r="F1282" s="548">
        <v>1</v>
      </c>
      <c r="G1282" s="486" t="s">
        <v>1118</v>
      </c>
      <c r="H1282" s="492" t="s">
        <v>995</v>
      </c>
      <c r="I1282" s="578" t="s">
        <v>995</v>
      </c>
    </row>
    <row r="1283" spans="1:255">
      <c r="A1283" s="485">
        <v>17</v>
      </c>
      <c r="B1283" s="493">
        <v>2019</v>
      </c>
      <c r="C1283" s="492" t="s">
        <v>531</v>
      </c>
      <c r="D1283" s="492" t="s">
        <v>1253</v>
      </c>
      <c r="E1283" s="493" t="s">
        <v>969</v>
      </c>
      <c r="F1283" s="548">
        <v>1</v>
      </c>
      <c r="G1283" s="486" t="s">
        <v>1117</v>
      </c>
      <c r="H1283" s="492" t="s">
        <v>1254</v>
      </c>
      <c r="I1283" s="578" t="s">
        <v>1254</v>
      </c>
    </row>
    <row r="1284" spans="1:255">
      <c r="A1284" s="485">
        <v>18</v>
      </c>
      <c r="B1284" s="493">
        <v>2020</v>
      </c>
      <c r="C1284" s="492" t="s">
        <v>531</v>
      </c>
      <c r="D1284" s="492" t="s">
        <v>1255</v>
      </c>
      <c r="E1284" s="493" t="s">
        <v>969</v>
      </c>
      <c r="F1284" s="548">
        <v>1</v>
      </c>
      <c r="G1284" s="486" t="s">
        <v>1119</v>
      </c>
      <c r="H1284" s="492" t="s">
        <v>1256</v>
      </c>
      <c r="I1284" s="578" t="s">
        <v>1256</v>
      </c>
    </row>
    <row r="1285" spans="1:255">
      <c r="A1285" s="485"/>
      <c r="B1285" s="486"/>
      <c r="C1285" s="486"/>
      <c r="D1285" s="486"/>
      <c r="E1285" s="489"/>
      <c r="F1285" s="551">
        <f>SUM(F1267:F1284)</f>
        <v>18</v>
      </c>
      <c r="G1285" s="486"/>
      <c r="H1285" s="527"/>
    </row>
    <row r="1292" spans="1:255">
      <c r="I1292" s="570"/>
      <c r="J1292" s="530"/>
      <c r="K1292" s="481"/>
      <c r="L1292" s="481"/>
      <c r="M1292" s="481"/>
      <c r="N1292" s="481"/>
      <c r="O1292" s="481"/>
      <c r="P1292" s="481"/>
      <c r="Q1292" s="481"/>
      <c r="R1292" s="481"/>
      <c r="S1292" s="481"/>
      <c r="T1292" s="481"/>
      <c r="U1292" s="481"/>
      <c r="V1292" s="481"/>
      <c r="W1292" s="481"/>
      <c r="X1292" s="481"/>
      <c r="Y1292" s="481"/>
      <c r="Z1292" s="481"/>
      <c r="AA1292" s="481"/>
      <c r="AB1292" s="481"/>
      <c r="AC1292" s="481"/>
      <c r="AD1292" s="481"/>
      <c r="AE1292" s="481"/>
      <c r="AF1292" s="481"/>
      <c r="AG1292" s="481"/>
      <c r="AH1292" s="481"/>
      <c r="AI1292" s="481"/>
      <c r="AJ1292" s="481"/>
      <c r="AK1292" s="481"/>
      <c r="AL1292" s="481"/>
      <c r="AM1292" s="481"/>
      <c r="AN1292" s="481"/>
      <c r="AO1292" s="481"/>
      <c r="AP1292" s="481"/>
      <c r="AQ1292" s="481"/>
      <c r="AR1292" s="481"/>
      <c r="AS1292" s="481"/>
      <c r="AT1292" s="481"/>
      <c r="AU1292" s="481"/>
      <c r="AV1292" s="481"/>
      <c r="AW1292" s="481"/>
      <c r="AX1292" s="481"/>
      <c r="AY1292" s="481"/>
      <c r="AZ1292" s="481"/>
      <c r="BA1292" s="481"/>
      <c r="BB1292" s="481"/>
      <c r="BC1292" s="481"/>
      <c r="BD1292" s="481"/>
      <c r="BE1292" s="481"/>
      <c r="BF1292" s="481"/>
      <c r="BG1292" s="481"/>
      <c r="BH1292" s="481"/>
      <c r="BI1292" s="481"/>
      <c r="BJ1292" s="481"/>
      <c r="BK1292" s="481"/>
      <c r="BL1292" s="481"/>
      <c r="BM1292" s="481"/>
      <c r="BN1292" s="481"/>
      <c r="BO1292" s="481"/>
      <c r="BP1292" s="481"/>
      <c r="BQ1292" s="481"/>
      <c r="BR1292" s="481"/>
      <c r="BS1292" s="481"/>
      <c r="BT1292" s="481"/>
      <c r="BU1292" s="481"/>
      <c r="BV1292" s="481"/>
      <c r="BW1292" s="481"/>
      <c r="BX1292" s="481"/>
      <c r="BY1292" s="481"/>
      <c r="BZ1292" s="481"/>
      <c r="CA1292" s="481"/>
      <c r="CB1292" s="481"/>
      <c r="CC1292" s="481"/>
      <c r="CD1292" s="481"/>
      <c r="CE1292" s="481"/>
      <c r="CF1292" s="481"/>
      <c r="CG1292" s="481"/>
      <c r="CH1292" s="481"/>
      <c r="CI1292" s="481"/>
      <c r="CJ1292" s="481"/>
      <c r="CK1292" s="481"/>
      <c r="CL1292" s="481"/>
      <c r="CM1292" s="481"/>
      <c r="CN1292" s="481"/>
      <c r="CO1292" s="481"/>
      <c r="CP1292" s="481"/>
      <c r="CQ1292" s="481"/>
      <c r="CR1292" s="481"/>
      <c r="CS1292" s="481"/>
      <c r="CT1292" s="481"/>
      <c r="CU1292" s="481"/>
      <c r="CV1292" s="481"/>
      <c r="CW1292" s="481"/>
      <c r="CX1292" s="481"/>
      <c r="CY1292" s="481"/>
      <c r="CZ1292" s="481"/>
      <c r="DA1292" s="481"/>
      <c r="DB1292" s="481"/>
      <c r="DC1292" s="481"/>
      <c r="DD1292" s="481"/>
      <c r="DE1292" s="481"/>
      <c r="DF1292" s="481"/>
      <c r="DG1292" s="481"/>
      <c r="DH1292" s="481"/>
      <c r="DI1292" s="481"/>
      <c r="DJ1292" s="481"/>
      <c r="DK1292" s="481"/>
      <c r="DL1292" s="481"/>
      <c r="DM1292" s="481"/>
      <c r="DN1292" s="481"/>
      <c r="DO1292" s="481"/>
      <c r="DP1292" s="481"/>
      <c r="DQ1292" s="481"/>
      <c r="DR1292" s="481"/>
      <c r="DS1292" s="481"/>
      <c r="DT1292" s="481"/>
      <c r="DU1292" s="481"/>
      <c r="DV1292" s="481"/>
      <c r="DW1292" s="481"/>
      <c r="DX1292" s="481"/>
      <c r="DY1292" s="481"/>
      <c r="DZ1292" s="481"/>
      <c r="EA1292" s="481"/>
      <c r="EB1292" s="481"/>
      <c r="EC1292" s="481"/>
      <c r="ED1292" s="481"/>
      <c r="EE1292" s="481"/>
      <c r="EF1292" s="481"/>
      <c r="EG1292" s="481"/>
      <c r="EH1292" s="481"/>
      <c r="EI1292" s="481"/>
      <c r="EJ1292" s="481"/>
      <c r="EK1292" s="481"/>
      <c r="EL1292" s="481"/>
      <c r="EM1292" s="481"/>
      <c r="EN1292" s="481"/>
      <c r="EO1292" s="481"/>
      <c r="EP1292" s="481"/>
      <c r="EQ1292" s="481"/>
      <c r="ER1292" s="481"/>
      <c r="ES1292" s="481"/>
      <c r="ET1292" s="481"/>
      <c r="EU1292" s="481"/>
      <c r="EV1292" s="481"/>
      <c r="EW1292" s="481"/>
      <c r="EX1292" s="481"/>
      <c r="EY1292" s="481"/>
      <c r="EZ1292" s="481"/>
      <c r="FA1292" s="481"/>
      <c r="FB1292" s="481"/>
      <c r="FC1292" s="481"/>
      <c r="FD1292" s="481"/>
      <c r="FE1292" s="481"/>
      <c r="FF1292" s="481"/>
      <c r="FG1292" s="481"/>
      <c r="FH1292" s="481"/>
      <c r="FI1292" s="481"/>
      <c r="FJ1292" s="481"/>
      <c r="FK1292" s="481"/>
      <c r="FL1292" s="481"/>
      <c r="FM1292" s="481"/>
      <c r="FN1292" s="481"/>
      <c r="FO1292" s="481"/>
      <c r="FP1292" s="481"/>
      <c r="FQ1292" s="481"/>
      <c r="FR1292" s="481"/>
      <c r="FS1292" s="481"/>
      <c r="FT1292" s="481"/>
      <c r="FU1292" s="481"/>
      <c r="FV1292" s="481"/>
      <c r="FW1292" s="481"/>
      <c r="FX1292" s="481"/>
      <c r="FY1292" s="481"/>
      <c r="FZ1292" s="481"/>
      <c r="GA1292" s="481"/>
      <c r="GB1292" s="481"/>
      <c r="GC1292" s="481"/>
      <c r="GD1292" s="481"/>
      <c r="GE1292" s="481"/>
      <c r="GF1292" s="481"/>
      <c r="GG1292" s="481"/>
      <c r="GH1292" s="481"/>
      <c r="GI1292" s="481"/>
      <c r="GJ1292" s="481"/>
      <c r="GK1292" s="481"/>
      <c r="GL1292" s="481"/>
      <c r="GM1292" s="481"/>
      <c r="GN1292" s="481"/>
      <c r="GO1292" s="481"/>
      <c r="GP1292" s="481"/>
      <c r="GQ1292" s="481"/>
      <c r="GR1292" s="481"/>
      <c r="GS1292" s="481"/>
      <c r="GT1292" s="481"/>
      <c r="GU1292" s="481"/>
      <c r="GV1292" s="481"/>
      <c r="GW1292" s="481"/>
      <c r="GX1292" s="481"/>
      <c r="GY1292" s="481"/>
      <c r="GZ1292" s="481"/>
      <c r="HA1292" s="481"/>
      <c r="HB1292" s="481"/>
      <c r="HC1292" s="481"/>
      <c r="HD1292" s="481"/>
      <c r="HE1292" s="481"/>
      <c r="HF1292" s="481"/>
      <c r="HG1292" s="481"/>
      <c r="HH1292" s="481"/>
      <c r="HI1292" s="481"/>
      <c r="HJ1292" s="481"/>
      <c r="HK1292" s="481"/>
      <c r="HL1292" s="481"/>
      <c r="HM1292" s="481"/>
      <c r="HN1292" s="481"/>
      <c r="HO1292" s="481"/>
      <c r="HP1292" s="481"/>
      <c r="HQ1292" s="481"/>
      <c r="HR1292" s="481"/>
      <c r="HS1292" s="481"/>
      <c r="HT1292" s="481"/>
      <c r="HU1292" s="481"/>
      <c r="HV1292" s="481"/>
      <c r="HW1292" s="481"/>
      <c r="HX1292" s="481"/>
      <c r="HY1292" s="481"/>
      <c r="HZ1292" s="481"/>
      <c r="IA1292" s="481"/>
      <c r="IB1292" s="481"/>
      <c r="IC1292" s="481"/>
      <c r="ID1292" s="481"/>
      <c r="IE1292" s="481"/>
      <c r="IF1292" s="481"/>
      <c r="IG1292" s="481"/>
      <c r="IH1292" s="481"/>
      <c r="II1292" s="481"/>
      <c r="IJ1292" s="481"/>
      <c r="IK1292" s="481"/>
      <c r="IL1292" s="481"/>
      <c r="IM1292" s="481"/>
      <c r="IN1292" s="481"/>
      <c r="IO1292" s="481"/>
      <c r="IP1292" s="481"/>
      <c r="IQ1292" s="481"/>
      <c r="IR1292" s="481"/>
      <c r="IS1292" s="481"/>
      <c r="IT1292" s="481"/>
      <c r="IU1292" s="481"/>
    </row>
    <row r="1293" spans="1:255" s="73" customFormat="1">
      <c r="A1293" s="521"/>
      <c r="B1293" s="483"/>
      <c r="C1293" s="483"/>
      <c r="D1293" s="483"/>
      <c r="E1293" s="483"/>
      <c r="F1293" s="522"/>
      <c r="G1293" s="523"/>
      <c r="H1293" s="483"/>
      <c r="I1293" s="570"/>
      <c r="J1293" s="530"/>
      <c r="K1293" s="481"/>
      <c r="L1293" s="481"/>
      <c r="M1293" s="481"/>
      <c r="N1293" s="481"/>
      <c r="O1293" s="481"/>
      <c r="P1293" s="481"/>
      <c r="Q1293" s="481"/>
      <c r="R1293" s="481"/>
      <c r="S1293" s="481"/>
      <c r="T1293" s="481"/>
      <c r="U1293" s="481"/>
      <c r="V1293" s="481"/>
      <c r="W1293" s="481"/>
      <c r="X1293" s="481"/>
      <c r="Y1293" s="481"/>
      <c r="Z1293" s="481"/>
      <c r="AA1293" s="481"/>
      <c r="AB1293" s="481"/>
      <c r="AC1293" s="481"/>
      <c r="AD1293" s="481"/>
      <c r="AE1293" s="481"/>
      <c r="AF1293" s="481"/>
      <c r="AG1293" s="481"/>
      <c r="AH1293" s="481"/>
      <c r="AI1293" s="481"/>
      <c r="AJ1293" s="481"/>
      <c r="AK1293" s="481"/>
      <c r="AL1293" s="481"/>
      <c r="AM1293" s="481"/>
      <c r="AN1293" s="481"/>
      <c r="AO1293" s="481"/>
      <c r="AP1293" s="481"/>
      <c r="AQ1293" s="481"/>
      <c r="AR1293" s="481"/>
      <c r="AS1293" s="481"/>
      <c r="AT1293" s="481"/>
      <c r="AU1293" s="481"/>
      <c r="AV1293" s="481"/>
      <c r="AW1293" s="481"/>
      <c r="AX1293" s="481"/>
      <c r="AY1293" s="481"/>
      <c r="AZ1293" s="481"/>
      <c r="BA1293" s="481"/>
      <c r="BB1293" s="481"/>
      <c r="BC1293" s="481"/>
      <c r="BD1293" s="481"/>
      <c r="BE1293" s="481"/>
      <c r="BF1293" s="481"/>
      <c r="BG1293" s="481"/>
      <c r="BH1293" s="481"/>
      <c r="BI1293" s="481"/>
      <c r="BJ1293" s="481"/>
      <c r="BK1293" s="481"/>
      <c r="BL1293" s="481"/>
      <c r="BM1293" s="481"/>
      <c r="BN1293" s="481"/>
      <c r="BO1293" s="481"/>
      <c r="BP1293" s="481"/>
      <c r="BQ1293" s="481"/>
      <c r="BR1293" s="481"/>
      <c r="BS1293" s="481"/>
      <c r="BT1293" s="481"/>
      <c r="BU1293" s="481"/>
      <c r="BV1293" s="481"/>
      <c r="BW1293" s="481"/>
      <c r="BX1293" s="481"/>
      <c r="BY1293" s="481"/>
      <c r="BZ1293" s="481"/>
      <c r="CA1293" s="481"/>
      <c r="CB1293" s="481"/>
      <c r="CC1293" s="481"/>
      <c r="CD1293" s="481"/>
      <c r="CE1293" s="481"/>
      <c r="CF1293" s="481"/>
      <c r="CG1293" s="481"/>
      <c r="CH1293" s="481"/>
      <c r="CI1293" s="481"/>
      <c r="CJ1293" s="481"/>
      <c r="CK1293" s="481"/>
      <c r="CL1293" s="481"/>
      <c r="CM1293" s="481"/>
      <c r="CN1293" s="481"/>
      <c r="CO1293" s="481"/>
      <c r="CP1293" s="481"/>
      <c r="CQ1293" s="481"/>
      <c r="CR1293" s="481"/>
      <c r="CS1293" s="481"/>
      <c r="CT1293" s="481"/>
      <c r="CU1293" s="481"/>
      <c r="CV1293" s="481"/>
      <c r="CW1293" s="481"/>
      <c r="CX1293" s="481"/>
      <c r="CY1293" s="481"/>
      <c r="CZ1293" s="481"/>
      <c r="DA1293" s="481"/>
      <c r="DB1293" s="481"/>
      <c r="DC1293" s="481"/>
      <c r="DD1293" s="481"/>
      <c r="DE1293" s="481"/>
      <c r="DF1293" s="481"/>
      <c r="DG1293" s="481"/>
      <c r="DH1293" s="481"/>
      <c r="DI1293" s="481"/>
      <c r="DJ1293" s="481"/>
      <c r="DK1293" s="481"/>
      <c r="DL1293" s="481"/>
      <c r="DM1293" s="481"/>
      <c r="DN1293" s="481"/>
      <c r="DO1293" s="481"/>
      <c r="DP1293" s="481"/>
      <c r="DQ1293" s="481"/>
      <c r="DR1293" s="481"/>
      <c r="DS1293" s="481"/>
      <c r="DT1293" s="481"/>
      <c r="DU1293" s="481"/>
      <c r="DV1293" s="481"/>
      <c r="DW1293" s="481"/>
      <c r="DX1293" s="481"/>
      <c r="DY1293" s="481"/>
      <c r="DZ1293" s="481"/>
      <c r="EA1293" s="481"/>
      <c r="EB1293" s="481"/>
      <c r="EC1293" s="481"/>
      <c r="ED1293" s="481"/>
      <c r="EE1293" s="481"/>
      <c r="EF1293" s="481"/>
      <c r="EG1293" s="481"/>
      <c r="EH1293" s="481"/>
      <c r="EI1293" s="481"/>
      <c r="EJ1293" s="481"/>
      <c r="EK1293" s="481"/>
      <c r="EL1293" s="481"/>
      <c r="EM1293" s="481"/>
      <c r="EN1293" s="481"/>
      <c r="EO1293" s="481"/>
      <c r="EP1293" s="481"/>
      <c r="EQ1293" s="481"/>
      <c r="ER1293" s="481"/>
      <c r="ES1293" s="481"/>
      <c r="ET1293" s="481"/>
      <c r="EU1293" s="481"/>
      <c r="EV1293" s="481"/>
      <c r="EW1293" s="481"/>
      <c r="EX1293" s="481"/>
      <c r="EY1293" s="481"/>
      <c r="EZ1293" s="481"/>
      <c r="FA1293" s="481"/>
      <c r="FB1293" s="481"/>
      <c r="FC1293" s="481"/>
      <c r="FD1293" s="481"/>
      <c r="FE1293" s="481"/>
      <c r="FF1293" s="481"/>
      <c r="FG1293" s="481"/>
      <c r="FH1293" s="481"/>
      <c r="FI1293" s="481"/>
      <c r="FJ1293" s="481"/>
      <c r="FK1293" s="481"/>
      <c r="FL1293" s="481"/>
      <c r="FM1293" s="481"/>
      <c r="FN1293" s="481"/>
      <c r="FO1293" s="481"/>
      <c r="FP1293" s="481"/>
      <c r="FQ1293" s="481"/>
      <c r="FR1293" s="481"/>
      <c r="FS1293" s="481"/>
      <c r="FT1293" s="481"/>
      <c r="FU1293" s="481"/>
      <c r="FV1293" s="481"/>
      <c r="FW1293" s="481"/>
      <c r="FX1293" s="481"/>
      <c r="FY1293" s="481"/>
      <c r="FZ1293" s="481"/>
      <c r="GA1293" s="481"/>
      <c r="GB1293" s="481"/>
      <c r="GC1293" s="481"/>
      <c r="GD1293" s="481"/>
      <c r="GE1293" s="481"/>
      <c r="GF1293" s="481"/>
      <c r="GG1293" s="481"/>
      <c r="GH1293" s="481"/>
      <c r="GI1293" s="481"/>
      <c r="GJ1293" s="481"/>
      <c r="GK1293" s="481"/>
      <c r="GL1293" s="481"/>
      <c r="GM1293" s="481"/>
      <c r="GN1293" s="481"/>
      <c r="GO1293" s="481"/>
      <c r="GP1293" s="481"/>
      <c r="GQ1293" s="481"/>
      <c r="GR1293" s="481"/>
      <c r="GS1293" s="481"/>
      <c r="GT1293" s="481"/>
      <c r="GU1293" s="481"/>
      <c r="GV1293" s="481"/>
      <c r="GW1293" s="481"/>
      <c r="GX1293" s="481"/>
      <c r="GY1293" s="481"/>
      <c r="GZ1293" s="481"/>
      <c r="HA1293" s="481"/>
      <c r="HB1293" s="481"/>
      <c r="HC1293" s="481"/>
      <c r="HD1293" s="481"/>
      <c r="HE1293" s="481"/>
      <c r="HF1293" s="481"/>
      <c r="HG1293" s="481"/>
      <c r="HH1293" s="481"/>
      <c r="HI1293" s="481"/>
      <c r="HJ1293" s="481"/>
      <c r="HK1293" s="481"/>
      <c r="HL1293" s="481"/>
      <c r="HM1293" s="481"/>
      <c r="HN1293" s="481"/>
      <c r="HO1293" s="481"/>
      <c r="HP1293" s="481"/>
      <c r="HQ1293" s="481"/>
      <c r="HR1293" s="481"/>
      <c r="HS1293" s="481"/>
      <c r="HT1293" s="481"/>
      <c r="HU1293" s="481"/>
      <c r="HV1293" s="481"/>
      <c r="HW1293" s="481"/>
      <c r="HX1293" s="481"/>
      <c r="HY1293" s="481"/>
      <c r="HZ1293" s="481"/>
      <c r="IA1293" s="481"/>
      <c r="IB1293" s="481"/>
      <c r="IC1293" s="481"/>
      <c r="ID1293" s="481"/>
      <c r="IE1293" s="481"/>
      <c r="IF1293" s="481"/>
      <c r="IG1293" s="481"/>
      <c r="IH1293" s="481"/>
      <c r="II1293" s="481"/>
      <c r="IJ1293" s="481"/>
      <c r="IK1293" s="481"/>
      <c r="IL1293" s="481"/>
      <c r="IM1293" s="481"/>
      <c r="IN1293" s="481"/>
      <c r="IO1293" s="481"/>
      <c r="IP1293" s="481"/>
      <c r="IQ1293" s="481"/>
      <c r="IR1293" s="481"/>
      <c r="IS1293" s="481"/>
      <c r="IT1293" s="481"/>
      <c r="IU1293" s="481"/>
    </row>
    <row r="1294" spans="1:255" s="119" customFormat="1">
      <c r="A1294" s="521"/>
      <c r="B1294" s="483"/>
      <c r="C1294" s="483"/>
      <c r="D1294" s="483"/>
      <c r="E1294" s="483"/>
      <c r="F1294" s="522"/>
      <c r="G1294" s="523"/>
      <c r="H1294" s="483"/>
      <c r="I1294" s="579"/>
      <c r="J1294" s="523"/>
      <c r="K1294" s="483"/>
      <c r="L1294" s="483"/>
      <c r="M1294" s="483"/>
      <c r="N1294" s="483"/>
      <c r="O1294" s="483"/>
      <c r="P1294" s="483"/>
      <c r="Q1294" s="483"/>
      <c r="R1294" s="483"/>
      <c r="S1294" s="483"/>
      <c r="T1294" s="483"/>
      <c r="U1294" s="483"/>
      <c r="V1294" s="483"/>
      <c r="W1294" s="483"/>
      <c r="X1294" s="483"/>
      <c r="Y1294" s="483"/>
      <c r="Z1294" s="483"/>
      <c r="AA1294" s="483"/>
      <c r="AB1294" s="483"/>
      <c r="AC1294" s="483"/>
      <c r="AD1294" s="483"/>
      <c r="AE1294" s="483"/>
      <c r="AF1294" s="483"/>
      <c r="AG1294" s="483"/>
      <c r="AH1294" s="483"/>
      <c r="AI1294" s="483"/>
      <c r="AJ1294" s="483"/>
      <c r="AK1294" s="483"/>
      <c r="AL1294" s="483"/>
      <c r="AM1294" s="483"/>
      <c r="AN1294" s="483"/>
      <c r="AO1294" s="483"/>
      <c r="AP1294" s="483"/>
      <c r="AQ1294" s="483"/>
      <c r="AR1294" s="483"/>
      <c r="AS1294" s="483"/>
      <c r="AT1294" s="483"/>
      <c r="AU1294" s="483"/>
      <c r="AV1294" s="483"/>
      <c r="AW1294" s="483"/>
      <c r="AX1294" s="483"/>
      <c r="AY1294" s="483"/>
      <c r="AZ1294" s="483"/>
      <c r="BA1294" s="483"/>
      <c r="BB1294" s="483"/>
      <c r="BC1294" s="483"/>
      <c r="BD1294" s="483"/>
      <c r="BE1294" s="483"/>
      <c r="BF1294" s="483"/>
      <c r="BG1294" s="483"/>
      <c r="BH1294" s="483"/>
      <c r="BI1294" s="483"/>
      <c r="BJ1294" s="483"/>
      <c r="BK1294" s="483"/>
      <c r="BL1294" s="483"/>
      <c r="BM1294" s="483"/>
      <c r="BN1294" s="483"/>
      <c r="BO1294" s="483"/>
      <c r="BP1294" s="483"/>
      <c r="BQ1294" s="483"/>
      <c r="BR1294" s="483"/>
      <c r="BS1294" s="483"/>
      <c r="BT1294" s="483"/>
      <c r="BU1294" s="483"/>
      <c r="BV1294" s="483"/>
      <c r="BW1294" s="483"/>
      <c r="BX1294" s="483"/>
      <c r="BY1294" s="483"/>
      <c r="BZ1294" s="483"/>
      <c r="CA1294" s="483"/>
      <c r="CB1294" s="483"/>
      <c r="CC1294" s="483"/>
      <c r="CD1294" s="483"/>
      <c r="CE1294" s="483"/>
      <c r="CF1294" s="483"/>
      <c r="CG1294" s="483"/>
      <c r="CH1294" s="483"/>
      <c r="CI1294" s="483"/>
      <c r="CJ1294" s="483"/>
      <c r="CK1294" s="483"/>
      <c r="CL1294" s="483"/>
      <c r="CM1294" s="483"/>
      <c r="CN1294" s="483"/>
      <c r="CO1294" s="483"/>
      <c r="CP1294" s="483"/>
      <c r="CQ1294" s="483"/>
      <c r="CR1294" s="483"/>
      <c r="CS1294" s="483"/>
      <c r="CT1294" s="483"/>
      <c r="CU1294" s="483"/>
      <c r="CV1294" s="483"/>
      <c r="CW1294" s="483"/>
      <c r="CX1294" s="483"/>
      <c r="CY1294" s="483"/>
      <c r="CZ1294" s="483"/>
      <c r="DA1294" s="483"/>
      <c r="DB1294" s="483"/>
      <c r="DC1294" s="483"/>
      <c r="DD1294" s="483"/>
      <c r="DE1294" s="483"/>
      <c r="DF1294" s="483"/>
      <c r="DG1294" s="483"/>
      <c r="DH1294" s="483"/>
      <c r="DI1294" s="483"/>
      <c r="DJ1294" s="483"/>
      <c r="DK1294" s="483"/>
      <c r="DL1294" s="483"/>
      <c r="DM1294" s="483"/>
      <c r="DN1294" s="483"/>
      <c r="DO1294" s="483"/>
      <c r="DP1294" s="483"/>
      <c r="DQ1294" s="483"/>
      <c r="DR1294" s="483"/>
      <c r="DS1294" s="483"/>
      <c r="DT1294" s="483"/>
      <c r="DU1294" s="483"/>
      <c r="DV1294" s="483"/>
      <c r="DW1294" s="483"/>
      <c r="DX1294" s="483"/>
      <c r="DY1294" s="483"/>
      <c r="DZ1294" s="483"/>
      <c r="EA1294" s="483"/>
      <c r="EB1294" s="483"/>
      <c r="EC1294" s="483"/>
      <c r="ED1294" s="483"/>
      <c r="EE1294" s="483"/>
      <c r="EF1294" s="483"/>
      <c r="EG1294" s="483"/>
      <c r="EH1294" s="483"/>
      <c r="EI1294" s="483"/>
      <c r="EJ1294" s="483"/>
      <c r="EK1294" s="483"/>
      <c r="EL1294" s="483"/>
      <c r="EM1294" s="483"/>
      <c r="EN1294" s="483"/>
      <c r="EO1294" s="483"/>
      <c r="EP1294" s="483"/>
      <c r="EQ1294" s="483"/>
      <c r="ER1294" s="483"/>
      <c r="ES1294" s="483"/>
      <c r="ET1294" s="483"/>
      <c r="EU1294" s="483"/>
      <c r="EV1294" s="483"/>
      <c r="EW1294" s="483"/>
      <c r="EX1294" s="483"/>
      <c r="EY1294" s="483"/>
      <c r="EZ1294" s="483"/>
      <c r="FA1294" s="483"/>
      <c r="FB1294" s="483"/>
      <c r="FC1294" s="483"/>
      <c r="FD1294" s="483"/>
      <c r="FE1294" s="483"/>
      <c r="FF1294" s="483"/>
      <c r="FG1294" s="483"/>
      <c r="FH1294" s="483"/>
      <c r="FI1294" s="483"/>
      <c r="FJ1294" s="483"/>
      <c r="FK1294" s="483"/>
      <c r="FL1294" s="483"/>
      <c r="FM1294" s="483"/>
      <c r="FN1294" s="483"/>
      <c r="FO1294" s="483"/>
      <c r="FP1294" s="483"/>
      <c r="FQ1294" s="483"/>
      <c r="FR1294" s="483"/>
      <c r="FS1294" s="483"/>
      <c r="FT1294" s="483"/>
      <c r="FU1294" s="483"/>
      <c r="FV1294" s="483"/>
      <c r="FW1294" s="483"/>
      <c r="FX1294" s="483"/>
      <c r="FY1294" s="483"/>
      <c r="FZ1294" s="483"/>
      <c r="GA1294" s="483"/>
      <c r="GB1294" s="483"/>
      <c r="GC1294" s="483"/>
      <c r="GD1294" s="483"/>
      <c r="GE1294" s="483"/>
      <c r="GF1294" s="483"/>
      <c r="GG1294" s="483"/>
      <c r="GH1294" s="483"/>
      <c r="GI1294" s="483"/>
      <c r="GJ1294" s="483"/>
      <c r="GK1294" s="483"/>
      <c r="GL1294" s="483"/>
      <c r="GM1294" s="483"/>
      <c r="GN1294" s="483"/>
      <c r="GO1294" s="483"/>
      <c r="GP1294" s="483"/>
      <c r="GQ1294" s="483"/>
      <c r="GR1294" s="483"/>
      <c r="GS1294" s="483"/>
      <c r="GT1294" s="483"/>
      <c r="GU1294" s="483"/>
      <c r="GV1294" s="483"/>
      <c r="GW1294" s="483"/>
      <c r="GX1294" s="483"/>
      <c r="GY1294" s="483"/>
      <c r="GZ1294" s="483"/>
      <c r="HA1294" s="483"/>
      <c r="HB1294" s="483"/>
      <c r="HC1294" s="483"/>
      <c r="HD1294" s="483"/>
      <c r="HE1294" s="483"/>
      <c r="HF1294" s="483"/>
      <c r="HG1294" s="483"/>
      <c r="HH1294" s="483"/>
      <c r="HI1294" s="483"/>
      <c r="HJ1294" s="483"/>
      <c r="HK1294" s="483"/>
      <c r="HL1294" s="483"/>
      <c r="HM1294" s="483"/>
      <c r="HN1294" s="483"/>
      <c r="HO1294" s="483"/>
      <c r="HP1294" s="483"/>
      <c r="HQ1294" s="483"/>
      <c r="HR1294" s="483"/>
      <c r="HS1294" s="483"/>
      <c r="HT1294" s="483"/>
      <c r="HU1294" s="483"/>
      <c r="HV1294" s="483"/>
      <c r="HW1294" s="483"/>
      <c r="HX1294" s="483"/>
      <c r="HY1294" s="483"/>
      <c r="HZ1294" s="483"/>
      <c r="IA1294" s="483"/>
      <c r="IB1294" s="483"/>
      <c r="IC1294" s="483"/>
      <c r="ID1294" s="483"/>
      <c r="IE1294" s="483"/>
      <c r="IF1294" s="483"/>
      <c r="IG1294" s="483"/>
      <c r="IH1294" s="483"/>
      <c r="II1294" s="483"/>
      <c r="IJ1294" s="483"/>
      <c r="IK1294" s="483"/>
      <c r="IL1294" s="483"/>
      <c r="IM1294" s="483"/>
      <c r="IN1294" s="483"/>
      <c r="IO1294" s="483"/>
      <c r="IP1294" s="483"/>
      <c r="IQ1294" s="483"/>
      <c r="IR1294" s="483"/>
      <c r="IS1294" s="483"/>
      <c r="IT1294" s="483"/>
      <c r="IU1294" s="483"/>
    </row>
    <row r="1295" spans="1:255" ht="27" customHeight="1"/>
  </sheetData>
  <autoFilter ref="A5:IU1263"/>
  <mergeCells count="14">
    <mergeCell ref="D4:E4"/>
    <mergeCell ref="F4:F5"/>
    <mergeCell ref="G4:G5"/>
    <mergeCell ref="H4:H5"/>
    <mergeCell ref="A1:J1"/>
    <mergeCell ref="A2:J2"/>
    <mergeCell ref="A4:A5"/>
    <mergeCell ref="B4:B5"/>
    <mergeCell ref="H1265:H1266"/>
    <mergeCell ref="A1265:A1266"/>
    <mergeCell ref="B1265:B1266"/>
    <mergeCell ref="C1265:C1266"/>
    <mergeCell ref="D1265:E1265"/>
    <mergeCell ref="G1265:G126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56" orientation="portrait" r:id="rId1"/>
  <headerFooter scaleWithDoc="0" alignWithMargins="0"/>
  <rowBreaks count="25" manualBreakCount="25">
    <brk id="35" max="16383" man="1"/>
    <brk id="107" max="16383" man="1"/>
    <brk id="131" max="16383" man="1"/>
    <brk id="154" max="16383" man="1"/>
    <brk id="183" max="16383" man="1"/>
    <brk id="241" max="16383" man="1"/>
    <brk id="269" max="16383" man="1"/>
    <brk id="298" max="16383" man="1"/>
    <brk id="342" max="16383" man="1"/>
    <brk id="400" max="16383" man="1"/>
    <brk id="459" max="16383" man="1"/>
    <brk id="503" max="16383" man="1"/>
    <brk id="561" max="16383" man="1"/>
    <brk id="620" max="16" man="1"/>
    <brk id="664" max="16383" man="1"/>
    <brk id="722" max="16383" man="1"/>
    <brk id="790" max="15" man="1"/>
    <brk id="834" max="15" man="1"/>
    <brk id="891" max="15" man="1"/>
    <brk id="948" max="15" man="1"/>
    <brk id="985" max="16383" man="1"/>
    <brk id="1043" max="16383" man="1"/>
    <brk id="1102" max="16" man="1"/>
    <brk id="1144" max="16383" man="1"/>
    <brk id="1202" max="16383" man="1"/>
  </rowBreaks>
  <colBreaks count="1" manualBreakCount="1">
    <brk id="10" max="1262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FF0000"/>
  </sheetPr>
  <dimension ref="A1:U1702"/>
  <sheetViews>
    <sheetView topLeftCell="A688" zoomScaleSheetLayoutView="80" workbookViewId="0">
      <selection activeCell="M1036" sqref="M1036"/>
    </sheetView>
  </sheetViews>
  <sheetFormatPr defaultRowHeight="21.75"/>
  <cols>
    <col min="1" max="1" width="7.875" style="1" customWidth="1"/>
    <col min="2" max="2" width="43.25" style="1" customWidth="1"/>
    <col min="3" max="3" width="9.375" style="1" customWidth="1"/>
    <col min="4" max="7" width="7.375" style="1" hidden="1" customWidth="1"/>
    <col min="8" max="8" width="9.625" style="1" hidden="1" customWidth="1"/>
    <col min="9" max="10" width="11.25" style="1" hidden="1" customWidth="1"/>
    <col min="11" max="11" width="6" style="1" hidden="1" customWidth="1"/>
    <col min="12" max="12" width="9.375" style="120" customWidth="1"/>
    <col min="13" max="13" width="26.375" style="1" customWidth="1"/>
    <col min="14" max="14" width="14.625" style="1" customWidth="1"/>
    <col min="15" max="15" width="19" style="457" bestFit="1" customWidth="1"/>
    <col min="16" max="16" width="12.75" style="36" customWidth="1"/>
    <col min="17" max="17" width="18.375" style="1" customWidth="1"/>
    <col min="18" max="18" width="22" style="1" customWidth="1"/>
    <col min="19" max="16384" width="9" style="1"/>
  </cols>
  <sheetData>
    <row r="1" spans="1:17" ht="24" customHeight="1">
      <c r="G1" s="2"/>
      <c r="H1" s="2"/>
      <c r="I1" s="2"/>
      <c r="J1" s="630" t="s">
        <v>0</v>
      </c>
      <c r="K1" s="630"/>
      <c r="L1" s="3"/>
    </row>
    <row r="2" spans="1:17" s="6" customFormat="1" ht="24" customHeight="1">
      <c r="A2" s="661" t="s">
        <v>1039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458"/>
      <c r="P2" s="159"/>
    </row>
    <row r="3" spans="1:17" s="6" customFormat="1" ht="24" customHeight="1">
      <c r="A3" s="664" t="s">
        <v>2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458"/>
      <c r="P3" s="159"/>
    </row>
    <row r="4" spans="1:17" ht="60.75" customHeight="1">
      <c r="A4" s="633" t="s">
        <v>3</v>
      </c>
      <c r="B4" s="635" t="s">
        <v>4</v>
      </c>
      <c r="C4" s="636"/>
      <c r="D4" s="443" t="s">
        <v>5</v>
      </c>
      <c r="E4" s="637" t="s">
        <v>6</v>
      </c>
      <c r="F4" s="637"/>
      <c r="G4" s="637"/>
      <c r="H4" s="637"/>
      <c r="I4" s="637"/>
      <c r="J4" s="637"/>
      <c r="K4" s="637"/>
      <c r="L4" s="633" t="s">
        <v>7</v>
      </c>
      <c r="M4" s="638" t="s">
        <v>8</v>
      </c>
      <c r="N4" s="638" t="s">
        <v>9</v>
      </c>
      <c r="O4" s="662" t="s">
        <v>10</v>
      </c>
      <c r="P4" s="444" t="s">
        <v>481</v>
      </c>
    </row>
    <row r="5" spans="1:17" ht="43.5">
      <c r="A5" s="634"/>
      <c r="B5" s="443" t="s">
        <v>11</v>
      </c>
      <c r="C5" s="443" t="s">
        <v>12</v>
      </c>
      <c r="D5" s="443"/>
      <c r="E5" s="443" t="s">
        <v>13</v>
      </c>
      <c r="F5" s="443" t="s">
        <v>14</v>
      </c>
      <c r="G5" s="443" t="s">
        <v>15</v>
      </c>
      <c r="H5" s="443" t="s">
        <v>16</v>
      </c>
      <c r="I5" s="443" t="s">
        <v>17</v>
      </c>
      <c r="J5" s="443" t="s">
        <v>18</v>
      </c>
      <c r="K5" s="443" t="s">
        <v>19</v>
      </c>
      <c r="L5" s="634"/>
      <c r="M5" s="639"/>
      <c r="N5" s="639"/>
      <c r="O5" s="663"/>
      <c r="P5" s="445" t="s">
        <v>482</v>
      </c>
      <c r="Q5" s="442" t="s">
        <v>1147</v>
      </c>
    </row>
    <row r="6" spans="1:17">
      <c r="A6" s="8" t="s">
        <v>20</v>
      </c>
      <c r="B6" s="443"/>
      <c r="C6" s="443"/>
      <c r="D6" s="443"/>
      <c r="E6" s="443"/>
      <c r="F6" s="443"/>
      <c r="G6" s="443"/>
      <c r="H6" s="443"/>
      <c r="I6" s="443"/>
      <c r="J6" s="443"/>
      <c r="K6" s="443"/>
      <c r="L6" s="443"/>
      <c r="M6" s="9"/>
      <c r="N6" s="9"/>
      <c r="O6" s="459"/>
      <c r="P6" s="160"/>
    </row>
    <row r="7" spans="1:17">
      <c r="A7" s="11">
        <v>1</v>
      </c>
      <c r="B7" s="12" t="s">
        <v>21</v>
      </c>
      <c r="C7" s="13">
        <v>1</v>
      </c>
      <c r="D7" s="13">
        <v>1</v>
      </c>
      <c r="E7" s="13"/>
      <c r="F7" s="13"/>
      <c r="G7" s="13"/>
      <c r="H7" s="13"/>
      <c r="I7" s="13"/>
      <c r="J7" s="13">
        <f>C7</f>
        <v>1</v>
      </c>
      <c r="K7" s="13">
        <f>SUM(E7:J7)</f>
        <v>1</v>
      </c>
      <c r="L7" s="14">
        <v>1</v>
      </c>
      <c r="M7" s="9"/>
      <c r="N7" s="9"/>
      <c r="O7" s="459"/>
      <c r="P7" s="11"/>
    </row>
    <row r="8" spans="1:17">
      <c r="A8" s="11">
        <v>2</v>
      </c>
      <c r="B8" s="12" t="s">
        <v>22</v>
      </c>
      <c r="C8" s="13">
        <v>1</v>
      </c>
      <c r="D8" s="13">
        <v>2</v>
      </c>
      <c r="E8" s="13"/>
      <c r="F8" s="13"/>
      <c r="G8" s="13"/>
      <c r="H8" s="13"/>
      <c r="I8" s="13"/>
      <c r="J8" s="13">
        <f>C8</f>
        <v>1</v>
      </c>
      <c r="K8" s="13">
        <f>SUM(E8:J8)</f>
        <v>1</v>
      </c>
      <c r="L8" s="14">
        <v>2</v>
      </c>
      <c r="M8" s="9"/>
      <c r="N8" s="9"/>
      <c r="O8" s="459"/>
      <c r="P8" s="11"/>
    </row>
    <row r="9" spans="1:17">
      <c r="A9" s="11">
        <v>3</v>
      </c>
      <c r="B9" s="12" t="s">
        <v>23</v>
      </c>
      <c r="C9" s="13">
        <v>1</v>
      </c>
      <c r="D9" s="13">
        <v>3</v>
      </c>
      <c r="E9" s="13"/>
      <c r="F9" s="13"/>
      <c r="G9" s="13"/>
      <c r="H9" s="13"/>
      <c r="I9" s="13"/>
      <c r="J9" s="13">
        <f>C9</f>
        <v>1</v>
      </c>
      <c r="K9" s="13">
        <f>SUM(E9:J9)</f>
        <v>1</v>
      </c>
      <c r="L9" s="14">
        <v>3</v>
      </c>
      <c r="M9" s="9"/>
      <c r="N9" s="9"/>
      <c r="O9" s="459"/>
      <c r="P9" s="11"/>
    </row>
    <row r="10" spans="1:17" s="6" customFormat="1">
      <c r="A10" s="15" t="s">
        <v>28</v>
      </c>
      <c r="B10" s="16"/>
      <c r="C10" s="15">
        <f>SUM(C7:C9)</f>
        <v>3</v>
      </c>
      <c r="D10" s="15"/>
      <c r="E10" s="15">
        <f t="shared" ref="E10:K10" ca="1" si="0">SUM(E7:E32)</f>
        <v>18</v>
      </c>
      <c r="F10" s="15">
        <f t="shared" ca="1" si="0"/>
        <v>0</v>
      </c>
      <c r="G10" s="15">
        <f t="shared" ca="1" si="0"/>
        <v>44</v>
      </c>
      <c r="H10" s="15">
        <f t="shared" ca="1" si="0"/>
        <v>0</v>
      </c>
      <c r="I10" s="15">
        <f t="shared" ca="1" si="0"/>
        <v>0</v>
      </c>
      <c r="J10" s="15">
        <f t="shared" ca="1" si="0"/>
        <v>9</v>
      </c>
      <c r="K10" s="15">
        <f t="shared" ca="1" si="0"/>
        <v>67</v>
      </c>
      <c r="L10" s="15"/>
      <c r="M10" s="17"/>
      <c r="N10" s="17"/>
      <c r="O10" s="460"/>
      <c r="P10" s="161"/>
    </row>
    <row r="11" spans="1:17">
      <c r="A11" s="8" t="s">
        <v>29</v>
      </c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9"/>
      <c r="N11" s="9"/>
      <c r="O11" s="459"/>
      <c r="P11" s="11"/>
    </row>
    <row r="12" spans="1:17">
      <c r="A12" s="11">
        <v>1</v>
      </c>
      <c r="B12" s="12" t="s">
        <v>26</v>
      </c>
      <c r="C12" s="13">
        <v>1</v>
      </c>
      <c r="D12" s="13">
        <v>1</v>
      </c>
      <c r="E12" s="13"/>
      <c r="F12" s="13"/>
      <c r="G12" s="13">
        <v>1</v>
      </c>
      <c r="H12" s="13"/>
      <c r="I12" s="13"/>
      <c r="J12" s="13"/>
      <c r="K12" s="13">
        <f>SUM(E12:J12)</f>
        <v>1</v>
      </c>
      <c r="L12" s="14">
        <v>1086</v>
      </c>
      <c r="M12" s="18" t="s">
        <v>30</v>
      </c>
      <c r="N12" s="9"/>
      <c r="O12" s="459"/>
      <c r="P12" s="11">
        <v>1</v>
      </c>
    </row>
    <row r="13" spans="1:17">
      <c r="A13" s="11">
        <v>2</v>
      </c>
      <c r="B13" s="12" t="s">
        <v>26</v>
      </c>
      <c r="C13" s="13">
        <v>1</v>
      </c>
      <c r="D13" s="13">
        <v>2</v>
      </c>
      <c r="E13" s="13"/>
      <c r="F13" s="13"/>
      <c r="G13" s="13">
        <v>1</v>
      </c>
      <c r="H13" s="13"/>
      <c r="I13" s="13"/>
      <c r="J13" s="13"/>
      <c r="K13" s="13"/>
      <c r="L13" s="14">
        <v>1087</v>
      </c>
      <c r="M13" s="18" t="s">
        <v>31</v>
      </c>
      <c r="N13" s="9"/>
      <c r="O13" s="459"/>
      <c r="P13" s="11">
        <v>1</v>
      </c>
    </row>
    <row r="14" spans="1:17">
      <c r="A14" s="11">
        <v>3</v>
      </c>
      <c r="B14" s="392" t="s">
        <v>26</v>
      </c>
      <c r="C14" s="393">
        <v>1</v>
      </c>
      <c r="D14" s="393">
        <v>10</v>
      </c>
      <c r="E14" s="393"/>
      <c r="F14" s="393"/>
      <c r="G14" s="393">
        <v>1</v>
      </c>
      <c r="H14" s="394"/>
      <c r="I14" s="393"/>
      <c r="J14" s="393"/>
      <c r="K14" s="393">
        <f>SUM(E14:J14)</f>
        <v>1</v>
      </c>
      <c r="L14" s="393">
        <v>8</v>
      </c>
      <c r="M14" s="394" t="s">
        <v>27</v>
      </c>
      <c r="N14" s="394"/>
      <c r="O14" s="459"/>
      <c r="P14" s="396"/>
    </row>
    <row r="15" spans="1:17">
      <c r="A15" s="11">
        <v>4</v>
      </c>
      <c r="B15" s="12" t="s">
        <v>25</v>
      </c>
      <c r="C15" s="13">
        <v>1</v>
      </c>
      <c r="D15" s="13">
        <v>3</v>
      </c>
      <c r="E15" s="13">
        <v>1</v>
      </c>
      <c r="F15" s="13"/>
      <c r="G15" s="13"/>
      <c r="H15" s="13"/>
      <c r="I15" s="13"/>
      <c r="J15" s="13"/>
      <c r="K15" s="13"/>
      <c r="L15" s="14">
        <v>1088</v>
      </c>
      <c r="M15" s="18" t="s">
        <v>32</v>
      </c>
      <c r="N15" s="9"/>
      <c r="O15" s="459"/>
      <c r="P15" s="11">
        <v>1</v>
      </c>
    </row>
    <row r="16" spans="1:17">
      <c r="A16" s="11">
        <v>5</v>
      </c>
      <c r="B16" s="12" t="s">
        <v>25</v>
      </c>
      <c r="C16" s="13">
        <v>1</v>
      </c>
      <c r="D16" s="13">
        <v>4</v>
      </c>
      <c r="E16" s="13">
        <v>1</v>
      </c>
      <c r="F16" s="13"/>
      <c r="G16" s="13"/>
      <c r="H16" s="13"/>
      <c r="I16" s="13"/>
      <c r="J16" s="13"/>
      <c r="K16" s="13">
        <f>SUM(E16:J16)</f>
        <v>1</v>
      </c>
      <c r="L16" s="19">
        <v>1085</v>
      </c>
      <c r="M16" s="18" t="s">
        <v>33</v>
      </c>
      <c r="N16" s="18"/>
      <c r="O16" s="459"/>
      <c r="P16" s="11">
        <v>1</v>
      </c>
    </row>
    <row r="17" spans="1:18">
      <c r="A17" s="20" t="s">
        <v>28</v>
      </c>
      <c r="B17" s="12"/>
      <c r="C17" s="397">
        <f>SUM(C12:C16)</f>
        <v>5</v>
      </c>
      <c r="D17" s="13"/>
      <c r="E17" s="13">
        <f>SUM(E12:E16)</f>
        <v>2</v>
      </c>
      <c r="F17" s="13"/>
      <c r="G17" s="13">
        <f>SUM(G12:G16)</f>
        <v>3</v>
      </c>
      <c r="H17" s="13"/>
      <c r="I17" s="13"/>
      <c r="J17" s="13"/>
      <c r="K17" s="13">
        <f>SUM(E17:J17)</f>
        <v>5</v>
      </c>
      <c r="L17" s="21"/>
      <c r="M17" s="9"/>
      <c r="N17" s="9"/>
      <c r="O17" s="459"/>
      <c r="P17" s="11"/>
    </row>
    <row r="18" spans="1:18">
      <c r="A18" s="8" t="s">
        <v>34</v>
      </c>
      <c r="B18" s="443"/>
      <c r="C18" s="443"/>
      <c r="D18" s="443"/>
      <c r="E18" s="443"/>
      <c r="F18" s="443"/>
      <c r="G18" s="443"/>
      <c r="H18" s="443"/>
      <c r="I18" s="443"/>
      <c r="J18" s="443"/>
      <c r="K18" s="443"/>
      <c r="L18" s="443"/>
      <c r="M18" s="9"/>
      <c r="N18" s="9"/>
      <c r="O18" s="459"/>
      <c r="P18" s="11"/>
    </row>
    <row r="19" spans="1:18">
      <c r="A19" s="11">
        <v>1</v>
      </c>
      <c r="B19" s="12" t="s">
        <v>35</v>
      </c>
      <c r="C19" s="13">
        <v>1</v>
      </c>
      <c r="D19" s="13">
        <v>1</v>
      </c>
      <c r="E19" s="13"/>
      <c r="F19" s="13"/>
      <c r="G19" s="13">
        <v>1</v>
      </c>
      <c r="H19" s="13"/>
      <c r="I19" s="13"/>
      <c r="J19" s="13"/>
      <c r="K19" s="13">
        <f t="shared" ref="K19:K24" si="1">SUM(E19:J19)</f>
        <v>1</v>
      </c>
      <c r="L19" s="14">
        <v>1082</v>
      </c>
      <c r="M19" s="18" t="s">
        <v>36</v>
      </c>
      <c r="N19" s="9"/>
      <c r="O19" s="459"/>
      <c r="P19" s="11">
        <v>1</v>
      </c>
    </row>
    <row r="20" spans="1:18">
      <c r="A20" s="11">
        <v>2</v>
      </c>
      <c r="B20" s="12" t="s">
        <v>35</v>
      </c>
      <c r="C20" s="13">
        <v>1</v>
      </c>
      <c r="D20" s="13">
        <v>2</v>
      </c>
      <c r="E20" s="13"/>
      <c r="F20" s="13"/>
      <c r="G20" s="13">
        <v>1</v>
      </c>
      <c r="H20" s="13"/>
      <c r="I20" s="13"/>
      <c r="J20" s="13"/>
      <c r="K20" s="13">
        <f t="shared" si="1"/>
        <v>1</v>
      </c>
      <c r="L20" s="14">
        <v>1083</v>
      </c>
      <c r="M20" s="18" t="s">
        <v>37</v>
      </c>
      <c r="N20" s="9"/>
      <c r="O20" s="459"/>
      <c r="P20" s="11">
        <v>1</v>
      </c>
    </row>
    <row r="21" spans="1:18" s="399" customFormat="1">
      <c r="A21" s="11">
        <v>3</v>
      </c>
      <c r="B21" s="446" t="s">
        <v>1160</v>
      </c>
      <c r="C21" s="393">
        <v>1</v>
      </c>
      <c r="D21" s="393">
        <v>6</v>
      </c>
      <c r="E21" s="393"/>
      <c r="F21" s="393"/>
      <c r="G21" s="393">
        <v>1</v>
      </c>
      <c r="H21" s="394"/>
      <c r="I21" s="393"/>
      <c r="J21" s="393"/>
      <c r="K21" s="393">
        <f t="shared" si="1"/>
        <v>1</v>
      </c>
      <c r="L21" s="393">
        <v>6</v>
      </c>
      <c r="M21" s="394"/>
      <c r="N21" s="394"/>
      <c r="O21" s="459"/>
      <c r="P21" s="396"/>
    </row>
    <row r="22" spans="1:18" s="399" customFormat="1">
      <c r="A22" s="11">
        <v>4</v>
      </c>
      <c r="B22" s="400" t="s">
        <v>50</v>
      </c>
      <c r="C22" s="44">
        <v>1</v>
      </c>
      <c r="D22" s="44">
        <v>8</v>
      </c>
      <c r="E22" s="60"/>
      <c r="F22" s="64"/>
      <c r="G22" s="44">
        <v>1</v>
      </c>
      <c r="H22" s="61"/>
      <c r="I22" s="61"/>
      <c r="J22" s="61"/>
      <c r="K22" s="61">
        <f t="shared" si="1"/>
        <v>1</v>
      </c>
      <c r="L22" s="61">
        <v>1117</v>
      </c>
      <c r="M22" s="63" t="s">
        <v>60</v>
      </c>
      <c r="N22" s="44" t="s">
        <v>61</v>
      </c>
      <c r="O22" s="459"/>
      <c r="P22" s="98">
        <v>1</v>
      </c>
      <c r="R22" s="1"/>
    </row>
    <row r="23" spans="1:18">
      <c r="A23" s="11">
        <v>5</v>
      </c>
      <c r="B23" s="12" t="s">
        <v>25</v>
      </c>
      <c r="C23" s="13">
        <v>1</v>
      </c>
      <c r="D23" s="13">
        <v>3</v>
      </c>
      <c r="E23" s="13">
        <v>1</v>
      </c>
      <c r="F23" s="13"/>
      <c r="G23" s="13"/>
      <c r="H23" s="13"/>
      <c r="I23" s="13"/>
      <c r="J23" s="13"/>
      <c r="K23" s="13">
        <f t="shared" si="1"/>
        <v>1</v>
      </c>
      <c r="L23" s="14">
        <v>1172</v>
      </c>
      <c r="M23" s="18" t="s">
        <v>38</v>
      </c>
      <c r="N23" s="9"/>
      <c r="O23" s="459"/>
      <c r="P23" s="11">
        <v>1</v>
      </c>
    </row>
    <row r="24" spans="1:18">
      <c r="A24" s="11">
        <v>6</v>
      </c>
      <c r="B24" s="405" t="s">
        <v>84</v>
      </c>
      <c r="C24" s="13">
        <v>1</v>
      </c>
      <c r="D24" s="13">
        <v>4</v>
      </c>
      <c r="E24" s="13">
        <v>1</v>
      </c>
      <c r="F24" s="13"/>
      <c r="G24" s="13"/>
      <c r="H24" s="13"/>
      <c r="I24" s="13"/>
      <c r="J24" s="13"/>
      <c r="K24" s="13">
        <f t="shared" si="1"/>
        <v>1</v>
      </c>
      <c r="L24" s="19">
        <v>59</v>
      </c>
      <c r="M24" s="18" t="s">
        <v>40</v>
      </c>
      <c r="N24" s="18"/>
      <c r="O24" s="459"/>
      <c r="P24" s="11">
        <v>1</v>
      </c>
    </row>
    <row r="25" spans="1:18">
      <c r="A25" s="20" t="s">
        <v>28</v>
      </c>
      <c r="B25" s="12"/>
      <c r="C25" s="397">
        <f>SUM(C19:C24)</f>
        <v>6</v>
      </c>
      <c r="D25" s="13"/>
      <c r="E25" s="13">
        <f t="shared" ref="E25:K25" si="2">SUM(E19:E24)</f>
        <v>2</v>
      </c>
      <c r="F25" s="13">
        <f t="shared" si="2"/>
        <v>0</v>
      </c>
      <c r="G25" s="13">
        <f t="shared" si="2"/>
        <v>4</v>
      </c>
      <c r="H25" s="13">
        <f t="shared" si="2"/>
        <v>0</v>
      </c>
      <c r="I25" s="13">
        <f t="shared" si="2"/>
        <v>0</v>
      </c>
      <c r="J25" s="13">
        <f t="shared" si="2"/>
        <v>0</v>
      </c>
      <c r="K25" s="13">
        <f t="shared" si="2"/>
        <v>6</v>
      </c>
      <c r="L25" s="21"/>
      <c r="M25" s="9"/>
      <c r="N25" s="9"/>
      <c r="O25" s="459"/>
      <c r="P25" s="11"/>
    </row>
    <row r="26" spans="1:18">
      <c r="A26" s="8" t="s">
        <v>41</v>
      </c>
      <c r="B26" s="443"/>
      <c r="C26" s="443"/>
      <c r="D26" s="443"/>
      <c r="E26" s="443"/>
      <c r="F26" s="443"/>
      <c r="G26" s="443"/>
      <c r="H26" s="443"/>
      <c r="I26" s="443"/>
      <c r="J26" s="443"/>
      <c r="K26" s="443"/>
      <c r="L26" s="443"/>
      <c r="M26" s="9"/>
      <c r="N26" s="9"/>
      <c r="O26" s="459"/>
      <c r="P26" s="11"/>
    </row>
    <row r="27" spans="1:18">
      <c r="A27" s="11">
        <v>1</v>
      </c>
      <c r="B27" s="12" t="s">
        <v>42</v>
      </c>
      <c r="C27" s="13">
        <v>1</v>
      </c>
      <c r="D27" s="13">
        <v>1</v>
      </c>
      <c r="E27" s="13"/>
      <c r="F27" s="13"/>
      <c r="G27" s="13">
        <v>1</v>
      </c>
      <c r="H27" s="9"/>
      <c r="I27" s="13"/>
      <c r="J27" s="13"/>
      <c r="K27" s="13">
        <f>SUM(E27:J27)</f>
        <v>1</v>
      </c>
      <c r="L27" s="14">
        <v>1049</v>
      </c>
      <c r="M27" s="18" t="s">
        <v>43</v>
      </c>
      <c r="N27" s="9"/>
      <c r="O27" s="459"/>
      <c r="P27" s="11">
        <v>1</v>
      </c>
    </row>
    <row r="28" spans="1:18">
      <c r="A28" s="11">
        <v>2</v>
      </c>
      <c r="B28" s="12" t="s">
        <v>42</v>
      </c>
      <c r="C28" s="13">
        <v>1</v>
      </c>
      <c r="D28" s="13">
        <v>2</v>
      </c>
      <c r="E28" s="13"/>
      <c r="F28" s="13"/>
      <c r="G28" s="13">
        <v>1</v>
      </c>
      <c r="H28" s="9"/>
      <c r="I28" s="13"/>
      <c r="J28" s="13"/>
      <c r="K28" s="13">
        <f t="shared" ref="K28:K35" si="3">SUM(E28:J28)</f>
        <v>1</v>
      </c>
      <c r="L28" s="14">
        <v>1050</v>
      </c>
      <c r="M28" s="374"/>
      <c r="N28" s="23"/>
      <c r="O28" s="459" t="s">
        <v>44</v>
      </c>
      <c r="P28" s="11"/>
      <c r="Q28" s="1" t="s">
        <v>1025</v>
      </c>
    </row>
    <row r="29" spans="1:18">
      <c r="A29" s="11">
        <v>3</v>
      </c>
      <c r="B29" s="12" t="s">
        <v>42</v>
      </c>
      <c r="C29" s="13">
        <v>1</v>
      </c>
      <c r="D29" s="13">
        <v>3</v>
      </c>
      <c r="E29" s="13"/>
      <c r="F29" s="13"/>
      <c r="G29" s="13">
        <v>1</v>
      </c>
      <c r="H29" s="9"/>
      <c r="I29" s="13"/>
      <c r="J29" s="13"/>
      <c r="K29" s="13">
        <f t="shared" si="3"/>
        <v>1</v>
      </c>
      <c r="L29" s="14">
        <v>1051</v>
      </c>
      <c r="M29" s="18" t="s">
        <v>45</v>
      </c>
      <c r="N29" s="9"/>
      <c r="O29" s="459"/>
      <c r="P29" s="11">
        <v>1</v>
      </c>
    </row>
    <row r="30" spans="1:18">
      <c r="A30" s="11">
        <v>4</v>
      </c>
      <c r="B30" s="12" t="s">
        <v>42</v>
      </c>
      <c r="C30" s="13">
        <v>1</v>
      </c>
      <c r="D30" s="13">
        <v>4</v>
      </c>
      <c r="E30" s="13"/>
      <c r="F30" s="13"/>
      <c r="G30" s="13">
        <v>1</v>
      </c>
      <c r="H30" s="9"/>
      <c r="I30" s="13"/>
      <c r="J30" s="13"/>
      <c r="K30" s="13">
        <f t="shared" si="3"/>
        <v>1</v>
      </c>
      <c r="L30" s="14">
        <v>1052</v>
      </c>
      <c r="M30" s="18" t="s">
        <v>27</v>
      </c>
      <c r="N30" s="9"/>
      <c r="O30" s="459"/>
      <c r="P30" s="11"/>
    </row>
    <row r="31" spans="1:18">
      <c r="A31" s="11">
        <v>5</v>
      </c>
      <c r="B31" s="456" t="s">
        <v>42</v>
      </c>
      <c r="C31" s="21">
        <v>1</v>
      </c>
      <c r="D31" s="21">
        <v>11</v>
      </c>
      <c r="E31" s="21"/>
      <c r="F31" s="21"/>
      <c r="G31" s="21">
        <v>1</v>
      </c>
      <c r="H31" s="104"/>
      <c r="I31" s="21"/>
      <c r="J31" s="21"/>
      <c r="K31" s="21">
        <f>SUM(E31:J31)</f>
        <v>1</v>
      </c>
      <c r="L31" s="21">
        <v>9</v>
      </c>
      <c r="M31" s="104" t="s">
        <v>27</v>
      </c>
      <c r="N31" s="104"/>
      <c r="O31" s="459"/>
      <c r="P31" s="162"/>
    </row>
    <row r="32" spans="1:18">
      <c r="A32" s="11">
        <v>6</v>
      </c>
      <c r="B32" s="12" t="s">
        <v>1165</v>
      </c>
      <c r="C32" s="21">
        <v>1</v>
      </c>
      <c r="D32" s="21">
        <v>12</v>
      </c>
      <c r="E32" s="21"/>
      <c r="F32" s="21"/>
      <c r="G32" s="21">
        <v>1</v>
      </c>
      <c r="H32" s="104"/>
      <c r="I32" s="21"/>
      <c r="J32" s="21"/>
      <c r="K32" s="21">
        <f>SUM(E32:J32)</f>
        <v>1</v>
      </c>
      <c r="L32" s="21">
        <v>10</v>
      </c>
      <c r="M32" s="104" t="s">
        <v>27</v>
      </c>
      <c r="N32" s="104"/>
      <c r="O32" s="459"/>
      <c r="P32" s="162"/>
    </row>
    <row r="33" spans="1:16">
      <c r="A33" s="11">
        <v>7</v>
      </c>
      <c r="B33" s="12" t="s">
        <v>25</v>
      </c>
      <c r="C33" s="13">
        <v>1</v>
      </c>
      <c r="D33" s="13">
        <v>5</v>
      </c>
      <c r="E33" s="13">
        <v>1</v>
      </c>
      <c r="F33" s="13"/>
      <c r="G33" s="13"/>
      <c r="H33" s="13"/>
      <c r="I33" s="13"/>
      <c r="J33" s="13"/>
      <c r="K33" s="13">
        <f t="shared" si="3"/>
        <v>1</v>
      </c>
      <c r="L33" s="14">
        <v>1053</v>
      </c>
      <c r="M33" s="18" t="s">
        <v>46</v>
      </c>
      <c r="N33" s="9"/>
      <c r="O33" s="459"/>
      <c r="P33" s="11">
        <v>1</v>
      </c>
    </row>
    <row r="34" spans="1:16">
      <c r="A34" s="11">
        <v>8</v>
      </c>
      <c r="B34" s="12" t="s">
        <v>25</v>
      </c>
      <c r="C34" s="13">
        <v>1</v>
      </c>
      <c r="D34" s="13">
        <v>6</v>
      </c>
      <c r="E34" s="13">
        <v>1</v>
      </c>
      <c r="F34" s="13"/>
      <c r="G34" s="13"/>
      <c r="H34" s="13"/>
      <c r="I34" s="13"/>
      <c r="J34" s="13"/>
      <c r="K34" s="13">
        <f t="shared" si="3"/>
        <v>1</v>
      </c>
      <c r="L34" s="14">
        <v>1054</v>
      </c>
      <c r="M34" s="18" t="s">
        <v>47</v>
      </c>
      <c r="N34" s="9"/>
      <c r="O34" s="459"/>
      <c r="P34" s="11">
        <v>1</v>
      </c>
    </row>
    <row r="35" spans="1:16">
      <c r="A35" s="11">
        <v>9</v>
      </c>
      <c r="B35" s="12" t="s">
        <v>25</v>
      </c>
      <c r="C35" s="13">
        <v>1</v>
      </c>
      <c r="D35" s="13">
        <v>7</v>
      </c>
      <c r="E35" s="13">
        <v>1</v>
      </c>
      <c r="F35" s="13"/>
      <c r="G35" s="13"/>
      <c r="H35" s="13"/>
      <c r="I35" s="13"/>
      <c r="J35" s="13"/>
      <c r="K35" s="13">
        <f t="shared" si="3"/>
        <v>1</v>
      </c>
      <c r="L35" s="14">
        <v>1055</v>
      </c>
      <c r="M35" s="9" t="s">
        <v>27</v>
      </c>
      <c r="N35" s="9"/>
      <c r="O35" s="459"/>
      <c r="P35" s="11"/>
    </row>
    <row r="36" spans="1:16">
      <c r="A36" s="20" t="s">
        <v>28</v>
      </c>
      <c r="B36" s="12"/>
      <c r="C36" s="397">
        <f>SUM(C27:C35)</f>
        <v>9</v>
      </c>
      <c r="D36" s="13"/>
      <c r="E36" s="13">
        <f t="shared" ref="E36:K36" si="4">SUM(E27:E35)</f>
        <v>3</v>
      </c>
      <c r="F36" s="13">
        <f t="shared" si="4"/>
        <v>0</v>
      </c>
      <c r="G36" s="13">
        <f>SUM(G27:G35)</f>
        <v>6</v>
      </c>
      <c r="H36" s="13">
        <f t="shared" si="4"/>
        <v>0</v>
      </c>
      <c r="I36" s="13">
        <f t="shared" si="4"/>
        <v>0</v>
      </c>
      <c r="J36" s="13">
        <f t="shared" si="4"/>
        <v>0</v>
      </c>
      <c r="K36" s="13">
        <f t="shared" si="4"/>
        <v>9</v>
      </c>
      <c r="L36" s="14"/>
      <c r="M36" s="9"/>
      <c r="N36" s="9"/>
      <c r="O36" s="459"/>
      <c r="P36" s="11"/>
    </row>
    <row r="37" spans="1:16">
      <c r="A37" s="8" t="s">
        <v>48</v>
      </c>
      <c r="B37" s="22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9"/>
      <c r="N37" s="9"/>
      <c r="O37" s="459"/>
      <c r="P37" s="11"/>
    </row>
    <row r="38" spans="1:16">
      <c r="A38" s="24"/>
      <c r="B38" s="25" t="s">
        <v>49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9"/>
      <c r="N38" s="9"/>
      <c r="O38" s="459"/>
      <c r="P38" s="11"/>
    </row>
    <row r="39" spans="1:16">
      <c r="A39" s="11">
        <v>1</v>
      </c>
      <c r="B39" s="26" t="s">
        <v>50</v>
      </c>
      <c r="C39" s="27">
        <v>1</v>
      </c>
      <c r="D39" s="27">
        <v>1</v>
      </c>
      <c r="E39" s="18"/>
      <c r="F39" s="18"/>
      <c r="G39" s="27">
        <v>1</v>
      </c>
      <c r="H39" s="19"/>
      <c r="I39" s="19"/>
      <c r="J39" s="19"/>
      <c r="K39" s="19">
        <f t="shared" ref="K39:K71" si="5">SUM(E39:J39)</f>
        <v>1</v>
      </c>
      <c r="L39" s="19">
        <v>1090</v>
      </c>
      <c r="M39" s="26" t="s">
        <v>51</v>
      </c>
      <c r="N39" s="27"/>
      <c r="O39" s="459"/>
      <c r="P39" s="11">
        <v>1</v>
      </c>
    </row>
    <row r="40" spans="1:16">
      <c r="A40" s="11">
        <v>2</v>
      </c>
      <c r="B40" s="26" t="s">
        <v>50</v>
      </c>
      <c r="C40" s="27">
        <v>1</v>
      </c>
      <c r="D40" s="27">
        <v>2</v>
      </c>
      <c r="E40" s="25"/>
      <c r="F40" s="18"/>
      <c r="G40" s="27">
        <v>1</v>
      </c>
      <c r="H40" s="19"/>
      <c r="I40" s="19"/>
      <c r="J40" s="19"/>
      <c r="K40" s="19">
        <f t="shared" si="5"/>
        <v>1</v>
      </c>
      <c r="L40" s="19">
        <v>1091</v>
      </c>
      <c r="M40" s="26" t="s">
        <v>52</v>
      </c>
      <c r="N40" s="27" t="s">
        <v>1721</v>
      </c>
      <c r="O40" s="459"/>
      <c r="P40" s="11">
        <v>1</v>
      </c>
    </row>
    <row r="41" spans="1:16">
      <c r="A41" s="11">
        <v>3</v>
      </c>
      <c r="B41" s="26" t="s">
        <v>50</v>
      </c>
      <c r="C41" s="27">
        <v>1</v>
      </c>
      <c r="D41" s="27">
        <v>3</v>
      </c>
      <c r="E41" s="25"/>
      <c r="F41" s="18"/>
      <c r="G41" s="27">
        <v>1</v>
      </c>
      <c r="H41" s="19"/>
      <c r="I41" s="19"/>
      <c r="J41" s="19"/>
      <c r="K41" s="19">
        <f t="shared" si="5"/>
        <v>1</v>
      </c>
      <c r="L41" s="19">
        <v>1092</v>
      </c>
      <c r="M41" s="26" t="s">
        <v>53</v>
      </c>
      <c r="N41" s="27" t="s">
        <v>54</v>
      </c>
      <c r="O41" s="459"/>
      <c r="P41" s="11">
        <v>1</v>
      </c>
    </row>
    <row r="42" spans="1:16">
      <c r="A42" s="11">
        <v>4</v>
      </c>
      <c r="B42" s="26" t="s">
        <v>50</v>
      </c>
      <c r="C42" s="27">
        <v>1</v>
      </c>
      <c r="D42" s="27">
        <v>4</v>
      </c>
      <c r="E42" s="25"/>
      <c r="F42" s="18"/>
      <c r="G42" s="27">
        <v>1</v>
      </c>
      <c r="H42" s="19"/>
      <c r="I42" s="19"/>
      <c r="J42" s="19"/>
      <c r="K42" s="19">
        <f>SUM(E42:J42)</f>
        <v>1</v>
      </c>
      <c r="L42" s="19">
        <v>1103</v>
      </c>
      <c r="M42" s="26" t="s">
        <v>55</v>
      </c>
      <c r="N42" s="27" t="s">
        <v>56</v>
      </c>
      <c r="O42" s="459"/>
      <c r="P42" s="11">
        <v>1</v>
      </c>
    </row>
    <row r="43" spans="1:16">
      <c r="A43" s="11">
        <v>5</v>
      </c>
      <c r="B43" s="26" t="s">
        <v>25</v>
      </c>
      <c r="C43" s="27">
        <v>1</v>
      </c>
      <c r="D43" s="27">
        <v>5</v>
      </c>
      <c r="E43" s="27">
        <v>1</v>
      </c>
      <c r="F43" s="18"/>
      <c r="G43" s="19"/>
      <c r="H43" s="19"/>
      <c r="I43" s="19"/>
      <c r="J43" s="19"/>
      <c r="K43" s="19">
        <f t="shared" si="5"/>
        <v>1</v>
      </c>
      <c r="L43" s="19">
        <v>1093</v>
      </c>
      <c r="M43" s="28"/>
      <c r="N43" s="29"/>
      <c r="O43" s="461" t="s">
        <v>55</v>
      </c>
      <c r="P43" s="11"/>
    </row>
    <row r="44" spans="1:16">
      <c r="A44" s="11">
        <v>6</v>
      </c>
      <c r="B44" s="26" t="s">
        <v>25</v>
      </c>
      <c r="C44" s="27">
        <v>1</v>
      </c>
      <c r="D44" s="27">
        <v>6</v>
      </c>
      <c r="E44" s="27">
        <v>1</v>
      </c>
      <c r="F44" s="18"/>
      <c r="G44" s="19"/>
      <c r="H44" s="19"/>
      <c r="I44" s="19"/>
      <c r="J44" s="19"/>
      <c r="K44" s="19">
        <f t="shared" si="5"/>
        <v>1</v>
      </c>
      <c r="L44" s="19">
        <v>1094</v>
      </c>
      <c r="M44" s="26" t="s">
        <v>57</v>
      </c>
      <c r="N44" s="401" t="s">
        <v>1720</v>
      </c>
      <c r="O44" s="459"/>
      <c r="P44" s="11">
        <v>1</v>
      </c>
    </row>
    <row r="45" spans="1:16">
      <c r="A45" s="11">
        <v>7</v>
      </c>
      <c r="B45" s="449" t="s">
        <v>50</v>
      </c>
      <c r="C45" s="13">
        <v>1</v>
      </c>
      <c r="D45" s="13">
        <v>7</v>
      </c>
      <c r="E45" s="13"/>
      <c r="F45" s="13"/>
      <c r="G45" s="13">
        <v>1</v>
      </c>
      <c r="H45" s="9"/>
      <c r="I45" s="13"/>
      <c r="J45" s="13"/>
      <c r="K45" s="13">
        <f>SUM(E45:J45)</f>
        <v>1</v>
      </c>
      <c r="L45" s="14">
        <v>7</v>
      </c>
      <c r="M45" s="9"/>
      <c r="N45" s="9"/>
      <c r="O45" s="459"/>
      <c r="P45" s="11"/>
    </row>
    <row r="46" spans="1:16">
      <c r="A46" s="11">
        <v>8</v>
      </c>
      <c r="B46" s="447" t="s">
        <v>50</v>
      </c>
      <c r="C46" s="27">
        <v>1</v>
      </c>
      <c r="D46" s="27">
        <v>7</v>
      </c>
      <c r="E46" s="25"/>
      <c r="F46" s="18"/>
      <c r="G46" s="27">
        <v>1</v>
      </c>
      <c r="H46" s="19"/>
      <c r="I46" s="19"/>
      <c r="J46" s="19"/>
      <c r="K46" s="19">
        <f>SUM(E46:J46)</f>
        <v>1</v>
      </c>
      <c r="L46" s="19">
        <v>1125</v>
      </c>
      <c r="M46" s="41" t="s">
        <v>27</v>
      </c>
      <c r="N46" s="42"/>
      <c r="O46" s="459"/>
      <c r="P46" s="11"/>
    </row>
    <row r="47" spans="1:16">
      <c r="A47" s="11">
        <v>9</v>
      </c>
      <c r="B47" s="26" t="s">
        <v>25</v>
      </c>
      <c r="C47" s="27">
        <v>1</v>
      </c>
      <c r="D47" s="27">
        <v>10</v>
      </c>
      <c r="E47" s="27">
        <v>1</v>
      </c>
      <c r="F47" s="18"/>
      <c r="G47" s="19"/>
      <c r="H47" s="19"/>
      <c r="I47" s="19"/>
      <c r="J47" s="19"/>
      <c r="K47" s="19">
        <f t="shared" si="5"/>
        <v>1</v>
      </c>
      <c r="L47" s="19">
        <v>1107</v>
      </c>
      <c r="M47" s="30" t="s">
        <v>27</v>
      </c>
      <c r="N47" s="31"/>
      <c r="O47" s="459"/>
      <c r="P47" s="11"/>
    </row>
    <row r="48" spans="1:16">
      <c r="A48" s="11">
        <v>10</v>
      </c>
      <c r="B48" s="32" t="s">
        <v>63</v>
      </c>
      <c r="C48" s="33">
        <v>1</v>
      </c>
      <c r="D48" s="33">
        <v>11</v>
      </c>
      <c r="E48" s="33">
        <v>1</v>
      </c>
      <c r="F48" s="34"/>
      <c r="G48" s="35"/>
      <c r="H48" s="35"/>
      <c r="I48" s="35"/>
      <c r="J48" s="35"/>
      <c r="K48" s="35">
        <f t="shared" si="5"/>
        <v>1</v>
      </c>
      <c r="L48" s="36">
        <v>1173</v>
      </c>
      <c r="M48" s="37" t="s">
        <v>27</v>
      </c>
      <c r="N48" s="31"/>
      <c r="O48" s="459"/>
      <c r="P48" s="11"/>
    </row>
    <row r="49" spans="1:17">
      <c r="A49" s="38"/>
      <c r="B49" s="25" t="s">
        <v>64</v>
      </c>
      <c r="C49" s="39"/>
      <c r="D49" s="39"/>
      <c r="E49" s="40"/>
      <c r="F49" s="18"/>
      <c r="G49" s="39"/>
      <c r="H49" s="39"/>
      <c r="I49" s="39"/>
      <c r="J49" s="39"/>
      <c r="K49" s="39"/>
      <c r="L49" s="19"/>
      <c r="M49" s="13"/>
      <c r="N49" s="13"/>
      <c r="O49" s="459"/>
      <c r="P49" s="11"/>
    </row>
    <row r="50" spans="1:17">
      <c r="A50" s="11">
        <v>1</v>
      </c>
      <c r="B50" s="41" t="s">
        <v>65</v>
      </c>
      <c r="C50" s="42">
        <v>1</v>
      </c>
      <c r="D50" s="42">
        <v>5</v>
      </c>
      <c r="E50" s="43"/>
      <c r="F50" s="42">
        <v>1</v>
      </c>
      <c r="G50" s="39"/>
      <c r="H50" s="39"/>
      <c r="I50" s="39"/>
      <c r="J50" s="39"/>
      <c r="K50" s="39">
        <f>SUM(E50:J50)</f>
        <v>1</v>
      </c>
      <c r="L50" s="19">
        <v>226</v>
      </c>
      <c r="M50" s="10" t="s">
        <v>66</v>
      </c>
      <c r="N50" s="42" t="s">
        <v>1719</v>
      </c>
      <c r="O50" s="459"/>
      <c r="P50" s="11">
        <v>1</v>
      </c>
    </row>
    <row r="51" spans="1:17">
      <c r="A51" s="11">
        <v>2</v>
      </c>
      <c r="B51" s="41" t="s">
        <v>65</v>
      </c>
      <c r="C51" s="42">
        <v>1</v>
      </c>
      <c r="D51" s="42">
        <v>6</v>
      </c>
      <c r="E51" s="43"/>
      <c r="F51" s="42">
        <v>1</v>
      </c>
      <c r="G51" s="39"/>
      <c r="H51" s="39"/>
      <c r="I51" s="39"/>
      <c r="J51" s="39"/>
      <c r="K51" s="39">
        <f>SUM(E51:J51)</f>
        <v>1</v>
      </c>
      <c r="L51" s="19">
        <v>766</v>
      </c>
      <c r="M51" s="41" t="s">
        <v>67</v>
      </c>
      <c r="N51" s="42" t="s">
        <v>1719</v>
      </c>
      <c r="O51" s="459"/>
      <c r="P51" s="11">
        <v>1</v>
      </c>
    </row>
    <row r="52" spans="1:17">
      <c r="A52" s="11">
        <v>3</v>
      </c>
      <c r="B52" s="41" t="s">
        <v>25</v>
      </c>
      <c r="C52" s="42">
        <v>1</v>
      </c>
      <c r="D52" s="42">
        <v>1</v>
      </c>
      <c r="E52" s="44">
        <v>1</v>
      </c>
      <c r="F52" s="18"/>
      <c r="G52" s="39"/>
      <c r="H52" s="39"/>
      <c r="I52" s="39"/>
      <c r="J52" s="39"/>
      <c r="K52" s="39">
        <f t="shared" si="5"/>
        <v>1</v>
      </c>
      <c r="L52" s="19">
        <v>224</v>
      </c>
      <c r="M52" s="45" t="s">
        <v>27</v>
      </c>
      <c r="N52" s="42" t="s">
        <v>1719</v>
      </c>
      <c r="O52" s="459"/>
      <c r="P52" s="11"/>
    </row>
    <row r="53" spans="1:17">
      <c r="A53" s="11">
        <v>4</v>
      </c>
      <c r="B53" s="41" t="s">
        <v>25</v>
      </c>
      <c r="C53" s="42">
        <v>1</v>
      </c>
      <c r="D53" s="42">
        <v>2</v>
      </c>
      <c r="E53" s="44">
        <v>1</v>
      </c>
      <c r="F53" s="18"/>
      <c r="G53" s="39"/>
      <c r="H53" s="39"/>
      <c r="I53" s="39"/>
      <c r="J53" s="39"/>
      <c r="K53" s="39">
        <f t="shared" si="5"/>
        <v>1</v>
      </c>
      <c r="L53" s="19">
        <v>1102</v>
      </c>
      <c r="M53" s="45" t="s">
        <v>27</v>
      </c>
      <c r="N53" s="42" t="s">
        <v>1719</v>
      </c>
      <c r="O53" s="459"/>
      <c r="P53" s="11"/>
    </row>
    <row r="54" spans="1:17">
      <c r="A54" s="11">
        <v>5</v>
      </c>
      <c r="B54" s="41" t="s">
        <v>69</v>
      </c>
      <c r="C54" s="42">
        <v>1</v>
      </c>
      <c r="D54" s="42">
        <v>3</v>
      </c>
      <c r="E54" s="43"/>
      <c r="F54" s="18"/>
      <c r="G54" s="42">
        <v>1</v>
      </c>
      <c r="H54" s="39"/>
      <c r="I54" s="39"/>
      <c r="J54" s="39"/>
      <c r="K54" s="39">
        <f t="shared" si="5"/>
        <v>1</v>
      </c>
      <c r="L54" s="19">
        <v>1095</v>
      </c>
      <c r="M54" s="41" t="s">
        <v>70</v>
      </c>
      <c r="N54" s="42" t="s">
        <v>1719</v>
      </c>
      <c r="O54" s="459"/>
      <c r="P54" s="11">
        <v>1</v>
      </c>
    </row>
    <row r="55" spans="1:17">
      <c r="A55" s="11">
        <v>6</v>
      </c>
      <c r="B55" s="41" t="s">
        <v>69</v>
      </c>
      <c r="C55" s="42">
        <v>1</v>
      </c>
      <c r="D55" s="42">
        <v>4</v>
      </c>
      <c r="E55" s="43"/>
      <c r="F55" s="18"/>
      <c r="G55" s="42">
        <v>1</v>
      </c>
      <c r="H55" s="39"/>
      <c r="I55" s="39"/>
      <c r="J55" s="39"/>
      <c r="K55" s="39">
        <f t="shared" si="5"/>
        <v>1</v>
      </c>
      <c r="L55" s="19">
        <v>1096</v>
      </c>
      <c r="M55" s="45" t="s">
        <v>27</v>
      </c>
      <c r="N55" s="42" t="s">
        <v>1719</v>
      </c>
      <c r="O55" s="459"/>
      <c r="P55" s="11"/>
    </row>
    <row r="56" spans="1:17">
      <c r="A56" s="11">
        <v>7</v>
      </c>
      <c r="B56" s="26" t="s">
        <v>69</v>
      </c>
      <c r="C56" s="27">
        <v>1</v>
      </c>
      <c r="D56" s="27">
        <v>7</v>
      </c>
      <c r="E56" s="25"/>
      <c r="F56" s="18"/>
      <c r="G56" s="27">
        <v>1</v>
      </c>
      <c r="H56" s="19"/>
      <c r="I56" s="19"/>
      <c r="J56" s="19"/>
      <c r="K56" s="19">
        <f t="shared" si="5"/>
        <v>1</v>
      </c>
      <c r="L56" s="19">
        <v>1097</v>
      </c>
      <c r="M56" s="30" t="s">
        <v>27</v>
      </c>
      <c r="N56" s="42" t="s">
        <v>1719</v>
      </c>
      <c r="O56" s="459"/>
      <c r="P56" s="11"/>
    </row>
    <row r="57" spans="1:17">
      <c r="A57" s="11">
        <v>8</v>
      </c>
      <c r="B57" s="26" t="s">
        <v>69</v>
      </c>
      <c r="C57" s="27">
        <v>1</v>
      </c>
      <c r="D57" s="27">
        <v>8</v>
      </c>
      <c r="E57" s="25"/>
      <c r="F57" s="18"/>
      <c r="G57" s="27">
        <v>1</v>
      </c>
      <c r="H57" s="19"/>
      <c r="I57" s="19"/>
      <c r="J57" s="19"/>
      <c r="K57" s="19">
        <f t="shared" si="5"/>
        <v>1</v>
      </c>
      <c r="L57" s="19">
        <v>1098</v>
      </c>
      <c r="M57" s="30" t="s">
        <v>27</v>
      </c>
      <c r="N57" s="42" t="s">
        <v>1719</v>
      </c>
      <c r="O57" s="459"/>
      <c r="P57" s="11"/>
    </row>
    <row r="58" spans="1:17">
      <c r="A58" s="38"/>
      <c r="B58" s="25" t="s">
        <v>71</v>
      </c>
      <c r="C58" s="39"/>
      <c r="D58" s="39"/>
      <c r="E58" s="40"/>
      <c r="F58" s="18"/>
      <c r="G58" s="39"/>
      <c r="H58" s="39"/>
      <c r="I58" s="39"/>
      <c r="J58" s="39"/>
      <c r="K58" s="39"/>
      <c r="L58" s="19"/>
      <c r="M58" s="13"/>
      <c r="N58" s="13"/>
      <c r="O58" s="459"/>
      <c r="P58" s="11"/>
    </row>
    <row r="59" spans="1:17">
      <c r="A59" s="11">
        <v>1</v>
      </c>
      <c r="B59" s="41" t="s">
        <v>72</v>
      </c>
      <c r="C59" s="42">
        <v>1</v>
      </c>
      <c r="D59" s="42">
        <v>1</v>
      </c>
      <c r="E59" s="18"/>
      <c r="F59" s="18"/>
      <c r="G59" s="42">
        <v>1</v>
      </c>
      <c r="H59" s="39"/>
      <c r="I59" s="39"/>
      <c r="J59" s="39"/>
      <c r="K59" s="39">
        <f t="shared" si="5"/>
        <v>1</v>
      </c>
      <c r="L59" s="19">
        <v>1108</v>
      </c>
      <c r="M59" s="41" t="s">
        <v>73</v>
      </c>
      <c r="N59" s="46"/>
      <c r="O59" s="459"/>
      <c r="P59" s="11">
        <v>1</v>
      </c>
    </row>
    <row r="60" spans="1:17">
      <c r="A60" s="11">
        <v>2</v>
      </c>
      <c r="B60" s="41" t="s">
        <v>72</v>
      </c>
      <c r="C60" s="42">
        <v>1</v>
      </c>
      <c r="D60" s="42">
        <v>2</v>
      </c>
      <c r="E60" s="43"/>
      <c r="F60" s="18"/>
      <c r="G60" s="42">
        <v>1</v>
      </c>
      <c r="H60" s="39"/>
      <c r="I60" s="39"/>
      <c r="J60" s="39"/>
      <c r="K60" s="39">
        <f t="shared" si="5"/>
        <v>1</v>
      </c>
      <c r="L60" s="19">
        <v>1109</v>
      </c>
      <c r="M60" s="139" t="s">
        <v>1062</v>
      </c>
      <c r="N60" s="477" t="s">
        <v>1721</v>
      </c>
      <c r="O60" s="478"/>
      <c r="P60" s="98">
        <v>1</v>
      </c>
    </row>
    <row r="61" spans="1:17">
      <c r="A61" s="11">
        <v>3</v>
      </c>
      <c r="B61" s="41" t="s">
        <v>72</v>
      </c>
      <c r="C61" s="42">
        <v>1</v>
      </c>
      <c r="D61" s="42">
        <v>3</v>
      </c>
      <c r="E61" s="43"/>
      <c r="F61" s="18"/>
      <c r="G61" s="42">
        <v>1</v>
      </c>
      <c r="H61" s="39"/>
      <c r="I61" s="39"/>
      <c r="J61" s="39"/>
      <c r="K61" s="39">
        <f t="shared" si="5"/>
        <v>1</v>
      </c>
      <c r="L61" s="19">
        <v>1110</v>
      </c>
      <c r="M61" s="26" t="s">
        <v>75</v>
      </c>
      <c r="N61" s="46"/>
      <c r="O61" s="459"/>
      <c r="P61" s="11">
        <v>1</v>
      </c>
    </row>
    <row r="62" spans="1:17">
      <c r="A62" s="11">
        <v>4</v>
      </c>
      <c r="B62" s="41" t="s">
        <v>72</v>
      </c>
      <c r="C62" s="42">
        <v>1</v>
      </c>
      <c r="D62" s="42">
        <v>4</v>
      </c>
      <c r="E62" s="43"/>
      <c r="F62" s="18"/>
      <c r="G62" s="42">
        <v>1</v>
      </c>
      <c r="H62" s="39"/>
      <c r="I62" s="39"/>
      <c r="J62" s="39"/>
      <c r="K62" s="39">
        <f t="shared" si="5"/>
        <v>1</v>
      </c>
      <c r="L62" s="19">
        <v>1111</v>
      </c>
      <c r="M62" s="26" t="s">
        <v>76</v>
      </c>
      <c r="N62" s="46"/>
      <c r="O62" s="459"/>
      <c r="P62" s="11">
        <v>1</v>
      </c>
    </row>
    <row r="63" spans="1:17">
      <c r="A63" s="11">
        <v>5</v>
      </c>
      <c r="B63" s="41" t="s">
        <v>72</v>
      </c>
      <c r="C63" s="42">
        <v>1</v>
      </c>
      <c r="D63" s="42">
        <v>5</v>
      </c>
      <c r="E63" s="43"/>
      <c r="F63" s="18"/>
      <c r="G63" s="42">
        <v>1</v>
      </c>
      <c r="H63" s="39"/>
      <c r="I63" s="39"/>
      <c r="J63" s="39"/>
      <c r="K63" s="39">
        <f t="shared" si="5"/>
        <v>1</v>
      </c>
      <c r="L63" s="114">
        <v>1112</v>
      </c>
      <c r="N63" s="480"/>
      <c r="O63" s="154"/>
      <c r="P63" s="455"/>
      <c r="Q63" s="479" t="s">
        <v>1063</v>
      </c>
    </row>
    <row r="64" spans="1:17">
      <c r="A64" s="11">
        <v>6</v>
      </c>
      <c r="B64" s="41" t="s">
        <v>72</v>
      </c>
      <c r="C64" s="42">
        <v>1</v>
      </c>
      <c r="D64" s="42">
        <v>6</v>
      </c>
      <c r="E64" s="43"/>
      <c r="F64" s="18"/>
      <c r="G64" s="42">
        <v>1</v>
      </c>
      <c r="H64" s="39"/>
      <c r="I64" s="39"/>
      <c r="J64" s="39"/>
      <c r="K64" s="39">
        <f t="shared" si="5"/>
        <v>1</v>
      </c>
      <c r="L64" s="19">
        <v>1113</v>
      </c>
      <c r="M64" s="26" t="s">
        <v>27</v>
      </c>
      <c r="N64" s="46"/>
      <c r="O64" s="459"/>
      <c r="P64" s="11"/>
    </row>
    <row r="65" spans="1:17">
      <c r="A65" s="11">
        <v>7</v>
      </c>
      <c r="B65" s="41" t="s">
        <v>72</v>
      </c>
      <c r="C65" s="42">
        <v>1</v>
      </c>
      <c r="D65" s="42">
        <v>7</v>
      </c>
      <c r="E65" s="43"/>
      <c r="F65" s="18"/>
      <c r="G65" s="42">
        <v>1</v>
      </c>
      <c r="H65" s="39"/>
      <c r="I65" s="39"/>
      <c r="J65" s="39"/>
      <c r="K65" s="39">
        <f t="shared" si="5"/>
        <v>1</v>
      </c>
      <c r="L65" s="19">
        <v>1114</v>
      </c>
      <c r="M65" s="26" t="s">
        <v>78</v>
      </c>
      <c r="N65" s="46"/>
      <c r="O65" s="459"/>
      <c r="P65" s="11">
        <v>1</v>
      </c>
    </row>
    <row r="66" spans="1:17">
      <c r="A66" s="11">
        <v>8</v>
      </c>
      <c r="B66" s="41" t="s">
        <v>72</v>
      </c>
      <c r="C66" s="42">
        <v>1</v>
      </c>
      <c r="D66" s="42">
        <v>8</v>
      </c>
      <c r="E66" s="43"/>
      <c r="F66" s="18"/>
      <c r="G66" s="42">
        <v>1</v>
      </c>
      <c r="H66" s="39"/>
      <c r="I66" s="39"/>
      <c r="J66" s="39"/>
      <c r="K66" s="39">
        <f t="shared" si="5"/>
        <v>1</v>
      </c>
      <c r="L66" s="19">
        <v>1115</v>
      </c>
      <c r="M66" s="63" t="s">
        <v>1141</v>
      </c>
      <c r="N66" s="477"/>
      <c r="O66" s="478"/>
      <c r="P66" s="98">
        <v>1</v>
      </c>
      <c r="Q66" s="133" t="s">
        <v>79</v>
      </c>
    </row>
    <row r="67" spans="1:17">
      <c r="A67" s="11">
        <v>9</v>
      </c>
      <c r="B67" s="41" t="s">
        <v>72</v>
      </c>
      <c r="C67" s="42">
        <v>1</v>
      </c>
      <c r="D67" s="42">
        <v>9</v>
      </c>
      <c r="E67" s="43"/>
      <c r="F67" s="18"/>
      <c r="G67" s="42">
        <v>1</v>
      </c>
      <c r="H67" s="39"/>
      <c r="I67" s="39"/>
      <c r="J67" s="39"/>
      <c r="K67" s="39">
        <f t="shared" si="5"/>
        <v>1</v>
      </c>
      <c r="L67" s="19">
        <v>1116</v>
      </c>
      <c r="M67" s="26" t="s">
        <v>80</v>
      </c>
      <c r="N67" s="46" t="s">
        <v>1719</v>
      </c>
      <c r="O67" s="459"/>
      <c r="P67" s="11">
        <v>1</v>
      </c>
    </row>
    <row r="68" spans="1:17">
      <c r="A68" s="11">
        <v>10</v>
      </c>
      <c r="B68" s="406" t="s">
        <v>229</v>
      </c>
      <c r="C68" s="42">
        <v>1</v>
      </c>
      <c r="D68" s="47">
        <v>10</v>
      </c>
      <c r="E68" s="48">
        <v>1</v>
      </c>
      <c r="F68" s="49"/>
      <c r="G68" s="50"/>
      <c r="H68" s="50"/>
      <c r="I68" s="50"/>
      <c r="J68" s="50"/>
      <c r="K68" s="50">
        <f t="shared" si="5"/>
        <v>1</v>
      </c>
      <c r="L68" s="19">
        <v>1118</v>
      </c>
      <c r="M68" s="26" t="s">
        <v>81</v>
      </c>
      <c r="N68" s="41"/>
      <c r="O68" s="459"/>
      <c r="P68" s="11">
        <v>1</v>
      </c>
    </row>
    <row r="69" spans="1:17">
      <c r="A69" s="11">
        <v>12</v>
      </c>
      <c r="B69" s="41" t="s">
        <v>25</v>
      </c>
      <c r="C69" s="42">
        <v>1</v>
      </c>
      <c r="D69" s="42">
        <v>12</v>
      </c>
      <c r="E69" s="44">
        <v>1</v>
      </c>
      <c r="F69" s="18"/>
      <c r="G69" s="39"/>
      <c r="H69" s="39"/>
      <c r="I69" s="39"/>
      <c r="J69" s="39"/>
      <c r="K69" s="39">
        <f t="shared" si="5"/>
        <v>1</v>
      </c>
      <c r="L69" s="19">
        <v>1064</v>
      </c>
      <c r="M69" s="45" t="s">
        <v>27</v>
      </c>
      <c r="N69" s="45"/>
      <c r="O69" s="459"/>
      <c r="P69" s="11"/>
    </row>
    <row r="70" spans="1:17">
      <c r="A70" s="38"/>
      <c r="B70" s="63" t="s">
        <v>25</v>
      </c>
      <c r="C70" s="44">
        <v>1</v>
      </c>
      <c r="D70" s="44">
        <v>5</v>
      </c>
      <c r="E70" s="44">
        <v>1</v>
      </c>
      <c r="F70" s="64"/>
      <c r="G70" s="61"/>
      <c r="H70" s="61"/>
      <c r="I70" s="61"/>
      <c r="J70" s="61"/>
      <c r="K70" s="61">
        <f>SUM(E70:J70)</f>
        <v>1</v>
      </c>
      <c r="L70" s="61">
        <v>1175</v>
      </c>
      <c r="M70" s="41" t="s">
        <v>27</v>
      </c>
      <c r="N70" s="41"/>
      <c r="O70" s="459"/>
      <c r="P70" s="11"/>
    </row>
    <row r="71" spans="1:17">
      <c r="A71" s="11">
        <v>13</v>
      </c>
      <c r="B71" s="41" t="s">
        <v>63</v>
      </c>
      <c r="C71" s="42">
        <v>1</v>
      </c>
      <c r="D71" s="42">
        <v>13</v>
      </c>
      <c r="E71" s="44">
        <v>1</v>
      </c>
      <c r="F71" s="18"/>
      <c r="G71" s="39"/>
      <c r="H71" s="39"/>
      <c r="I71" s="39"/>
      <c r="J71" s="39"/>
      <c r="K71" s="39">
        <f t="shared" si="5"/>
        <v>1</v>
      </c>
      <c r="L71" s="19">
        <v>1121</v>
      </c>
      <c r="M71" s="45" t="s">
        <v>27</v>
      </c>
      <c r="N71" s="45"/>
      <c r="O71" s="459"/>
      <c r="P71" s="11"/>
    </row>
    <row r="72" spans="1:17">
      <c r="A72" s="38"/>
      <c r="B72" s="25" t="s">
        <v>83</v>
      </c>
      <c r="C72" s="39"/>
      <c r="D72" s="39"/>
      <c r="E72" s="40"/>
      <c r="F72" s="18"/>
      <c r="G72" s="39"/>
      <c r="H72" s="39"/>
      <c r="I72" s="39"/>
      <c r="J72" s="39"/>
      <c r="K72" s="39"/>
      <c r="L72" s="52"/>
      <c r="M72" s="13"/>
      <c r="N72" s="13"/>
      <c r="O72" s="459"/>
      <c r="P72" s="11"/>
    </row>
    <row r="73" spans="1:17">
      <c r="A73" s="11">
        <v>1</v>
      </c>
      <c r="B73" s="406" t="s">
        <v>84</v>
      </c>
      <c r="C73" s="27">
        <v>1</v>
      </c>
      <c r="D73" s="27">
        <v>1</v>
      </c>
      <c r="E73" s="27">
        <v>1</v>
      </c>
      <c r="F73" s="18"/>
      <c r="G73" s="19"/>
      <c r="H73" s="19"/>
      <c r="I73" s="19"/>
      <c r="J73" s="19"/>
      <c r="K73" s="19">
        <f t="shared" ref="K73:K84" si="6">SUM(E73:J73)</f>
        <v>1</v>
      </c>
      <c r="L73" s="19">
        <v>1134</v>
      </c>
      <c r="M73" s="26" t="s">
        <v>97</v>
      </c>
      <c r="N73" s="27" t="s">
        <v>59</v>
      </c>
      <c r="P73" s="11">
        <v>1</v>
      </c>
    </row>
    <row r="74" spans="1:17">
      <c r="A74" s="11">
        <v>2</v>
      </c>
      <c r="B74" s="41" t="s">
        <v>84</v>
      </c>
      <c r="C74" s="27">
        <v>1</v>
      </c>
      <c r="D74" s="27">
        <v>3</v>
      </c>
      <c r="E74" s="27">
        <v>1</v>
      </c>
      <c r="F74" s="18"/>
      <c r="G74" s="19"/>
      <c r="H74" s="19"/>
      <c r="I74" s="19"/>
      <c r="J74" s="19"/>
      <c r="K74" s="19">
        <f t="shared" si="6"/>
        <v>1</v>
      </c>
      <c r="L74" s="19">
        <v>219</v>
      </c>
      <c r="M74" s="41" t="s">
        <v>87</v>
      </c>
      <c r="N74" s="42"/>
      <c r="O74" s="459"/>
      <c r="P74" s="11">
        <v>1</v>
      </c>
    </row>
    <row r="75" spans="1:17">
      <c r="A75" s="11">
        <v>3</v>
      </c>
      <c r="B75" s="41" t="s">
        <v>88</v>
      </c>
      <c r="C75" s="27">
        <v>1</v>
      </c>
      <c r="D75" s="27">
        <v>4</v>
      </c>
      <c r="E75" s="18"/>
      <c r="F75" s="18"/>
      <c r="G75" s="27">
        <v>1</v>
      </c>
      <c r="H75" s="19"/>
      <c r="I75" s="19"/>
      <c r="J75" s="19"/>
      <c r="K75" s="19">
        <f t="shared" si="6"/>
        <v>1</v>
      </c>
      <c r="L75" s="19">
        <v>1122</v>
      </c>
      <c r="M75" s="451" t="s">
        <v>1168</v>
      </c>
      <c r="N75" s="23"/>
      <c r="O75" s="462" t="s">
        <v>89</v>
      </c>
      <c r="P75" s="452">
        <v>1</v>
      </c>
      <c r="Q75" s="438" t="s">
        <v>1026</v>
      </c>
    </row>
    <row r="76" spans="1:17">
      <c r="A76" s="11">
        <v>4</v>
      </c>
      <c r="B76" s="41" t="s">
        <v>88</v>
      </c>
      <c r="C76" s="27">
        <v>1</v>
      </c>
      <c r="D76" s="27">
        <v>5</v>
      </c>
      <c r="E76" s="25"/>
      <c r="F76" s="18"/>
      <c r="G76" s="27">
        <v>1</v>
      </c>
      <c r="H76" s="19"/>
      <c r="I76" s="19"/>
      <c r="J76" s="19"/>
      <c r="K76" s="19">
        <f t="shared" si="6"/>
        <v>1</v>
      </c>
      <c r="L76" s="19">
        <v>1123</v>
      </c>
      <c r="M76" s="41" t="s">
        <v>90</v>
      </c>
      <c r="N76" s="42"/>
      <c r="O76" s="459"/>
      <c r="P76" s="11">
        <v>1</v>
      </c>
    </row>
    <row r="77" spans="1:17">
      <c r="A77" s="11">
        <v>5</v>
      </c>
      <c r="B77" s="41" t="s">
        <v>88</v>
      </c>
      <c r="C77" s="27">
        <v>1</v>
      </c>
      <c r="D77" s="27">
        <v>6</v>
      </c>
      <c r="E77" s="25"/>
      <c r="F77" s="18"/>
      <c r="G77" s="27">
        <v>1</v>
      </c>
      <c r="H77" s="19"/>
      <c r="I77" s="19"/>
      <c r="J77" s="19"/>
      <c r="K77" s="19">
        <f t="shared" si="6"/>
        <v>1</v>
      </c>
      <c r="L77" s="19">
        <v>1124</v>
      </c>
      <c r="M77" s="41" t="s">
        <v>91</v>
      </c>
      <c r="N77" s="42"/>
      <c r="O77" s="459"/>
      <c r="P77" s="11">
        <v>1</v>
      </c>
    </row>
    <row r="78" spans="1:17">
      <c r="A78" s="11">
        <v>6</v>
      </c>
      <c r="B78" s="41" t="s">
        <v>84</v>
      </c>
      <c r="C78" s="27">
        <v>1</v>
      </c>
      <c r="D78" s="27">
        <v>8</v>
      </c>
      <c r="E78" s="27">
        <v>1</v>
      </c>
      <c r="F78" s="18"/>
      <c r="G78" s="19"/>
      <c r="H78" s="19"/>
      <c r="I78" s="19"/>
      <c r="J78" s="19"/>
      <c r="K78" s="19">
        <f t="shared" si="6"/>
        <v>1</v>
      </c>
      <c r="L78" s="19">
        <v>1129</v>
      </c>
      <c r="M78" s="41" t="s">
        <v>92</v>
      </c>
      <c r="N78" s="42"/>
      <c r="O78" s="459"/>
      <c r="P78" s="11">
        <v>1</v>
      </c>
    </row>
    <row r="79" spans="1:17">
      <c r="A79" s="11">
        <v>7</v>
      </c>
      <c r="B79" s="41" t="s">
        <v>84</v>
      </c>
      <c r="C79" s="27">
        <v>1</v>
      </c>
      <c r="D79" s="27">
        <v>9</v>
      </c>
      <c r="E79" s="27">
        <v>1</v>
      </c>
      <c r="F79" s="18"/>
      <c r="G79" s="19"/>
      <c r="H79" s="19"/>
      <c r="I79" s="19"/>
      <c r="J79" s="19"/>
      <c r="K79" s="19">
        <f t="shared" si="6"/>
        <v>1</v>
      </c>
      <c r="L79" s="19">
        <v>1130</v>
      </c>
      <c r="M79" s="41" t="s">
        <v>93</v>
      </c>
      <c r="N79" s="42"/>
      <c r="O79" s="459"/>
      <c r="P79" s="11">
        <v>1</v>
      </c>
    </row>
    <row r="80" spans="1:17">
      <c r="A80" s="11">
        <v>8</v>
      </c>
      <c r="B80" s="406" t="s">
        <v>84</v>
      </c>
      <c r="C80" s="27">
        <v>1</v>
      </c>
      <c r="D80" s="27">
        <v>11</v>
      </c>
      <c r="E80" s="27">
        <v>1</v>
      </c>
      <c r="F80" s="18"/>
      <c r="G80" s="19"/>
      <c r="H80" s="19"/>
      <c r="I80" s="19"/>
      <c r="J80" s="19"/>
      <c r="K80" s="19">
        <f t="shared" si="6"/>
        <v>1</v>
      </c>
      <c r="L80" s="19">
        <v>1171</v>
      </c>
      <c r="M80" s="26" t="s">
        <v>95</v>
      </c>
      <c r="N80" s="46"/>
      <c r="O80" s="459"/>
      <c r="P80" s="11">
        <v>1</v>
      </c>
    </row>
    <row r="81" spans="1:17">
      <c r="A81" s="11">
        <v>9</v>
      </c>
      <c r="B81" s="400" t="s">
        <v>50</v>
      </c>
      <c r="C81" s="44">
        <v>1</v>
      </c>
      <c r="D81" s="44">
        <v>7</v>
      </c>
      <c r="E81" s="60"/>
      <c r="F81" s="64"/>
      <c r="G81" s="44">
        <v>1</v>
      </c>
      <c r="H81" s="61"/>
      <c r="I81" s="61"/>
      <c r="J81" s="61"/>
      <c r="K81" s="61">
        <f t="shared" si="6"/>
        <v>1</v>
      </c>
      <c r="L81" s="61">
        <v>1104</v>
      </c>
      <c r="M81" s="63" t="s">
        <v>58</v>
      </c>
      <c r="N81" s="44" t="s">
        <v>59</v>
      </c>
      <c r="O81" s="459"/>
      <c r="P81" s="98">
        <v>1</v>
      </c>
    </row>
    <row r="82" spans="1:17">
      <c r="A82" s="11">
        <v>10</v>
      </c>
      <c r="B82" s="400" t="s">
        <v>25</v>
      </c>
      <c r="C82" s="44">
        <v>1</v>
      </c>
      <c r="D82" s="44">
        <v>9</v>
      </c>
      <c r="E82" s="44">
        <v>1</v>
      </c>
      <c r="F82" s="64"/>
      <c r="G82" s="61"/>
      <c r="H82" s="61"/>
      <c r="I82" s="61"/>
      <c r="J82" s="61"/>
      <c r="K82" s="61">
        <f t="shared" si="6"/>
        <v>1</v>
      </c>
      <c r="L82" s="61">
        <v>1106</v>
      </c>
      <c r="M82" s="63" t="s">
        <v>62</v>
      </c>
      <c r="N82" s="44" t="s">
        <v>59</v>
      </c>
      <c r="O82" s="459"/>
      <c r="P82" s="98">
        <v>1</v>
      </c>
    </row>
    <row r="83" spans="1:17">
      <c r="A83" s="11">
        <v>11</v>
      </c>
      <c r="B83" s="447" t="s">
        <v>1161</v>
      </c>
      <c r="C83" s="44">
        <v>1</v>
      </c>
      <c r="D83" s="44">
        <v>1</v>
      </c>
      <c r="E83" s="44">
        <v>1</v>
      </c>
      <c r="F83" s="64"/>
      <c r="G83" s="61"/>
      <c r="H83" s="61"/>
      <c r="I83" s="61"/>
      <c r="J83" s="61"/>
      <c r="K83" s="61">
        <f t="shared" si="6"/>
        <v>1</v>
      </c>
      <c r="L83" s="61">
        <v>280</v>
      </c>
      <c r="M83" s="63" t="s">
        <v>149</v>
      </c>
      <c r="N83" s="44" t="s">
        <v>59</v>
      </c>
      <c r="O83" s="459"/>
      <c r="P83" s="61">
        <v>1</v>
      </c>
    </row>
    <row r="84" spans="1:17">
      <c r="A84" s="11">
        <v>12</v>
      </c>
      <c r="B84" s="409" t="s">
        <v>84</v>
      </c>
      <c r="C84" s="44">
        <v>1</v>
      </c>
      <c r="D84" s="44">
        <v>6</v>
      </c>
      <c r="E84" s="44">
        <v>1</v>
      </c>
      <c r="F84" s="64"/>
      <c r="G84" s="61"/>
      <c r="H84" s="61"/>
      <c r="I84" s="61"/>
      <c r="J84" s="61"/>
      <c r="K84" s="61">
        <f t="shared" si="6"/>
        <v>1</v>
      </c>
      <c r="L84" s="61">
        <v>303</v>
      </c>
      <c r="M84" s="131"/>
      <c r="N84" s="100" t="s">
        <v>59</v>
      </c>
      <c r="O84" s="459"/>
      <c r="P84" s="162"/>
      <c r="Q84" s="133" t="s">
        <v>150</v>
      </c>
    </row>
    <row r="85" spans="1:17">
      <c r="A85" s="11">
        <v>13</v>
      </c>
      <c r="B85" s="131" t="s">
        <v>1213</v>
      </c>
      <c r="C85" s="100">
        <v>1</v>
      </c>
      <c r="D85" s="100">
        <v>2</v>
      </c>
      <c r="E85" s="100">
        <v>1</v>
      </c>
      <c r="F85" s="96"/>
      <c r="G85" s="52"/>
      <c r="H85" s="52"/>
      <c r="I85" s="52"/>
      <c r="J85" s="52"/>
      <c r="K85" s="52">
        <f>SUM(E85:J85)</f>
        <v>1</v>
      </c>
      <c r="L85" s="52">
        <v>56</v>
      </c>
      <c r="M85" s="104"/>
      <c r="N85" s="100" t="s">
        <v>59</v>
      </c>
      <c r="O85" s="465"/>
      <c r="P85" s="162"/>
    </row>
    <row r="86" spans="1:17">
      <c r="A86" s="38"/>
      <c r="B86" s="25" t="s">
        <v>96</v>
      </c>
      <c r="C86" s="19"/>
      <c r="D86" s="19"/>
      <c r="E86" s="53"/>
      <c r="F86" s="18"/>
      <c r="G86" s="19"/>
      <c r="H86" s="19"/>
      <c r="I86" s="19"/>
      <c r="J86" s="19"/>
      <c r="K86" s="19"/>
      <c r="L86" s="19"/>
      <c r="M86" s="19"/>
      <c r="N86" s="13"/>
      <c r="O86" s="459"/>
      <c r="P86" s="11"/>
    </row>
    <row r="87" spans="1:17">
      <c r="A87" s="11">
        <v>1</v>
      </c>
      <c r="B87" s="41" t="s">
        <v>98</v>
      </c>
      <c r="C87" s="27">
        <v>1</v>
      </c>
      <c r="D87" s="27">
        <v>2</v>
      </c>
      <c r="E87" s="18"/>
      <c r="F87" s="18"/>
      <c r="G87" s="27">
        <v>1</v>
      </c>
      <c r="H87" s="19"/>
      <c r="I87" s="19"/>
      <c r="J87" s="19"/>
      <c r="K87" s="19">
        <f>SUM(E87:J87)</f>
        <v>1</v>
      </c>
      <c r="L87" s="19">
        <v>1126</v>
      </c>
      <c r="M87" s="26" t="s">
        <v>99</v>
      </c>
      <c r="N87" s="46"/>
      <c r="O87" s="459"/>
      <c r="P87" s="11">
        <v>1</v>
      </c>
    </row>
    <row r="88" spans="1:17">
      <c r="A88" s="11">
        <v>2</v>
      </c>
      <c r="B88" s="448" t="s">
        <v>101</v>
      </c>
      <c r="C88" s="404">
        <v>1</v>
      </c>
      <c r="D88" s="404"/>
      <c r="E88" s="404"/>
      <c r="F88" s="404"/>
      <c r="G88" s="404"/>
      <c r="H88" s="404"/>
      <c r="I88" s="404"/>
      <c r="J88" s="404"/>
      <c r="K88" s="404"/>
      <c r="L88" s="19">
        <v>150</v>
      </c>
      <c r="M88" s="18" t="s">
        <v>354</v>
      </c>
      <c r="N88" s="19" t="s">
        <v>68</v>
      </c>
      <c r="O88" s="459"/>
      <c r="P88" s="11">
        <v>1</v>
      </c>
    </row>
    <row r="89" spans="1:17">
      <c r="A89" s="11">
        <v>3</v>
      </c>
      <c r="B89" s="41" t="s">
        <v>101</v>
      </c>
      <c r="C89" s="27">
        <v>1</v>
      </c>
      <c r="D89" s="27">
        <v>4</v>
      </c>
      <c r="E89" s="27">
        <v>1</v>
      </c>
      <c r="F89" s="18"/>
      <c r="G89" s="19"/>
      <c r="H89" s="19"/>
      <c r="I89" s="19"/>
      <c r="J89" s="19"/>
      <c r="K89" s="19">
        <f t="shared" ref="K89:K96" si="7">SUM(E89:J89)</f>
        <v>1</v>
      </c>
      <c r="L89" s="19">
        <v>374</v>
      </c>
      <c r="M89" s="41" t="s">
        <v>27</v>
      </c>
      <c r="N89" s="42"/>
      <c r="O89" s="459"/>
      <c r="P89" s="11"/>
    </row>
    <row r="90" spans="1:17">
      <c r="A90" s="11">
        <v>4</v>
      </c>
      <c r="B90" s="41" t="s">
        <v>101</v>
      </c>
      <c r="C90" s="27">
        <v>1</v>
      </c>
      <c r="D90" s="27">
        <v>5</v>
      </c>
      <c r="E90" s="27">
        <v>1</v>
      </c>
      <c r="F90" s="18"/>
      <c r="G90" s="19"/>
      <c r="H90" s="19"/>
      <c r="I90" s="19"/>
      <c r="J90" s="19"/>
      <c r="K90" s="19">
        <f t="shared" si="7"/>
        <v>1</v>
      </c>
      <c r="L90" s="19">
        <v>1137</v>
      </c>
      <c r="M90" s="41" t="s">
        <v>27</v>
      </c>
      <c r="N90" s="42"/>
      <c r="O90" s="459"/>
      <c r="P90" s="11"/>
    </row>
    <row r="91" spans="1:17">
      <c r="A91" s="11">
        <v>5</v>
      </c>
      <c r="B91" s="41" t="s">
        <v>63</v>
      </c>
      <c r="C91" s="27">
        <v>1</v>
      </c>
      <c r="D91" s="27">
        <v>6</v>
      </c>
      <c r="E91" s="27">
        <v>1</v>
      </c>
      <c r="F91" s="18"/>
      <c r="G91" s="19"/>
      <c r="H91" s="19"/>
      <c r="I91" s="19"/>
      <c r="J91" s="19"/>
      <c r="K91" s="19">
        <f t="shared" si="7"/>
        <v>1</v>
      </c>
      <c r="L91" s="19">
        <v>1138</v>
      </c>
      <c r="M91" s="45" t="s">
        <v>27</v>
      </c>
      <c r="N91" s="46"/>
      <c r="O91" s="459"/>
      <c r="P91" s="11"/>
    </row>
    <row r="92" spans="1:17">
      <c r="A92" s="11">
        <v>6</v>
      </c>
      <c r="B92" s="41" t="s">
        <v>63</v>
      </c>
      <c r="C92" s="27">
        <v>1</v>
      </c>
      <c r="D92" s="27">
        <v>7</v>
      </c>
      <c r="E92" s="27">
        <v>1</v>
      </c>
      <c r="F92" s="18"/>
      <c r="G92" s="19"/>
      <c r="H92" s="19"/>
      <c r="I92" s="19"/>
      <c r="J92" s="19"/>
      <c r="K92" s="19">
        <f t="shared" si="7"/>
        <v>1</v>
      </c>
      <c r="L92" s="19">
        <v>1139</v>
      </c>
      <c r="M92" s="45" t="s">
        <v>27</v>
      </c>
      <c r="N92" s="46"/>
      <c r="O92" s="459"/>
      <c r="P92" s="11"/>
    </row>
    <row r="93" spans="1:17">
      <c r="A93" s="11">
        <v>7</v>
      </c>
      <c r="B93" s="12" t="s">
        <v>98</v>
      </c>
      <c r="C93" s="13">
        <v>1</v>
      </c>
      <c r="D93" s="13">
        <v>4</v>
      </c>
      <c r="E93" s="13"/>
      <c r="F93" s="13"/>
      <c r="G93" s="13">
        <v>1</v>
      </c>
      <c r="H93" s="9"/>
      <c r="I93" s="13"/>
      <c r="J93" s="13"/>
      <c r="K93" s="13">
        <f t="shared" si="7"/>
        <v>1</v>
      </c>
      <c r="L93" s="14">
        <v>4</v>
      </c>
      <c r="M93" s="45" t="s">
        <v>447</v>
      </c>
      <c r="N93" s="45"/>
      <c r="O93" s="459" t="s">
        <v>446</v>
      </c>
      <c r="P93" s="11">
        <v>1</v>
      </c>
    </row>
    <row r="94" spans="1:17">
      <c r="A94" s="11">
        <v>8</v>
      </c>
      <c r="B94" s="12" t="s">
        <v>98</v>
      </c>
      <c r="C94" s="13">
        <v>1</v>
      </c>
      <c r="D94" s="13">
        <v>5</v>
      </c>
      <c r="E94" s="13"/>
      <c r="F94" s="13"/>
      <c r="G94" s="13">
        <v>1</v>
      </c>
      <c r="H94" s="9"/>
      <c r="I94" s="13"/>
      <c r="J94" s="13"/>
      <c r="K94" s="13">
        <f t="shared" si="7"/>
        <v>1</v>
      </c>
      <c r="L94" s="14">
        <v>5</v>
      </c>
      <c r="M94" s="45"/>
      <c r="N94" s="45"/>
      <c r="O94" s="459" t="s">
        <v>446</v>
      </c>
      <c r="P94" s="11"/>
    </row>
    <row r="95" spans="1:17">
      <c r="A95" s="11">
        <v>9</v>
      </c>
      <c r="B95" s="400" t="s">
        <v>84</v>
      </c>
      <c r="C95" s="27">
        <v>1</v>
      </c>
      <c r="D95" s="27">
        <v>1</v>
      </c>
      <c r="E95" s="27">
        <v>1</v>
      </c>
      <c r="F95" s="18"/>
      <c r="G95" s="19"/>
      <c r="H95" s="19"/>
      <c r="I95" s="19"/>
      <c r="J95" s="19"/>
      <c r="K95" s="19">
        <f t="shared" si="7"/>
        <v>1</v>
      </c>
      <c r="L95" s="19">
        <v>38</v>
      </c>
      <c r="M95" s="26" t="s">
        <v>85</v>
      </c>
      <c r="N95" s="27" t="s">
        <v>68</v>
      </c>
      <c r="O95" s="459"/>
      <c r="P95" s="11">
        <v>1</v>
      </c>
    </row>
    <row r="96" spans="1:17">
      <c r="A96" s="11">
        <v>10</v>
      </c>
      <c r="B96" s="400" t="s">
        <v>25</v>
      </c>
      <c r="C96" s="27">
        <v>1</v>
      </c>
      <c r="D96" s="27">
        <v>10</v>
      </c>
      <c r="E96" s="27">
        <v>1</v>
      </c>
      <c r="F96" s="18"/>
      <c r="G96" s="19"/>
      <c r="H96" s="19"/>
      <c r="I96" s="19"/>
      <c r="J96" s="19"/>
      <c r="K96" s="19">
        <f t="shared" si="7"/>
        <v>1</v>
      </c>
      <c r="L96" s="19">
        <v>1135</v>
      </c>
      <c r="M96" s="26" t="s">
        <v>94</v>
      </c>
      <c r="N96" s="27" t="s">
        <v>68</v>
      </c>
      <c r="O96" s="459"/>
      <c r="P96" s="11">
        <v>1</v>
      </c>
    </row>
    <row r="97" spans="1:16" s="6" customFormat="1">
      <c r="A97" s="15" t="s">
        <v>28</v>
      </c>
      <c r="B97" s="16"/>
      <c r="C97" s="411">
        <f>SUM(C39:C96)</f>
        <v>54</v>
      </c>
      <c r="D97" s="15"/>
      <c r="E97" s="15">
        <f t="shared" ref="E97:K97" si="8">SUM(E39:E92)</f>
        <v>23</v>
      </c>
      <c r="F97" s="15">
        <f t="shared" si="8"/>
        <v>2</v>
      </c>
      <c r="G97" s="15">
        <f t="shared" si="8"/>
        <v>24</v>
      </c>
      <c r="H97" s="15">
        <f t="shared" si="8"/>
        <v>0</v>
      </c>
      <c r="I97" s="15">
        <f t="shared" si="8"/>
        <v>0</v>
      </c>
      <c r="J97" s="15">
        <f t="shared" si="8"/>
        <v>0</v>
      </c>
      <c r="K97" s="15">
        <f t="shared" si="8"/>
        <v>49</v>
      </c>
      <c r="L97" s="15"/>
      <c r="M97" s="17"/>
      <c r="N97" s="17"/>
      <c r="O97" s="460"/>
      <c r="P97" s="161"/>
    </row>
    <row r="98" spans="1:16">
      <c r="A98" s="8" t="s">
        <v>102</v>
      </c>
      <c r="B98" s="22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9"/>
      <c r="N98" s="9"/>
      <c r="O98" s="459"/>
      <c r="P98" s="11"/>
    </row>
    <row r="99" spans="1:16">
      <c r="A99" s="54"/>
      <c r="B99" s="25" t="s">
        <v>103</v>
      </c>
      <c r="C99" s="19"/>
      <c r="D99" s="19"/>
      <c r="E99" s="19"/>
      <c r="F99" s="19"/>
      <c r="G99" s="19"/>
      <c r="H99" s="19"/>
      <c r="I99" s="19"/>
      <c r="J99" s="19"/>
      <c r="K99" s="14"/>
      <c r="L99" s="14"/>
      <c r="M99" s="55"/>
      <c r="N99" s="22"/>
      <c r="O99" s="459"/>
      <c r="P99" s="11"/>
    </row>
    <row r="100" spans="1:16">
      <c r="A100" s="11">
        <v>1</v>
      </c>
      <c r="B100" s="26" t="s">
        <v>50</v>
      </c>
      <c r="C100" s="27">
        <v>1</v>
      </c>
      <c r="D100" s="27">
        <v>1</v>
      </c>
      <c r="E100" s="18"/>
      <c r="F100" s="18"/>
      <c r="G100" s="27">
        <v>1</v>
      </c>
      <c r="H100" s="19"/>
      <c r="I100" s="19"/>
      <c r="J100" s="19"/>
      <c r="K100" s="14">
        <f t="shared" ref="K100:K107" si="9">SUM(E100:J100)</f>
        <v>1</v>
      </c>
      <c r="L100" s="14">
        <v>1147</v>
      </c>
      <c r="M100" s="26" t="s">
        <v>104</v>
      </c>
      <c r="N100" s="30"/>
      <c r="O100" s="459"/>
      <c r="P100" s="11">
        <v>1</v>
      </c>
    </row>
    <row r="101" spans="1:16">
      <c r="A101" s="11">
        <v>2</v>
      </c>
      <c r="B101" s="26" t="s">
        <v>50</v>
      </c>
      <c r="C101" s="27">
        <v>1</v>
      </c>
      <c r="D101" s="27">
        <v>1</v>
      </c>
      <c r="E101" s="27"/>
      <c r="F101" s="18"/>
      <c r="G101" s="27">
        <v>1</v>
      </c>
      <c r="H101" s="19"/>
      <c r="I101" s="19"/>
      <c r="J101" s="19"/>
      <c r="K101" s="14">
        <f t="shared" si="9"/>
        <v>1</v>
      </c>
      <c r="L101" s="14">
        <v>20</v>
      </c>
      <c r="M101" s="26" t="s">
        <v>116</v>
      </c>
      <c r="N101" s="30"/>
      <c r="O101" s="459"/>
      <c r="P101" s="11">
        <v>1</v>
      </c>
    </row>
    <row r="102" spans="1:16">
      <c r="A102" s="11">
        <v>3</v>
      </c>
      <c r="B102" s="26" t="s">
        <v>105</v>
      </c>
      <c r="C102" s="27">
        <v>1</v>
      </c>
      <c r="D102" s="27">
        <v>2</v>
      </c>
      <c r="E102" s="27">
        <v>1</v>
      </c>
      <c r="F102" s="18"/>
      <c r="G102" s="19"/>
      <c r="H102" s="19"/>
      <c r="I102" s="19"/>
      <c r="J102" s="19"/>
      <c r="K102" s="14">
        <f t="shared" si="9"/>
        <v>1</v>
      </c>
      <c r="L102" s="14">
        <v>1154</v>
      </c>
      <c r="M102" s="26" t="s">
        <v>106</v>
      </c>
      <c r="N102" s="30"/>
      <c r="O102" s="459"/>
      <c r="P102" s="11">
        <v>1</v>
      </c>
    </row>
    <row r="103" spans="1:16">
      <c r="A103" s="11">
        <v>4</v>
      </c>
      <c r="B103" s="412" t="s">
        <v>105</v>
      </c>
      <c r="C103" s="27">
        <v>1</v>
      </c>
      <c r="D103" s="27">
        <v>4</v>
      </c>
      <c r="E103" s="27">
        <v>1</v>
      </c>
      <c r="F103" s="18"/>
      <c r="G103" s="19"/>
      <c r="H103" s="19"/>
      <c r="I103" s="19"/>
      <c r="J103" s="19"/>
      <c r="K103" s="14">
        <f t="shared" si="9"/>
        <v>1</v>
      </c>
      <c r="L103" s="14">
        <v>1151</v>
      </c>
      <c r="M103" s="30" t="s">
        <v>27</v>
      </c>
      <c r="N103" s="30"/>
      <c r="O103" s="459"/>
      <c r="P103" s="11"/>
    </row>
    <row r="104" spans="1:16">
      <c r="A104" s="11">
        <v>5</v>
      </c>
      <c r="B104" s="413" t="s">
        <v>105</v>
      </c>
      <c r="C104" s="42">
        <v>1</v>
      </c>
      <c r="D104" s="42">
        <v>3</v>
      </c>
      <c r="E104" s="42">
        <v>1</v>
      </c>
      <c r="F104" s="18"/>
      <c r="G104" s="39"/>
      <c r="H104" s="39"/>
      <c r="I104" s="39"/>
      <c r="J104" s="39"/>
      <c r="K104" s="13">
        <f t="shared" si="9"/>
        <v>1</v>
      </c>
      <c r="L104" s="14">
        <v>1152</v>
      </c>
      <c r="M104" s="28"/>
      <c r="N104" s="56"/>
      <c r="O104" s="459" t="s">
        <v>110</v>
      </c>
      <c r="P104" s="11"/>
    </row>
    <row r="105" spans="1:16">
      <c r="A105" s="11">
        <v>6</v>
      </c>
      <c r="B105" s="412" t="s">
        <v>105</v>
      </c>
      <c r="C105" s="27">
        <v>1</v>
      </c>
      <c r="D105" s="27">
        <v>3</v>
      </c>
      <c r="E105" s="27">
        <v>1</v>
      </c>
      <c r="F105" s="18"/>
      <c r="G105" s="19"/>
      <c r="H105" s="19"/>
      <c r="I105" s="19"/>
      <c r="J105" s="19"/>
      <c r="K105" s="14">
        <f t="shared" si="9"/>
        <v>1</v>
      </c>
      <c r="L105" s="14">
        <v>1153</v>
      </c>
      <c r="M105" s="30" t="s">
        <v>27</v>
      </c>
      <c r="N105" s="30"/>
      <c r="O105" s="459"/>
      <c r="P105" s="11"/>
    </row>
    <row r="106" spans="1:16">
      <c r="A106" s="11">
        <v>7</v>
      </c>
      <c r="B106" s="26" t="s">
        <v>25</v>
      </c>
      <c r="C106" s="27">
        <v>1</v>
      </c>
      <c r="D106" s="27">
        <v>3</v>
      </c>
      <c r="E106" s="27">
        <v>1</v>
      </c>
      <c r="F106" s="18"/>
      <c r="G106" s="19"/>
      <c r="H106" s="19"/>
      <c r="I106" s="19"/>
      <c r="J106" s="19"/>
      <c r="K106" s="14">
        <f t="shared" si="9"/>
        <v>1</v>
      </c>
      <c r="L106" s="14">
        <v>1149</v>
      </c>
      <c r="M106" s="381" t="s">
        <v>1029</v>
      </c>
      <c r="N106" s="30"/>
      <c r="O106" s="459"/>
      <c r="P106" s="375">
        <v>1</v>
      </c>
    </row>
    <row r="107" spans="1:16">
      <c r="A107" s="11">
        <v>8</v>
      </c>
      <c r="B107" s="26" t="s">
        <v>25</v>
      </c>
      <c r="C107" s="27">
        <v>1</v>
      </c>
      <c r="D107" s="27">
        <v>4</v>
      </c>
      <c r="E107" s="27">
        <v>1</v>
      </c>
      <c r="F107" s="18"/>
      <c r="G107" s="19"/>
      <c r="H107" s="19"/>
      <c r="I107" s="19"/>
      <c r="J107" s="19"/>
      <c r="K107" s="14">
        <f t="shared" si="9"/>
        <v>1</v>
      </c>
      <c r="L107" s="14">
        <v>1150</v>
      </c>
      <c r="M107" s="26" t="s">
        <v>27</v>
      </c>
      <c r="N107" s="30"/>
      <c r="O107" s="459"/>
      <c r="P107" s="11"/>
    </row>
    <row r="108" spans="1:16">
      <c r="A108" s="54"/>
      <c r="B108" s="25" t="s">
        <v>107</v>
      </c>
      <c r="D108" s="19"/>
      <c r="E108" s="27"/>
      <c r="F108" s="18"/>
      <c r="G108" s="19"/>
      <c r="H108" s="19"/>
      <c r="I108" s="19"/>
      <c r="J108" s="19"/>
      <c r="K108" s="14"/>
      <c r="L108" s="14"/>
      <c r="M108" s="19"/>
      <c r="N108" s="14"/>
      <c r="O108" s="459"/>
      <c r="P108" s="11"/>
    </row>
    <row r="109" spans="1:16">
      <c r="A109" s="11">
        <v>1</v>
      </c>
      <c r="B109" s="41" t="s">
        <v>26</v>
      </c>
      <c r="C109" s="42">
        <v>1</v>
      </c>
      <c r="D109" s="42">
        <v>1</v>
      </c>
      <c r="E109" s="42"/>
      <c r="F109" s="18"/>
      <c r="G109" s="42">
        <v>1</v>
      </c>
      <c r="H109" s="39"/>
      <c r="I109" s="39"/>
      <c r="J109" s="39"/>
      <c r="K109" s="13">
        <f>SUM(E109:J109)</f>
        <v>1</v>
      </c>
      <c r="L109" s="14">
        <v>1141</v>
      </c>
      <c r="M109" s="26" t="s">
        <v>108</v>
      </c>
      <c r="N109" s="45"/>
      <c r="O109" s="459"/>
      <c r="P109" s="11">
        <v>1</v>
      </c>
    </row>
    <row r="110" spans="1:16">
      <c r="A110" s="11">
        <v>2</v>
      </c>
      <c r="B110" s="41" t="s">
        <v>26</v>
      </c>
      <c r="C110" s="42">
        <v>1</v>
      </c>
      <c r="D110" s="42">
        <v>2</v>
      </c>
      <c r="E110" s="42"/>
      <c r="F110" s="18"/>
      <c r="G110" s="42">
        <v>1</v>
      </c>
      <c r="H110" s="39"/>
      <c r="I110" s="39"/>
      <c r="J110" s="39"/>
      <c r="K110" s="13">
        <f>SUM(E110:J110)</f>
        <v>1</v>
      </c>
      <c r="L110" s="14">
        <v>1142</v>
      </c>
      <c r="M110" s="26" t="s">
        <v>109</v>
      </c>
      <c r="N110" s="45"/>
      <c r="O110" s="459"/>
      <c r="P110" s="11">
        <v>1</v>
      </c>
    </row>
    <row r="111" spans="1:16">
      <c r="A111" s="54"/>
      <c r="B111" s="25" t="s">
        <v>111</v>
      </c>
      <c r="D111" s="19"/>
      <c r="E111" s="27"/>
      <c r="F111" s="18"/>
      <c r="G111" s="19"/>
      <c r="H111" s="19"/>
      <c r="I111" s="19"/>
      <c r="J111" s="19"/>
      <c r="K111" s="14"/>
      <c r="L111" s="14"/>
      <c r="M111" s="19"/>
      <c r="N111" s="14"/>
      <c r="O111" s="459"/>
      <c r="P111" s="11"/>
    </row>
    <row r="112" spans="1:16">
      <c r="A112" s="11">
        <v>1</v>
      </c>
      <c r="B112" s="26" t="s">
        <v>26</v>
      </c>
      <c r="C112" s="27">
        <v>1</v>
      </c>
      <c r="D112" s="27">
        <v>1</v>
      </c>
      <c r="E112" s="27"/>
      <c r="F112" s="18"/>
      <c r="G112" s="27">
        <v>1</v>
      </c>
      <c r="H112" s="19"/>
      <c r="I112" s="19"/>
      <c r="J112" s="19"/>
      <c r="K112" s="14">
        <f>SUM(E112:J112)</f>
        <v>1</v>
      </c>
      <c r="L112" s="14">
        <v>1143</v>
      </c>
      <c r="M112" s="26" t="s">
        <v>112</v>
      </c>
      <c r="N112" s="30"/>
      <c r="O112" s="459"/>
      <c r="P112" s="11">
        <v>1</v>
      </c>
    </row>
    <row r="113" spans="1:16">
      <c r="A113" s="11">
        <v>2</v>
      </c>
      <c r="B113" s="26" t="s">
        <v>26</v>
      </c>
      <c r="C113" s="27">
        <v>1</v>
      </c>
      <c r="D113" s="27">
        <v>3</v>
      </c>
      <c r="E113" s="27"/>
      <c r="F113" s="18"/>
      <c r="G113" s="27">
        <v>1</v>
      </c>
      <c r="H113" s="19"/>
      <c r="I113" s="19"/>
      <c r="J113" s="19"/>
      <c r="K113" s="14">
        <f>SUM(E113:J113)</f>
        <v>1</v>
      </c>
      <c r="L113" s="14">
        <v>1144</v>
      </c>
      <c r="M113" s="26" t="s">
        <v>27</v>
      </c>
      <c r="N113" s="30"/>
      <c r="O113" s="459"/>
      <c r="P113" s="11"/>
    </row>
    <row r="114" spans="1:16">
      <c r="A114" s="54"/>
      <c r="B114" s="25" t="s">
        <v>115</v>
      </c>
      <c r="D114" s="19"/>
      <c r="E114" s="27"/>
      <c r="F114" s="18"/>
      <c r="G114" s="19"/>
      <c r="H114" s="19"/>
      <c r="I114" s="19"/>
      <c r="J114" s="19"/>
      <c r="K114" s="14"/>
      <c r="L114" s="14"/>
      <c r="M114" s="19"/>
      <c r="N114" s="14"/>
      <c r="O114" s="459"/>
      <c r="P114" s="11"/>
    </row>
    <row r="115" spans="1:16">
      <c r="A115" s="11">
        <v>1</v>
      </c>
      <c r="B115" s="26" t="s">
        <v>26</v>
      </c>
      <c r="C115" s="27">
        <v>1</v>
      </c>
      <c r="D115" s="27">
        <v>2</v>
      </c>
      <c r="E115" s="27"/>
      <c r="F115" s="18"/>
      <c r="G115" s="27">
        <v>1</v>
      </c>
      <c r="H115" s="19"/>
      <c r="I115" s="19"/>
      <c r="J115" s="19"/>
      <c r="K115" s="14">
        <f>SUM(E115:J115)</f>
        <v>1</v>
      </c>
      <c r="L115" s="14">
        <v>1146</v>
      </c>
      <c r="M115" s="26" t="s">
        <v>27</v>
      </c>
      <c r="N115" s="30"/>
      <c r="O115" s="459"/>
      <c r="P115" s="11"/>
    </row>
    <row r="116" spans="1:16">
      <c r="A116" s="11">
        <v>2</v>
      </c>
      <c r="B116" s="26" t="s">
        <v>113</v>
      </c>
      <c r="C116" s="27">
        <v>1</v>
      </c>
      <c r="D116" s="27">
        <v>2</v>
      </c>
      <c r="E116" s="27"/>
      <c r="F116" s="18"/>
      <c r="G116" s="27">
        <v>1</v>
      </c>
      <c r="H116" s="19"/>
      <c r="I116" s="19"/>
      <c r="J116" s="19"/>
      <c r="K116" s="14">
        <f>SUM(E116:J116)</f>
        <v>1</v>
      </c>
      <c r="L116" s="14">
        <v>1145</v>
      </c>
      <c r="M116" s="26" t="s">
        <v>114</v>
      </c>
      <c r="N116" s="30"/>
      <c r="O116" s="459"/>
      <c r="P116" s="11">
        <v>1</v>
      </c>
    </row>
    <row r="117" spans="1:16" s="6" customFormat="1">
      <c r="A117" s="15" t="s">
        <v>28</v>
      </c>
      <c r="B117" s="16"/>
      <c r="C117" s="15">
        <f>SUM(C100:C116)</f>
        <v>14</v>
      </c>
      <c r="D117" s="15"/>
      <c r="E117" s="15">
        <f t="shared" ref="E117:K117" si="10">SUM(E100:E115)</f>
        <v>6</v>
      </c>
      <c r="F117" s="15">
        <f t="shared" si="10"/>
        <v>0</v>
      </c>
      <c r="G117" s="15">
        <f t="shared" si="10"/>
        <v>7</v>
      </c>
      <c r="H117" s="15">
        <f t="shared" si="10"/>
        <v>0</v>
      </c>
      <c r="I117" s="15">
        <f t="shared" si="10"/>
        <v>0</v>
      </c>
      <c r="J117" s="15">
        <f t="shared" si="10"/>
        <v>0</v>
      </c>
      <c r="K117" s="15">
        <f t="shared" si="10"/>
        <v>13</v>
      </c>
      <c r="L117" s="15"/>
      <c r="M117" s="17"/>
      <c r="N117" s="17"/>
      <c r="O117" s="460"/>
      <c r="P117" s="161"/>
    </row>
    <row r="118" spans="1:16">
      <c r="A118" s="57" t="s">
        <v>117</v>
      </c>
      <c r="B118" s="58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9"/>
      <c r="N118" s="9"/>
      <c r="O118" s="459"/>
      <c r="P118" s="11"/>
    </row>
    <row r="119" spans="1:16">
      <c r="A119" s="38"/>
      <c r="B119" s="60" t="s">
        <v>103</v>
      </c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2"/>
      <c r="N119" s="62"/>
      <c r="O119" s="459"/>
      <c r="P119" s="11"/>
    </row>
    <row r="120" spans="1:16">
      <c r="A120" s="38"/>
      <c r="B120" s="63" t="s">
        <v>50</v>
      </c>
      <c r="C120" s="44">
        <v>1</v>
      </c>
      <c r="D120" s="44">
        <v>1</v>
      </c>
      <c r="E120" s="64"/>
      <c r="F120" s="64"/>
      <c r="G120" s="44">
        <v>1</v>
      </c>
      <c r="H120" s="61"/>
      <c r="I120" s="61"/>
      <c r="J120" s="61"/>
      <c r="K120" s="61">
        <f t="shared" ref="K120:K126" si="11">SUM(E120:J120)</f>
        <v>1</v>
      </c>
      <c r="L120" s="61">
        <v>1165</v>
      </c>
      <c r="M120" s="63" t="s">
        <v>118</v>
      </c>
      <c r="N120" s="41"/>
      <c r="O120" s="459"/>
      <c r="P120" s="11">
        <v>1</v>
      </c>
    </row>
    <row r="121" spans="1:16">
      <c r="A121" s="38"/>
      <c r="B121" s="63" t="s">
        <v>84</v>
      </c>
      <c r="C121" s="44">
        <v>1</v>
      </c>
      <c r="D121" s="44">
        <v>2</v>
      </c>
      <c r="E121" s="44">
        <v>1</v>
      </c>
      <c r="F121" s="64"/>
      <c r="G121" s="61"/>
      <c r="H121" s="61"/>
      <c r="I121" s="61"/>
      <c r="J121" s="61"/>
      <c r="K121" s="61">
        <f t="shared" si="11"/>
        <v>1</v>
      </c>
      <c r="L121" s="61">
        <v>1136</v>
      </c>
      <c r="M121" s="41"/>
      <c r="N121" s="41"/>
      <c r="O121" s="459"/>
      <c r="P121" s="11"/>
    </row>
    <row r="122" spans="1:16">
      <c r="A122" s="38"/>
      <c r="B122" s="63" t="s">
        <v>25</v>
      </c>
      <c r="C122" s="44">
        <v>1</v>
      </c>
      <c r="D122" s="44">
        <v>3</v>
      </c>
      <c r="E122" s="44">
        <v>1</v>
      </c>
      <c r="F122" s="64"/>
      <c r="G122" s="61"/>
      <c r="H122" s="61"/>
      <c r="I122" s="61"/>
      <c r="J122" s="61"/>
      <c r="K122" s="61">
        <f t="shared" si="11"/>
        <v>1</v>
      </c>
      <c r="L122" s="61">
        <v>35</v>
      </c>
      <c r="M122" s="41" t="s">
        <v>119</v>
      </c>
      <c r="N122" s="41"/>
      <c r="O122" s="459"/>
      <c r="P122" s="11">
        <v>1</v>
      </c>
    </row>
    <row r="123" spans="1:16">
      <c r="A123" s="11">
        <v>11</v>
      </c>
      <c r="B123" s="41" t="s">
        <v>25</v>
      </c>
      <c r="C123" s="42">
        <v>1</v>
      </c>
      <c r="D123" s="42">
        <v>11</v>
      </c>
      <c r="E123" s="44">
        <v>1</v>
      </c>
      <c r="F123" s="18"/>
      <c r="G123" s="39"/>
      <c r="H123" s="39"/>
      <c r="I123" s="39"/>
      <c r="J123" s="39"/>
      <c r="K123" s="39">
        <f>SUM(E123:J123)</f>
        <v>1</v>
      </c>
      <c r="L123" s="378">
        <v>1119</v>
      </c>
      <c r="M123" s="407" t="s">
        <v>1028</v>
      </c>
      <c r="N123" s="408" t="s">
        <v>1027</v>
      </c>
      <c r="O123" s="459" t="s">
        <v>82</v>
      </c>
      <c r="P123" s="375">
        <v>1</v>
      </c>
    </row>
    <row r="124" spans="1:16">
      <c r="A124" s="38"/>
      <c r="B124" s="63" t="s">
        <v>25</v>
      </c>
      <c r="C124" s="44">
        <v>1</v>
      </c>
      <c r="D124" s="44">
        <v>4</v>
      </c>
      <c r="E124" s="44">
        <v>1</v>
      </c>
      <c r="F124" s="64"/>
      <c r="G124" s="61"/>
      <c r="H124" s="61"/>
      <c r="I124" s="61"/>
      <c r="J124" s="61"/>
      <c r="K124" s="61">
        <f t="shared" si="11"/>
        <v>1</v>
      </c>
      <c r="L124" s="61">
        <v>1174</v>
      </c>
      <c r="M124" s="41" t="s">
        <v>27</v>
      </c>
      <c r="N124" s="41"/>
      <c r="O124" s="459"/>
      <c r="P124" s="11"/>
    </row>
    <row r="125" spans="1:16">
      <c r="A125" s="38"/>
      <c r="B125" s="63" t="s">
        <v>105</v>
      </c>
      <c r="C125" s="44">
        <v>1</v>
      </c>
      <c r="D125" s="44">
        <v>6</v>
      </c>
      <c r="E125" s="44">
        <v>1</v>
      </c>
      <c r="F125" s="64"/>
      <c r="G125" s="61"/>
      <c r="H125" s="61"/>
      <c r="I125" s="61"/>
      <c r="J125" s="61"/>
      <c r="K125" s="61">
        <f t="shared" si="11"/>
        <v>1</v>
      </c>
      <c r="L125" s="61">
        <v>1176</v>
      </c>
      <c r="M125" s="63" t="s">
        <v>27</v>
      </c>
      <c r="N125" s="41"/>
      <c r="O125" s="459"/>
      <c r="P125" s="11"/>
    </row>
    <row r="126" spans="1:16">
      <c r="A126" s="38"/>
      <c r="B126" s="63" t="s">
        <v>105</v>
      </c>
      <c r="C126" s="44">
        <v>1</v>
      </c>
      <c r="D126" s="44">
        <v>5</v>
      </c>
      <c r="E126" s="44">
        <v>1</v>
      </c>
      <c r="F126" s="64"/>
      <c r="G126" s="61"/>
      <c r="H126" s="61"/>
      <c r="I126" s="61"/>
      <c r="J126" s="61"/>
      <c r="K126" s="61">
        <f t="shared" si="11"/>
        <v>1</v>
      </c>
      <c r="L126" s="61">
        <v>257</v>
      </c>
      <c r="M126" s="41" t="s">
        <v>27</v>
      </c>
      <c r="N126" s="41"/>
      <c r="O126" s="459"/>
      <c r="P126" s="11"/>
    </row>
    <row r="127" spans="1:16" s="10" customFormat="1">
      <c r="A127" s="11"/>
      <c r="B127" s="447" t="s">
        <v>50</v>
      </c>
      <c r="C127" s="100">
        <v>1</v>
      </c>
      <c r="D127" s="100">
        <v>8</v>
      </c>
      <c r="E127" s="100">
        <v>1</v>
      </c>
      <c r="F127" s="96"/>
      <c r="G127" s="52"/>
      <c r="H127" s="52"/>
      <c r="I127" s="52"/>
      <c r="J127" s="52"/>
      <c r="K127" s="52">
        <f>SUM(E127:J127)</f>
        <v>1</v>
      </c>
      <c r="L127" s="52">
        <v>1140</v>
      </c>
      <c r="M127" s="394"/>
      <c r="N127" s="394"/>
      <c r="O127" s="459"/>
      <c r="P127" s="396"/>
    </row>
    <row r="128" spans="1:16">
      <c r="A128" s="38"/>
      <c r="B128" s="65" t="s">
        <v>120</v>
      </c>
      <c r="C128" s="66"/>
      <c r="D128" s="61"/>
      <c r="E128" s="67"/>
      <c r="F128" s="64"/>
      <c r="G128" s="61"/>
      <c r="H128" s="61"/>
      <c r="I128" s="61"/>
      <c r="J128" s="61"/>
      <c r="K128" s="61"/>
      <c r="L128" s="61"/>
      <c r="M128" s="61"/>
      <c r="N128" s="39"/>
      <c r="O128" s="459"/>
      <c r="P128" s="11"/>
    </row>
    <row r="129" spans="1:16">
      <c r="A129" s="38"/>
      <c r="B129" s="63" t="s">
        <v>123</v>
      </c>
      <c r="C129" s="44">
        <v>1</v>
      </c>
      <c r="D129" s="44">
        <v>2</v>
      </c>
      <c r="E129" s="64"/>
      <c r="F129" s="64"/>
      <c r="G129" s="68"/>
      <c r="H129" s="44">
        <v>1</v>
      </c>
      <c r="I129" s="61"/>
      <c r="J129" s="61"/>
      <c r="K129" s="61">
        <f>SUM(E129:J129)</f>
        <v>1</v>
      </c>
      <c r="L129" s="61">
        <v>1155</v>
      </c>
      <c r="M129" s="63" t="s">
        <v>27</v>
      </c>
      <c r="N129" s="41"/>
      <c r="O129" s="459"/>
      <c r="P129" s="11"/>
    </row>
    <row r="130" spans="1:16">
      <c r="A130" s="38"/>
      <c r="B130" s="63" t="s">
        <v>123</v>
      </c>
      <c r="C130" s="44">
        <v>1</v>
      </c>
      <c r="D130" s="44">
        <v>3</v>
      </c>
      <c r="E130" s="65"/>
      <c r="F130" s="64"/>
      <c r="G130" s="68"/>
      <c r="H130" s="44">
        <v>1</v>
      </c>
      <c r="I130" s="61"/>
      <c r="J130" s="61"/>
      <c r="K130" s="61">
        <f>SUM(E130:J130)</f>
        <v>1</v>
      </c>
      <c r="L130" s="61">
        <v>1156</v>
      </c>
      <c r="M130" s="63" t="s">
        <v>27</v>
      </c>
      <c r="N130" s="41"/>
      <c r="O130" s="459"/>
      <c r="P130" s="11"/>
    </row>
    <row r="131" spans="1:16">
      <c r="A131" s="38"/>
      <c r="B131" s="400" t="s">
        <v>1162</v>
      </c>
      <c r="C131" s="401">
        <v>1</v>
      </c>
      <c r="D131" s="401">
        <v>4</v>
      </c>
      <c r="E131" s="403"/>
      <c r="F131" s="403"/>
      <c r="G131" s="394"/>
      <c r="H131" s="401">
        <v>1</v>
      </c>
      <c r="I131" s="404"/>
      <c r="J131" s="404"/>
      <c r="K131" s="404">
        <f>SUM(E131:J131)</f>
        <v>1</v>
      </c>
      <c r="L131" s="404">
        <v>1157</v>
      </c>
      <c r="M131" s="63" t="s">
        <v>27</v>
      </c>
      <c r="N131" s="41"/>
      <c r="O131" s="459"/>
      <c r="P131" s="11"/>
    </row>
    <row r="132" spans="1:16">
      <c r="A132" s="38"/>
      <c r="B132" s="447" t="s">
        <v>1023</v>
      </c>
      <c r="C132" s="401">
        <v>1</v>
      </c>
      <c r="D132" s="401">
        <v>5</v>
      </c>
      <c r="E132" s="414"/>
      <c r="F132" s="403"/>
      <c r="G132" s="394"/>
      <c r="H132" s="401">
        <v>1</v>
      </c>
      <c r="I132" s="404"/>
      <c r="J132" s="404"/>
      <c r="K132" s="404">
        <f>SUM(E132:J132)</f>
        <v>1</v>
      </c>
      <c r="L132" s="404">
        <v>1158</v>
      </c>
      <c r="M132" s="63" t="s">
        <v>27</v>
      </c>
      <c r="N132" s="41"/>
      <c r="O132" s="459"/>
      <c r="P132" s="11"/>
    </row>
    <row r="133" spans="1:16">
      <c r="A133" s="38"/>
      <c r="B133" s="65" t="s">
        <v>124</v>
      </c>
      <c r="C133" s="66"/>
      <c r="D133" s="61"/>
      <c r="E133" s="67"/>
      <c r="F133" s="64"/>
      <c r="G133" s="61"/>
      <c r="H133" s="61"/>
      <c r="I133" s="61"/>
      <c r="J133" s="61"/>
      <c r="K133" s="61"/>
      <c r="L133" s="61"/>
      <c r="M133" s="39"/>
      <c r="N133" s="39"/>
      <c r="O133" s="459"/>
      <c r="P133" s="11"/>
    </row>
    <row r="134" spans="1:16">
      <c r="A134" s="38"/>
      <c r="B134" s="63" t="s">
        <v>125</v>
      </c>
      <c r="C134" s="44">
        <v>1</v>
      </c>
      <c r="D134" s="44">
        <v>1</v>
      </c>
      <c r="E134" s="65"/>
      <c r="F134" s="64"/>
      <c r="G134" s="44">
        <v>1</v>
      </c>
      <c r="H134" s="61"/>
      <c r="I134" s="61"/>
      <c r="J134" s="61"/>
      <c r="K134" s="61">
        <f>SUM(E134:J134)</f>
        <v>1</v>
      </c>
      <c r="L134" s="61">
        <v>1161</v>
      </c>
      <c r="M134" s="63" t="s">
        <v>126</v>
      </c>
      <c r="N134" s="41"/>
      <c r="O134" s="459"/>
      <c r="P134" s="11">
        <v>1</v>
      </c>
    </row>
    <row r="135" spans="1:16">
      <c r="A135" s="38"/>
      <c r="B135" s="63" t="s">
        <v>125</v>
      </c>
      <c r="C135" s="44">
        <v>1</v>
      </c>
      <c r="D135" s="44">
        <v>2</v>
      </c>
      <c r="E135" s="65"/>
      <c r="F135" s="64"/>
      <c r="G135" s="44">
        <v>1</v>
      </c>
      <c r="H135" s="61"/>
      <c r="I135" s="61"/>
      <c r="J135" s="61"/>
      <c r="K135" s="61">
        <f>SUM(E135:J135)</f>
        <v>1</v>
      </c>
      <c r="L135" s="61">
        <v>1162</v>
      </c>
      <c r="M135" s="41" t="s">
        <v>127</v>
      </c>
      <c r="N135" s="41"/>
      <c r="O135" s="459"/>
      <c r="P135" s="11">
        <v>1</v>
      </c>
    </row>
    <row r="136" spans="1:16">
      <c r="A136" s="38"/>
      <c r="B136" s="63" t="s">
        <v>125</v>
      </c>
      <c r="C136" s="44">
        <v>1</v>
      </c>
      <c r="D136" s="44">
        <v>3</v>
      </c>
      <c r="E136" s="65"/>
      <c r="F136" s="64"/>
      <c r="G136" s="44">
        <v>1</v>
      </c>
      <c r="H136" s="61"/>
      <c r="I136" s="61"/>
      <c r="J136" s="61"/>
      <c r="K136" s="61">
        <f>SUM(E136:J136)</f>
        <v>1</v>
      </c>
      <c r="L136" s="61">
        <v>1163</v>
      </c>
      <c r="M136" s="41" t="s">
        <v>128</v>
      </c>
      <c r="N136" s="41"/>
      <c r="O136" s="459"/>
      <c r="P136" s="11">
        <v>1</v>
      </c>
    </row>
    <row r="137" spans="1:16">
      <c r="A137" s="38"/>
      <c r="B137" s="63" t="s">
        <v>125</v>
      </c>
      <c r="C137" s="44">
        <v>1</v>
      </c>
      <c r="D137" s="44">
        <v>4</v>
      </c>
      <c r="E137" s="65"/>
      <c r="F137" s="64"/>
      <c r="G137" s="44">
        <v>1</v>
      </c>
      <c r="H137" s="61"/>
      <c r="I137" s="61"/>
      <c r="J137" s="61"/>
      <c r="K137" s="61">
        <f>SUM(E137:J137)</f>
        <v>1</v>
      </c>
      <c r="L137" s="61">
        <v>1164</v>
      </c>
      <c r="M137" s="41" t="s">
        <v>27</v>
      </c>
      <c r="N137" s="41"/>
      <c r="O137" s="459"/>
      <c r="P137" s="11"/>
    </row>
    <row r="138" spans="1:16">
      <c r="A138" s="38"/>
      <c r="B138" s="65" t="s">
        <v>129</v>
      </c>
      <c r="C138" s="66"/>
      <c r="D138" s="61"/>
      <c r="E138" s="67"/>
      <c r="F138" s="64"/>
      <c r="G138" s="61"/>
      <c r="H138" s="61"/>
      <c r="I138" s="61"/>
      <c r="J138" s="61"/>
      <c r="K138" s="61"/>
      <c r="L138" s="61"/>
      <c r="M138" s="39"/>
      <c r="N138" s="39"/>
      <c r="O138" s="459"/>
      <c r="P138" s="11"/>
    </row>
    <row r="139" spans="1:16">
      <c r="A139" s="38"/>
      <c r="B139" s="63" t="s">
        <v>123</v>
      </c>
      <c r="C139" s="44">
        <v>1</v>
      </c>
      <c r="D139" s="44">
        <v>3</v>
      </c>
      <c r="E139" s="64"/>
      <c r="F139" s="64"/>
      <c r="G139" s="68"/>
      <c r="H139" s="44">
        <v>1</v>
      </c>
      <c r="I139" s="61"/>
      <c r="J139" s="61"/>
      <c r="K139" s="61">
        <f t="shared" ref="K139:K144" si="12">SUM(E139:J139)</f>
        <v>1</v>
      </c>
      <c r="L139" s="61">
        <v>1159</v>
      </c>
      <c r="M139" s="63" t="s">
        <v>27</v>
      </c>
      <c r="N139" s="41"/>
      <c r="O139" s="459"/>
      <c r="P139" s="11"/>
    </row>
    <row r="140" spans="1:16">
      <c r="A140" s="38"/>
      <c r="B140" s="63" t="s">
        <v>123</v>
      </c>
      <c r="C140" s="44">
        <v>1</v>
      </c>
      <c r="D140" s="44">
        <v>4</v>
      </c>
      <c r="E140" s="65"/>
      <c r="F140" s="64"/>
      <c r="G140" s="68"/>
      <c r="H140" s="44">
        <v>1</v>
      </c>
      <c r="I140" s="61"/>
      <c r="J140" s="61"/>
      <c r="K140" s="61">
        <f t="shared" si="12"/>
        <v>1</v>
      </c>
      <c r="L140" s="61">
        <v>1160</v>
      </c>
      <c r="M140" s="63" t="s">
        <v>27</v>
      </c>
      <c r="N140" s="41"/>
      <c r="O140" s="459"/>
      <c r="P140" s="11"/>
    </row>
    <row r="141" spans="1:16">
      <c r="A141" s="38"/>
      <c r="B141" s="63" t="s">
        <v>130</v>
      </c>
      <c r="C141" s="44">
        <v>1</v>
      </c>
      <c r="D141" s="44">
        <v>1</v>
      </c>
      <c r="E141" s="65"/>
      <c r="F141" s="44">
        <v>1</v>
      </c>
      <c r="G141" s="61"/>
      <c r="H141" s="61"/>
      <c r="I141" s="61"/>
      <c r="J141" s="61"/>
      <c r="K141" s="61">
        <f>SUM(E141:J141)</f>
        <v>1</v>
      </c>
      <c r="L141" s="61">
        <v>1167</v>
      </c>
      <c r="M141" s="63" t="s">
        <v>131</v>
      </c>
      <c r="N141" s="41"/>
      <c r="O141" s="459"/>
      <c r="P141" s="11">
        <v>1</v>
      </c>
    </row>
    <row r="142" spans="1:16">
      <c r="A142" s="38"/>
      <c r="B142" s="63" t="s">
        <v>130</v>
      </c>
      <c r="C142" s="44">
        <v>1</v>
      </c>
      <c r="D142" s="44">
        <v>2</v>
      </c>
      <c r="E142" s="65"/>
      <c r="F142" s="44">
        <v>1</v>
      </c>
      <c r="G142" s="61"/>
      <c r="H142" s="61"/>
      <c r="I142" s="61"/>
      <c r="J142" s="61"/>
      <c r="K142" s="61">
        <f>SUM(E142:J142)</f>
        <v>1</v>
      </c>
      <c r="L142" s="61">
        <v>1168</v>
      </c>
      <c r="M142" s="63" t="s">
        <v>132</v>
      </c>
      <c r="N142" s="41"/>
      <c r="O142" s="459"/>
      <c r="P142" s="11">
        <v>1</v>
      </c>
    </row>
    <row r="143" spans="1:16">
      <c r="A143" s="38"/>
      <c r="B143" s="63" t="s">
        <v>130</v>
      </c>
      <c r="C143" s="44">
        <v>1</v>
      </c>
      <c r="D143" s="44">
        <v>5</v>
      </c>
      <c r="E143" s="65"/>
      <c r="F143" s="44">
        <v>1</v>
      </c>
      <c r="G143" s="61"/>
      <c r="H143" s="61"/>
      <c r="I143" s="61"/>
      <c r="J143" s="61"/>
      <c r="K143" s="61">
        <f t="shared" si="12"/>
        <v>1</v>
      </c>
      <c r="L143" s="61">
        <v>1169</v>
      </c>
      <c r="M143" s="63" t="s">
        <v>27</v>
      </c>
      <c r="N143" s="41"/>
      <c r="O143" s="459"/>
      <c r="P143" s="11"/>
    </row>
    <row r="144" spans="1:16">
      <c r="A144" s="38"/>
      <c r="B144" s="63" t="s">
        <v>130</v>
      </c>
      <c r="C144" s="44">
        <v>1</v>
      </c>
      <c r="D144" s="44">
        <v>6</v>
      </c>
      <c r="E144" s="65"/>
      <c r="F144" s="44">
        <v>1</v>
      </c>
      <c r="G144" s="61"/>
      <c r="H144" s="61"/>
      <c r="I144" s="61"/>
      <c r="J144" s="61"/>
      <c r="K144" s="61">
        <f t="shared" si="12"/>
        <v>1</v>
      </c>
      <c r="L144" s="61">
        <v>1170</v>
      </c>
      <c r="M144" s="63" t="s">
        <v>27</v>
      </c>
      <c r="N144" s="41"/>
      <c r="O144" s="459"/>
      <c r="P144" s="11"/>
    </row>
    <row r="145" spans="1:17" s="73" customFormat="1">
      <c r="A145" s="69" t="s">
        <v>28</v>
      </c>
      <c r="B145" s="70"/>
      <c r="C145" s="69">
        <f>SUM(C120:C144)</f>
        <v>22</v>
      </c>
      <c r="D145" s="71"/>
      <c r="E145" s="71">
        <f t="shared" ref="E145:K145" si="13">SUM(E120:E144)</f>
        <v>7</v>
      </c>
      <c r="F145" s="71">
        <f t="shared" si="13"/>
        <v>4</v>
      </c>
      <c r="G145" s="71">
        <f t="shared" si="13"/>
        <v>5</v>
      </c>
      <c r="H145" s="71">
        <f t="shared" si="13"/>
        <v>6</v>
      </c>
      <c r="I145" s="71">
        <f t="shared" si="13"/>
        <v>0</v>
      </c>
      <c r="J145" s="71">
        <f t="shared" si="13"/>
        <v>0</v>
      </c>
      <c r="K145" s="71">
        <f t="shared" si="13"/>
        <v>22</v>
      </c>
      <c r="L145" s="71"/>
      <c r="M145" s="72"/>
      <c r="N145" s="72"/>
      <c r="O145" s="460"/>
      <c r="P145" s="163"/>
    </row>
    <row r="146" spans="1:17">
      <c r="A146" s="74" t="s">
        <v>133</v>
      </c>
      <c r="B146" s="75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68"/>
      <c r="N146" s="9"/>
      <c r="O146" s="459"/>
      <c r="P146" s="11"/>
    </row>
    <row r="147" spans="1:17">
      <c r="A147" s="74"/>
      <c r="B147" s="106" t="s">
        <v>49</v>
      </c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68"/>
      <c r="N147" s="9"/>
      <c r="O147" s="459"/>
      <c r="P147" s="11"/>
    </row>
    <row r="148" spans="1:17">
      <c r="A148" s="74"/>
      <c r="B148" s="75" t="s">
        <v>50</v>
      </c>
      <c r="C148" s="59">
        <v>1</v>
      </c>
      <c r="D148" s="59">
        <v>1</v>
      </c>
      <c r="E148" s="59"/>
      <c r="F148" s="59"/>
      <c r="G148" s="59">
        <v>1</v>
      </c>
      <c r="H148" s="59"/>
      <c r="I148" s="59"/>
      <c r="J148" s="59"/>
      <c r="K148" s="59">
        <f t="shared" ref="K148:K156" si="14">SUM(E148:J148)</f>
        <v>1</v>
      </c>
      <c r="L148" s="59">
        <v>17</v>
      </c>
      <c r="M148" s="58"/>
      <c r="N148" s="12"/>
      <c r="O148" s="459"/>
      <c r="P148" s="11"/>
    </row>
    <row r="149" spans="1:17">
      <c r="A149" s="77"/>
      <c r="B149" s="75" t="s">
        <v>50</v>
      </c>
      <c r="C149" s="61">
        <v>1</v>
      </c>
      <c r="D149" s="61">
        <v>2</v>
      </c>
      <c r="E149" s="61"/>
      <c r="F149" s="61"/>
      <c r="G149" s="61">
        <v>1</v>
      </c>
      <c r="H149" s="61"/>
      <c r="I149" s="61"/>
      <c r="J149" s="61"/>
      <c r="K149" s="61">
        <f t="shared" si="14"/>
        <v>1</v>
      </c>
      <c r="L149" s="61">
        <v>18</v>
      </c>
      <c r="M149" s="75" t="s">
        <v>136</v>
      </c>
      <c r="N149" s="12"/>
      <c r="O149" s="459"/>
      <c r="P149" s="11">
        <v>1</v>
      </c>
    </row>
    <row r="150" spans="1:17">
      <c r="A150" s="77"/>
      <c r="B150" s="75" t="s">
        <v>50</v>
      </c>
      <c r="C150" s="61">
        <v>1</v>
      </c>
      <c r="D150" s="61">
        <v>2</v>
      </c>
      <c r="E150" s="61"/>
      <c r="F150" s="61"/>
      <c r="G150" s="61">
        <v>1</v>
      </c>
      <c r="H150" s="61"/>
      <c r="I150" s="61"/>
      <c r="J150" s="61"/>
      <c r="K150" s="61">
        <f t="shared" si="14"/>
        <v>1</v>
      </c>
      <c r="L150" s="61">
        <v>19</v>
      </c>
      <c r="M150" s="78"/>
      <c r="N150" s="79"/>
      <c r="O150" s="459" t="s">
        <v>140</v>
      </c>
      <c r="P150" s="11"/>
    </row>
    <row r="151" spans="1:17">
      <c r="A151" s="77"/>
      <c r="B151" s="75" t="s">
        <v>50</v>
      </c>
      <c r="C151" s="61">
        <v>1</v>
      </c>
      <c r="D151" s="61">
        <v>2</v>
      </c>
      <c r="E151" s="61"/>
      <c r="F151" s="61"/>
      <c r="G151" s="61">
        <v>1</v>
      </c>
      <c r="H151" s="61"/>
      <c r="I151" s="61"/>
      <c r="J151" s="61"/>
      <c r="K151" s="61">
        <f t="shared" si="14"/>
        <v>1</v>
      </c>
      <c r="L151" s="61">
        <v>1148</v>
      </c>
      <c r="M151" s="75" t="s">
        <v>144</v>
      </c>
      <c r="N151" s="12"/>
      <c r="O151" s="459"/>
      <c r="P151" s="11">
        <v>1</v>
      </c>
    </row>
    <row r="152" spans="1:17">
      <c r="A152" s="74"/>
      <c r="B152" s="75" t="s">
        <v>25</v>
      </c>
      <c r="C152" s="59">
        <v>1</v>
      </c>
      <c r="D152" s="59">
        <v>2</v>
      </c>
      <c r="E152" s="59">
        <v>1</v>
      </c>
      <c r="F152" s="59"/>
      <c r="G152" s="59"/>
      <c r="H152" s="59"/>
      <c r="I152" s="59"/>
      <c r="J152" s="59"/>
      <c r="K152" s="59">
        <f t="shared" si="14"/>
        <v>1</v>
      </c>
      <c r="L152" s="59">
        <v>155</v>
      </c>
      <c r="N152" s="12"/>
      <c r="O152" s="459"/>
      <c r="P152" s="11"/>
      <c r="Q152" s="387" t="s">
        <v>134</v>
      </c>
    </row>
    <row r="153" spans="1:17">
      <c r="A153" s="77"/>
      <c r="B153" s="75" t="s">
        <v>25</v>
      </c>
      <c r="C153" s="61">
        <v>1</v>
      </c>
      <c r="D153" s="61">
        <v>1</v>
      </c>
      <c r="E153" s="61">
        <v>1</v>
      </c>
      <c r="F153" s="61"/>
      <c r="G153" s="61"/>
      <c r="H153" s="61"/>
      <c r="I153" s="61"/>
      <c r="J153" s="61"/>
      <c r="K153" s="61">
        <f t="shared" si="14"/>
        <v>1</v>
      </c>
      <c r="L153" s="61">
        <v>27</v>
      </c>
      <c r="M153" s="75"/>
      <c r="N153" s="12"/>
      <c r="O153" s="459"/>
      <c r="P153" s="11"/>
    </row>
    <row r="154" spans="1:17">
      <c r="A154" s="77"/>
      <c r="B154" s="75" t="s">
        <v>101</v>
      </c>
      <c r="C154" s="61">
        <v>1</v>
      </c>
      <c r="D154" s="61">
        <v>3</v>
      </c>
      <c r="E154" s="61">
        <v>1</v>
      </c>
      <c r="F154" s="61"/>
      <c r="G154" s="61"/>
      <c r="H154" s="61"/>
      <c r="I154" s="61"/>
      <c r="J154" s="61"/>
      <c r="K154" s="61">
        <f t="shared" si="14"/>
        <v>1</v>
      </c>
      <c r="L154" s="61">
        <v>25</v>
      </c>
      <c r="M154" s="78"/>
      <c r="N154" s="80" t="s">
        <v>68</v>
      </c>
      <c r="O154" s="459" t="s">
        <v>145</v>
      </c>
      <c r="P154" s="11"/>
    </row>
    <row r="155" spans="1:17">
      <c r="A155" s="77"/>
      <c r="B155" s="75" t="s">
        <v>84</v>
      </c>
      <c r="C155" s="59">
        <v>1</v>
      </c>
      <c r="D155" s="59">
        <v>3</v>
      </c>
      <c r="E155" s="59">
        <v>1</v>
      </c>
      <c r="F155" s="59"/>
      <c r="G155" s="59"/>
      <c r="H155" s="59"/>
      <c r="I155" s="59"/>
      <c r="J155" s="59"/>
      <c r="K155" s="59">
        <f t="shared" si="14"/>
        <v>1</v>
      </c>
      <c r="L155" s="59">
        <v>23</v>
      </c>
      <c r="M155" s="62" t="s">
        <v>147</v>
      </c>
      <c r="N155" s="12"/>
      <c r="O155" s="459"/>
      <c r="P155" s="11">
        <v>1</v>
      </c>
    </row>
    <row r="156" spans="1:17">
      <c r="A156" s="77"/>
      <c r="B156" s="75" t="s">
        <v>84</v>
      </c>
      <c r="C156" s="59">
        <v>1</v>
      </c>
      <c r="D156" s="59">
        <v>4</v>
      </c>
      <c r="E156" s="59">
        <v>1</v>
      </c>
      <c r="F156" s="59"/>
      <c r="G156" s="59"/>
      <c r="H156" s="59"/>
      <c r="I156" s="59"/>
      <c r="J156" s="59"/>
      <c r="K156" s="59">
        <f t="shared" si="14"/>
        <v>1</v>
      </c>
      <c r="L156" s="59">
        <v>24</v>
      </c>
      <c r="M156" s="12" t="s">
        <v>27</v>
      </c>
      <c r="N156" s="12"/>
      <c r="O156" s="459"/>
      <c r="P156" s="11"/>
    </row>
    <row r="157" spans="1:17">
      <c r="A157" s="38"/>
      <c r="B157" s="106" t="s">
        <v>135</v>
      </c>
      <c r="C157" s="13"/>
      <c r="D157" s="13"/>
      <c r="E157" s="13"/>
      <c r="F157" s="13"/>
      <c r="G157" s="13"/>
      <c r="H157" s="13"/>
      <c r="I157" s="13"/>
      <c r="J157" s="13"/>
      <c r="K157" s="13"/>
      <c r="L157" s="21"/>
      <c r="M157" s="13"/>
      <c r="N157" s="13"/>
      <c r="O157" s="459"/>
      <c r="P157" s="11"/>
    </row>
    <row r="158" spans="1:17">
      <c r="A158" s="77"/>
      <c r="B158" s="75" t="s">
        <v>24</v>
      </c>
      <c r="C158" s="61">
        <v>1</v>
      </c>
      <c r="D158" s="61">
        <v>3</v>
      </c>
      <c r="E158" s="61"/>
      <c r="F158" s="61"/>
      <c r="G158" s="61">
        <v>1</v>
      </c>
      <c r="H158" s="61"/>
      <c r="I158" s="61"/>
      <c r="J158" s="61"/>
      <c r="K158" s="61">
        <f>SUM(E158:J158)</f>
        <v>1</v>
      </c>
      <c r="L158" s="61">
        <v>13</v>
      </c>
      <c r="M158" s="75" t="s">
        <v>27</v>
      </c>
      <c r="N158" s="12"/>
      <c r="O158" s="459"/>
      <c r="P158" s="11"/>
    </row>
    <row r="159" spans="1:17">
      <c r="A159" s="77"/>
      <c r="B159" s="75" t="s">
        <v>24</v>
      </c>
      <c r="C159" s="61">
        <v>1</v>
      </c>
      <c r="D159" s="61">
        <v>4</v>
      </c>
      <c r="E159" s="61"/>
      <c r="F159" s="61"/>
      <c r="G159" s="61">
        <v>1</v>
      </c>
      <c r="H159" s="61"/>
      <c r="I159" s="61"/>
      <c r="J159" s="61"/>
      <c r="K159" s="61">
        <f>SUM(E159:J159)</f>
        <v>1</v>
      </c>
      <c r="L159" s="61">
        <v>14</v>
      </c>
      <c r="M159" s="75" t="s">
        <v>137</v>
      </c>
      <c r="N159" s="12"/>
      <c r="O159" s="459"/>
      <c r="P159" s="11">
        <v>1</v>
      </c>
    </row>
    <row r="160" spans="1:17">
      <c r="A160" s="38"/>
      <c r="B160" s="106" t="s">
        <v>138</v>
      </c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13"/>
      <c r="O160" s="459"/>
      <c r="P160" s="11"/>
    </row>
    <row r="161" spans="1:18" ht="18" customHeight="1">
      <c r="A161" s="77"/>
      <c r="B161" s="75" t="s">
        <v>24</v>
      </c>
      <c r="C161" s="61">
        <v>1</v>
      </c>
      <c r="D161" s="61">
        <v>1</v>
      </c>
      <c r="E161" s="61"/>
      <c r="F161" s="61"/>
      <c r="G161" s="61">
        <v>1</v>
      </c>
      <c r="H161" s="61"/>
      <c r="I161" s="61"/>
      <c r="J161" s="61"/>
      <c r="K161" s="61">
        <f>SUM(E161:J161)</f>
        <v>1</v>
      </c>
      <c r="L161" s="61">
        <v>95</v>
      </c>
      <c r="M161" s="75" t="s">
        <v>139</v>
      </c>
      <c r="N161" s="12"/>
      <c r="O161" s="459"/>
      <c r="P161" s="11">
        <v>1</v>
      </c>
    </row>
    <row r="162" spans="1:18" s="120" customFormat="1">
      <c r="A162" s="415"/>
      <c r="B162" s="387" t="s">
        <v>241</v>
      </c>
      <c r="C162" s="61">
        <v>1</v>
      </c>
      <c r="D162" s="61"/>
      <c r="E162" s="61"/>
      <c r="F162" s="61"/>
      <c r="G162" s="61"/>
      <c r="H162" s="61"/>
      <c r="I162" s="61"/>
      <c r="J162" s="61"/>
      <c r="K162" s="61"/>
      <c r="L162" s="61">
        <v>153</v>
      </c>
      <c r="M162" s="64" t="s">
        <v>242</v>
      </c>
      <c r="N162" s="61" t="s">
        <v>243</v>
      </c>
      <c r="O162" s="459"/>
      <c r="P162" s="98">
        <v>1</v>
      </c>
      <c r="R162" s="1"/>
    </row>
    <row r="163" spans="1:18">
      <c r="A163" s="38"/>
      <c r="B163" s="106" t="s">
        <v>142</v>
      </c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75"/>
      <c r="N163" s="12"/>
      <c r="O163" s="459"/>
      <c r="P163" s="11"/>
    </row>
    <row r="164" spans="1:18">
      <c r="A164" s="77"/>
      <c r="B164" s="75" t="s">
        <v>24</v>
      </c>
      <c r="C164" s="61">
        <v>1</v>
      </c>
      <c r="D164" s="61">
        <v>1</v>
      </c>
      <c r="E164" s="61"/>
      <c r="F164" s="61"/>
      <c r="G164" s="61">
        <v>1</v>
      </c>
      <c r="H164" s="61"/>
      <c r="I164" s="61"/>
      <c r="J164" s="61"/>
      <c r="K164" s="61">
        <f t="shared" ref="K164:K169" si="15">SUM(E164:J164)</f>
        <v>1</v>
      </c>
      <c r="L164" s="61">
        <v>16</v>
      </c>
      <c r="M164" s="75" t="s">
        <v>143</v>
      </c>
      <c r="N164" s="12"/>
      <c r="O164" s="459"/>
      <c r="P164" s="11">
        <v>1</v>
      </c>
    </row>
    <row r="165" spans="1:18">
      <c r="A165" s="77"/>
      <c r="B165" s="75" t="s">
        <v>65</v>
      </c>
      <c r="C165" s="61">
        <v>1</v>
      </c>
      <c r="D165" s="61">
        <v>3</v>
      </c>
      <c r="E165" s="61"/>
      <c r="F165" s="61">
        <v>1</v>
      </c>
      <c r="G165" s="61"/>
      <c r="H165" s="61"/>
      <c r="I165" s="61"/>
      <c r="J165" s="61"/>
      <c r="K165" s="61">
        <f t="shared" si="15"/>
        <v>1</v>
      </c>
      <c r="L165" s="61">
        <v>29</v>
      </c>
      <c r="M165" s="75" t="s">
        <v>141</v>
      </c>
      <c r="N165" s="12"/>
      <c r="O165" s="459"/>
      <c r="P165" s="11">
        <v>1</v>
      </c>
    </row>
    <row r="166" spans="1:18">
      <c r="A166" s="77"/>
      <c r="B166" s="75" t="s">
        <v>65</v>
      </c>
      <c r="C166" s="61">
        <v>1</v>
      </c>
      <c r="D166" s="61">
        <v>4</v>
      </c>
      <c r="E166" s="61"/>
      <c r="F166" s="61">
        <v>1</v>
      </c>
      <c r="G166" s="61"/>
      <c r="H166" s="61"/>
      <c r="I166" s="61"/>
      <c r="J166" s="61"/>
      <c r="K166" s="61">
        <f t="shared" si="15"/>
        <v>1</v>
      </c>
      <c r="L166" s="61">
        <v>30</v>
      </c>
      <c r="M166" s="75" t="s">
        <v>27</v>
      </c>
      <c r="N166" s="12"/>
      <c r="O166" s="459"/>
      <c r="P166" s="11"/>
    </row>
    <row r="167" spans="1:18">
      <c r="A167" s="77"/>
      <c r="B167" s="75" t="s">
        <v>65</v>
      </c>
      <c r="C167" s="61">
        <v>1</v>
      </c>
      <c r="D167" s="61">
        <v>5</v>
      </c>
      <c r="E167" s="61"/>
      <c r="F167" s="61">
        <v>1</v>
      </c>
      <c r="G167" s="61"/>
      <c r="H167" s="61"/>
      <c r="I167" s="61"/>
      <c r="J167" s="61"/>
      <c r="K167" s="61">
        <f t="shared" si="15"/>
        <v>1</v>
      </c>
      <c r="L167" s="61">
        <v>31</v>
      </c>
      <c r="M167" s="75" t="s">
        <v>27</v>
      </c>
      <c r="N167" s="12"/>
      <c r="O167" s="459"/>
      <c r="P167" s="11"/>
    </row>
    <row r="168" spans="1:18">
      <c r="A168" s="77"/>
      <c r="B168" s="75" t="s">
        <v>65</v>
      </c>
      <c r="C168" s="61">
        <v>1</v>
      </c>
      <c r="D168" s="61">
        <v>4</v>
      </c>
      <c r="E168" s="61"/>
      <c r="F168" s="61">
        <v>1</v>
      </c>
      <c r="G168" s="61"/>
      <c r="H168" s="61"/>
      <c r="I168" s="61"/>
      <c r="J168" s="61"/>
      <c r="K168" s="61">
        <f t="shared" si="15"/>
        <v>1</v>
      </c>
      <c r="L168" s="61">
        <v>32</v>
      </c>
      <c r="M168" s="75" t="s">
        <v>27</v>
      </c>
      <c r="N168" s="12"/>
      <c r="O168" s="459"/>
      <c r="P168" s="11"/>
    </row>
    <row r="169" spans="1:18">
      <c r="A169" s="77"/>
      <c r="B169" s="75" t="s">
        <v>65</v>
      </c>
      <c r="C169" s="61">
        <v>1</v>
      </c>
      <c r="D169" s="61">
        <v>5</v>
      </c>
      <c r="E169" s="61"/>
      <c r="F169" s="61">
        <v>1</v>
      </c>
      <c r="G169" s="61"/>
      <c r="H169" s="61"/>
      <c r="I169" s="61"/>
      <c r="J169" s="61"/>
      <c r="K169" s="61">
        <f t="shared" si="15"/>
        <v>1</v>
      </c>
      <c r="L169" s="61">
        <v>33</v>
      </c>
      <c r="M169" s="75" t="s">
        <v>27</v>
      </c>
      <c r="N169" s="12"/>
      <c r="O169" s="459"/>
      <c r="P169" s="11"/>
    </row>
    <row r="170" spans="1:18">
      <c r="A170" s="38"/>
      <c r="B170" s="106" t="s">
        <v>146</v>
      </c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13"/>
      <c r="N170" s="13"/>
      <c r="O170" s="459"/>
      <c r="P170" s="11"/>
    </row>
    <row r="171" spans="1:18">
      <c r="A171" s="77"/>
      <c r="B171" s="75" t="s">
        <v>88</v>
      </c>
      <c r="C171" s="59">
        <v>1</v>
      </c>
      <c r="D171" s="59">
        <v>1</v>
      </c>
      <c r="E171" s="59"/>
      <c r="F171" s="59"/>
      <c r="G171" s="59">
        <v>1</v>
      </c>
      <c r="H171" s="59"/>
      <c r="I171" s="59"/>
      <c r="J171" s="59"/>
      <c r="K171" s="59">
        <f>SUM(E171:J171)</f>
        <v>1</v>
      </c>
      <c r="L171" s="59">
        <v>21</v>
      </c>
      <c r="M171" s="12" t="s">
        <v>27</v>
      </c>
      <c r="N171" s="12"/>
      <c r="O171" s="459"/>
      <c r="P171" s="11"/>
    </row>
    <row r="172" spans="1:18">
      <c r="A172" s="77"/>
      <c r="B172" s="75" t="s">
        <v>88</v>
      </c>
      <c r="C172" s="59">
        <v>1</v>
      </c>
      <c r="D172" s="59">
        <v>2</v>
      </c>
      <c r="E172" s="59"/>
      <c r="F172" s="59"/>
      <c r="G172" s="59">
        <v>1</v>
      </c>
      <c r="H172" s="59"/>
      <c r="I172" s="59"/>
      <c r="J172" s="59"/>
      <c r="K172" s="59">
        <f>SUM(E172:J172)</f>
        <v>1</v>
      </c>
      <c r="L172" s="59">
        <v>22</v>
      </c>
      <c r="M172" s="12" t="s">
        <v>27</v>
      </c>
      <c r="N172" s="12"/>
      <c r="O172" s="459"/>
      <c r="P172" s="11"/>
    </row>
    <row r="173" spans="1:18" s="73" customFormat="1">
      <c r="A173" s="69" t="s">
        <v>28</v>
      </c>
      <c r="B173" s="81"/>
      <c r="C173" s="69">
        <f>SUM(C148:C172)</f>
        <v>21</v>
      </c>
      <c r="D173" s="69"/>
      <c r="E173" s="69">
        <f t="shared" ref="E173:K173" si="16">SUM(E148:E172)</f>
        <v>5</v>
      </c>
      <c r="F173" s="69">
        <f t="shared" si="16"/>
        <v>5</v>
      </c>
      <c r="G173" s="69">
        <f t="shared" si="16"/>
        <v>10</v>
      </c>
      <c r="H173" s="69">
        <f t="shared" si="16"/>
        <v>0</v>
      </c>
      <c r="I173" s="69">
        <f t="shared" si="16"/>
        <v>0</v>
      </c>
      <c r="J173" s="69">
        <f t="shared" si="16"/>
        <v>0</v>
      </c>
      <c r="K173" s="69">
        <f t="shared" si="16"/>
        <v>20</v>
      </c>
      <c r="L173" s="69"/>
      <c r="M173" s="82"/>
      <c r="N173" s="72"/>
      <c r="O173" s="460"/>
      <c r="P173" s="163"/>
    </row>
    <row r="174" spans="1:18">
      <c r="A174" s="74" t="s">
        <v>148</v>
      </c>
      <c r="B174" s="58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68"/>
      <c r="N174" s="9"/>
      <c r="O174" s="459"/>
      <c r="P174" s="11"/>
    </row>
    <row r="175" spans="1:18">
      <c r="A175" s="83"/>
      <c r="B175" s="60" t="s">
        <v>49</v>
      </c>
      <c r="C175" s="61"/>
      <c r="D175" s="61"/>
      <c r="E175" s="84"/>
      <c r="F175" s="61"/>
      <c r="G175" s="61"/>
      <c r="H175" s="61"/>
      <c r="I175" s="61"/>
      <c r="J175" s="61"/>
      <c r="K175" s="61"/>
      <c r="L175" s="61"/>
      <c r="M175" s="75"/>
      <c r="N175" s="62"/>
      <c r="O175" s="459"/>
      <c r="P175" s="11"/>
    </row>
    <row r="176" spans="1:18">
      <c r="A176" s="83"/>
      <c r="B176" s="63" t="s">
        <v>84</v>
      </c>
      <c r="C176" s="44">
        <v>1</v>
      </c>
      <c r="D176" s="44">
        <v>5</v>
      </c>
      <c r="E176" s="44">
        <v>1</v>
      </c>
      <c r="F176" s="64"/>
      <c r="G176" s="61"/>
      <c r="H176" s="61"/>
      <c r="I176" s="61"/>
      <c r="J176" s="61"/>
      <c r="K176" s="61">
        <f t="shared" ref="K176:K185" si="17">SUM(E176:J176)</f>
        <v>1</v>
      </c>
      <c r="L176" s="61">
        <v>302</v>
      </c>
      <c r="M176" s="86" t="s">
        <v>27</v>
      </c>
      <c r="N176" s="45"/>
      <c r="O176" s="459"/>
      <c r="P176" s="11"/>
    </row>
    <row r="177" spans="1:16">
      <c r="A177" s="11"/>
      <c r="B177" s="449" t="s">
        <v>84</v>
      </c>
      <c r="C177" s="393">
        <v>1</v>
      </c>
      <c r="D177" s="393">
        <v>8</v>
      </c>
      <c r="E177" s="393">
        <v>1</v>
      </c>
      <c r="F177" s="393"/>
      <c r="G177" s="393"/>
      <c r="H177" s="393"/>
      <c r="I177" s="393"/>
      <c r="J177" s="393"/>
      <c r="K177" s="393">
        <f>SUM(E177:J177)</f>
        <v>1</v>
      </c>
      <c r="L177" s="393">
        <v>11</v>
      </c>
      <c r="M177" s="45" t="s">
        <v>27</v>
      </c>
      <c r="N177" s="45"/>
      <c r="O177" s="459"/>
      <c r="P177" s="11"/>
    </row>
    <row r="178" spans="1:16">
      <c r="A178" s="83"/>
      <c r="B178" s="449" t="s">
        <v>84</v>
      </c>
      <c r="C178" s="393">
        <v>1</v>
      </c>
      <c r="D178" s="393">
        <v>9</v>
      </c>
      <c r="E178" s="393">
        <v>1</v>
      </c>
      <c r="F178" s="393"/>
      <c r="G178" s="393"/>
      <c r="H178" s="393"/>
      <c r="I178" s="393"/>
      <c r="J178" s="393"/>
      <c r="K178" s="393">
        <f t="shared" si="17"/>
        <v>1</v>
      </c>
      <c r="L178" s="393">
        <v>12</v>
      </c>
      <c r="M178" s="9"/>
      <c r="N178" s="9"/>
      <c r="O178" s="459"/>
      <c r="P178" s="11"/>
    </row>
    <row r="179" spans="1:16">
      <c r="A179" s="83"/>
      <c r="B179" s="63" t="s">
        <v>84</v>
      </c>
      <c r="C179" s="44">
        <v>1</v>
      </c>
      <c r="D179" s="44">
        <v>2</v>
      </c>
      <c r="E179" s="44">
        <v>1</v>
      </c>
      <c r="F179" s="64"/>
      <c r="G179" s="61"/>
      <c r="H179" s="61"/>
      <c r="I179" s="61"/>
      <c r="J179" s="61"/>
      <c r="K179" s="61">
        <f t="shared" si="17"/>
        <v>1</v>
      </c>
      <c r="L179" s="61">
        <v>1081</v>
      </c>
      <c r="M179" s="89" t="s">
        <v>27</v>
      </c>
      <c r="N179" s="45"/>
      <c r="O179" s="459"/>
      <c r="P179" s="11"/>
    </row>
    <row r="180" spans="1:16">
      <c r="A180" s="83"/>
      <c r="B180" s="63" t="s">
        <v>25</v>
      </c>
      <c r="C180" s="44">
        <v>1</v>
      </c>
      <c r="D180" s="44">
        <v>2</v>
      </c>
      <c r="E180" s="44">
        <v>1</v>
      </c>
      <c r="F180" s="64"/>
      <c r="G180" s="61"/>
      <c r="H180" s="61"/>
      <c r="I180" s="61"/>
      <c r="J180" s="61"/>
      <c r="K180" s="61">
        <f t="shared" si="17"/>
        <v>1</v>
      </c>
      <c r="L180" s="61">
        <v>299</v>
      </c>
      <c r="M180" s="86" t="s">
        <v>27</v>
      </c>
      <c r="N180" s="45"/>
      <c r="O180" s="459"/>
      <c r="P180" s="11"/>
    </row>
    <row r="181" spans="1:16">
      <c r="A181" s="83"/>
      <c r="B181" s="63" t="s">
        <v>25</v>
      </c>
      <c r="C181" s="44">
        <v>1</v>
      </c>
      <c r="D181" s="44">
        <v>3</v>
      </c>
      <c r="E181" s="44">
        <v>1</v>
      </c>
      <c r="F181" s="64"/>
      <c r="G181" s="61"/>
      <c r="H181" s="61"/>
      <c r="I181" s="61"/>
      <c r="J181" s="61"/>
      <c r="K181" s="61">
        <f t="shared" si="17"/>
        <v>1</v>
      </c>
      <c r="L181" s="61">
        <v>300</v>
      </c>
      <c r="M181" s="86" t="s">
        <v>27</v>
      </c>
      <c r="N181" s="45"/>
      <c r="O181" s="459"/>
      <c r="P181" s="11"/>
    </row>
    <row r="182" spans="1:16">
      <c r="A182" s="83"/>
      <c r="B182" s="63" t="s">
        <v>25</v>
      </c>
      <c r="C182" s="44">
        <v>1</v>
      </c>
      <c r="D182" s="44">
        <v>1</v>
      </c>
      <c r="E182" s="44">
        <v>1</v>
      </c>
      <c r="F182" s="64"/>
      <c r="G182" s="61"/>
      <c r="H182" s="61"/>
      <c r="I182" s="61"/>
      <c r="J182" s="61"/>
      <c r="K182" s="61">
        <f t="shared" si="17"/>
        <v>1</v>
      </c>
      <c r="L182" s="61">
        <v>1078</v>
      </c>
      <c r="M182" s="86"/>
      <c r="N182" s="45"/>
      <c r="O182" s="459"/>
      <c r="P182" s="11"/>
    </row>
    <row r="183" spans="1:16">
      <c r="A183" s="83"/>
      <c r="B183" s="63" t="s">
        <v>25</v>
      </c>
      <c r="C183" s="44">
        <v>1</v>
      </c>
      <c r="D183" s="44">
        <v>1</v>
      </c>
      <c r="E183" s="44">
        <v>1</v>
      </c>
      <c r="F183" s="64"/>
      <c r="G183" s="61"/>
      <c r="H183" s="61"/>
      <c r="I183" s="61"/>
      <c r="J183" s="61"/>
      <c r="K183" s="61">
        <f t="shared" si="17"/>
        <v>1</v>
      </c>
      <c r="L183" s="61">
        <v>1079</v>
      </c>
      <c r="M183" s="88" t="s">
        <v>154</v>
      </c>
      <c r="N183" s="45"/>
      <c r="O183" s="459"/>
      <c r="P183" s="11">
        <v>1</v>
      </c>
    </row>
    <row r="184" spans="1:16">
      <c r="A184" s="38"/>
      <c r="B184" s="63" t="s">
        <v>25</v>
      </c>
      <c r="C184" s="44">
        <v>1</v>
      </c>
      <c r="D184" s="44">
        <v>1</v>
      </c>
      <c r="E184" s="44">
        <v>1</v>
      </c>
      <c r="F184" s="64"/>
      <c r="G184" s="61"/>
      <c r="H184" s="61"/>
      <c r="I184" s="61"/>
      <c r="J184" s="61"/>
      <c r="K184" s="61">
        <f t="shared" si="17"/>
        <v>1</v>
      </c>
      <c r="L184" s="61">
        <v>1080</v>
      </c>
      <c r="M184" s="45"/>
      <c r="N184" s="45"/>
      <c r="O184" s="459"/>
      <c r="P184" s="11"/>
    </row>
    <row r="185" spans="1:16">
      <c r="A185" s="83"/>
      <c r="B185" s="63" t="s">
        <v>101</v>
      </c>
      <c r="C185" s="44">
        <v>1</v>
      </c>
      <c r="D185" s="44">
        <v>4</v>
      </c>
      <c r="E185" s="44">
        <v>1</v>
      </c>
      <c r="F185" s="64"/>
      <c r="G185" s="61"/>
      <c r="H185" s="61"/>
      <c r="I185" s="61"/>
      <c r="J185" s="61"/>
      <c r="K185" s="61">
        <f t="shared" si="17"/>
        <v>1</v>
      </c>
      <c r="L185" s="61">
        <v>304</v>
      </c>
      <c r="M185" s="86" t="s">
        <v>27</v>
      </c>
      <c r="N185" s="45"/>
      <c r="O185" s="459"/>
      <c r="P185" s="11"/>
    </row>
    <row r="186" spans="1:16">
      <c r="A186" s="83"/>
      <c r="B186" s="60" t="s">
        <v>151</v>
      </c>
      <c r="C186" s="61"/>
      <c r="D186" s="61"/>
      <c r="E186" s="87"/>
      <c r="F186" s="64"/>
      <c r="G186" s="61"/>
      <c r="H186" s="61"/>
      <c r="I186" s="61"/>
      <c r="J186" s="61"/>
      <c r="K186" s="61"/>
      <c r="L186" s="61"/>
      <c r="M186" s="61"/>
      <c r="N186" s="39"/>
      <c r="O186" s="459"/>
      <c r="P186" s="11"/>
    </row>
    <row r="187" spans="1:16">
      <c r="A187" s="83"/>
      <c r="B187" s="63" t="s">
        <v>152</v>
      </c>
      <c r="C187" s="44">
        <v>1</v>
      </c>
      <c r="D187" s="44">
        <v>4</v>
      </c>
      <c r="E187" s="60"/>
      <c r="F187" s="64"/>
      <c r="G187" s="68"/>
      <c r="H187" s="44">
        <v>1</v>
      </c>
      <c r="I187" s="61"/>
      <c r="J187" s="61"/>
      <c r="K187" s="61">
        <f t="shared" ref="K187:K192" si="18">SUM(E187:J187)</f>
        <v>1</v>
      </c>
      <c r="L187" s="61">
        <v>295</v>
      </c>
      <c r="M187" s="86" t="s">
        <v>27</v>
      </c>
      <c r="N187" s="45"/>
      <c r="O187" s="459"/>
      <c r="P187" s="11"/>
    </row>
    <row r="188" spans="1:16">
      <c r="A188" s="83"/>
      <c r="B188" s="63" t="s">
        <v>152</v>
      </c>
      <c r="C188" s="44">
        <v>1</v>
      </c>
      <c r="D188" s="44">
        <v>5</v>
      </c>
      <c r="E188" s="60"/>
      <c r="F188" s="64"/>
      <c r="G188" s="68"/>
      <c r="H188" s="44">
        <v>1</v>
      </c>
      <c r="I188" s="61"/>
      <c r="J188" s="61"/>
      <c r="K188" s="61">
        <f t="shared" si="18"/>
        <v>1</v>
      </c>
      <c r="L188" s="61">
        <v>296</v>
      </c>
      <c r="M188" s="86" t="s">
        <v>27</v>
      </c>
      <c r="N188" s="45"/>
      <c r="O188" s="459"/>
      <c r="P188" s="11"/>
    </row>
    <row r="189" spans="1:16">
      <c r="A189" s="83"/>
      <c r="B189" s="63" t="s">
        <v>113</v>
      </c>
      <c r="C189" s="44">
        <v>1</v>
      </c>
      <c r="D189" s="44">
        <v>2</v>
      </c>
      <c r="E189" s="64"/>
      <c r="F189" s="64"/>
      <c r="G189" s="44">
        <v>1</v>
      </c>
      <c r="H189" s="61"/>
      <c r="I189" s="61"/>
      <c r="J189" s="61"/>
      <c r="K189" s="61">
        <f>SUM(E189:J189)</f>
        <v>1</v>
      </c>
      <c r="L189" s="61">
        <v>291</v>
      </c>
      <c r="M189" s="86" t="s">
        <v>27</v>
      </c>
      <c r="N189" s="45"/>
      <c r="O189" s="459"/>
      <c r="P189" s="11"/>
    </row>
    <row r="190" spans="1:16">
      <c r="A190" s="83"/>
      <c r="B190" s="63" t="s">
        <v>113</v>
      </c>
      <c r="C190" s="44">
        <v>1</v>
      </c>
      <c r="D190" s="44">
        <v>3</v>
      </c>
      <c r="E190" s="60"/>
      <c r="F190" s="64"/>
      <c r="G190" s="44">
        <v>1</v>
      </c>
      <c r="H190" s="61"/>
      <c r="I190" s="61"/>
      <c r="J190" s="61"/>
      <c r="K190" s="61">
        <f>SUM(E190:J190)</f>
        <v>1</v>
      </c>
      <c r="L190" s="61">
        <v>292</v>
      </c>
      <c r="M190" s="86" t="s">
        <v>27</v>
      </c>
      <c r="N190" s="45"/>
      <c r="O190" s="459"/>
      <c r="P190" s="11"/>
    </row>
    <row r="191" spans="1:16">
      <c r="A191" s="83"/>
      <c r="B191" s="63" t="s">
        <v>113</v>
      </c>
      <c r="C191" s="44">
        <v>1</v>
      </c>
      <c r="D191" s="44">
        <v>6</v>
      </c>
      <c r="E191" s="60"/>
      <c r="F191" s="64"/>
      <c r="G191" s="44">
        <v>1</v>
      </c>
      <c r="H191" s="61"/>
      <c r="I191" s="61"/>
      <c r="J191" s="61"/>
      <c r="K191" s="61">
        <f t="shared" si="18"/>
        <v>1</v>
      </c>
      <c r="L191" s="61">
        <v>293</v>
      </c>
      <c r="M191" s="86" t="s">
        <v>27</v>
      </c>
      <c r="N191" s="45"/>
      <c r="O191" s="459"/>
      <c r="P191" s="11"/>
    </row>
    <row r="192" spans="1:16">
      <c r="A192" s="83"/>
      <c r="B192" s="63" t="s">
        <v>113</v>
      </c>
      <c r="C192" s="44">
        <v>1</v>
      </c>
      <c r="D192" s="44">
        <v>7</v>
      </c>
      <c r="E192" s="60"/>
      <c r="F192" s="64"/>
      <c r="G192" s="44">
        <v>1</v>
      </c>
      <c r="H192" s="61"/>
      <c r="I192" s="61"/>
      <c r="J192" s="61"/>
      <c r="K192" s="61">
        <f t="shared" si="18"/>
        <v>1</v>
      </c>
      <c r="L192" s="61">
        <v>294</v>
      </c>
      <c r="M192" s="86" t="s">
        <v>27</v>
      </c>
      <c r="N192" s="45"/>
      <c r="O192" s="459"/>
      <c r="P192" s="11"/>
    </row>
    <row r="193" spans="1:17">
      <c r="A193" s="83"/>
      <c r="B193" s="60" t="s">
        <v>153</v>
      </c>
      <c r="C193" s="61"/>
      <c r="D193" s="61"/>
      <c r="E193" s="87"/>
      <c r="F193" s="64"/>
      <c r="G193" s="61"/>
      <c r="H193" s="61"/>
      <c r="I193" s="61"/>
      <c r="J193" s="61"/>
      <c r="K193" s="61"/>
      <c r="L193" s="61"/>
      <c r="M193" s="61"/>
      <c r="N193" s="39"/>
      <c r="O193" s="459"/>
      <c r="P193" s="11"/>
    </row>
    <row r="194" spans="1:17">
      <c r="A194" s="83"/>
      <c r="B194" s="63" t="s">
        <v>152</v>
      </c>
      <c r="C194" s="44">
        <v>1</v>
      </c>
      <c r="D194" s="44">
        <v>3</v>
      </c>
      <c r="E194" s="60"/>
      <c r="F194" s="64"/>
      <c r="G194" s="44">
        <v>1</v>
      </c>
      <c r="H194" s="61"/>
      <c r="I194" s="61"/>
      <c r="J194" s="61"/>
      <c r="K194" s="61">
        <f t="shared" ref="K194:K199" si="19">SUM(E194:J194)</f>
        <v>1</v>
      </c>
      <c r="L194" s="61">
        <v>1069</v>
      </c>
      <c r="M194" s="89" t="s">
        <v>27</v>
      </c>
      <c r="N194" s="45"/>
      <c r="O194" s="459"/>
      <c r="P194" s="11"/>
    </row>
    <row r="195" spans="1:17">
      <c r="A195" s="83"/>
      <c r="B195" s="63" t="s">
        <v>152</v>
      </c>
      <c r="C195" s="44">
        <v>1</v>
      </c>
      <c r="D195" s="44">
        <v>4</v>
      </c>
      <c r="E195" s="60"/>
      <c r="F195" s="64"/>
      <c r="G195" s="44">
        <v>1</v>
      </c>
      <c r="H195" s="61"/>
      <c r="I195" s="61"/>
      <c r="J195" s="61"/>
      <c r="K195" s="61">
        <f t="shared" si="19"/>
        <v>1</v>
      </c>
      <c r="L195" s="61">
        <v>1070</v>
      </c>
      <c r="M195" s="23"/>
      <c r="N195" s="23"/>
      <c r="O195" s="461" t="s">
        <v>155</v>
      </c>
      <c r="P195" s="11"/>
    </row>
    <row r="196" spans="1:17">
      <c r="A196" s="83"/>
      <c r="B196" s="63" t="s">
        <v>152</v>
      </c>
      <c r="C196" s="44">
        <v>1</v>
      </c>
      <c r="D196" s="44">
        <v>5</v>
      </c>
      <c r="E196" s="64"/>
      <c r="F196" s="64"/>
      <c r="G196" s="68"/>
      <c r="H196" s="44">
        <v>1</v>
      </c>
      <c r="I196" s="61"/>
      <c r="J196" s="61"/>
      <c r="K196" s="61">
        <f t="shared" si="19"/>
        <v>1</v>
      </c>
      <c r="L196" s="61">
        <v>1071</v>
      </c>
      <c r="M196" s="9"/>
      <c r="N196" s="9"/>
      <c r="O196" s="461"/>
      <c r="P196" s="11"/>
      <c r="Q196" s="441" t="s">
        <v>156</v>
      </c>
    </row>
    <row r="197" spans="1:17">
      <c r="A197" s="83"/>
      <c r="B197" s="63" t="s">
        <v>65</v>
      </c>
      <c r="C197" s="44">
        <v>1</v>
      </c>
      <c r="D197" s="44">
        <v>6</v>
      </c>
      <c r="E197" s="60"/>
      <c r="F197" s="44">
        <v>1</v>
      </c>
      <c r="G197" s="61"/>
      <c r="H197" s="61"/>
      <c r="I197" s="61"/>
      <c r="J197" s="61"/>
      <c r="K197" s="61">
        <f t="shared" si="19"/>
        <v>1</v>
      </c>
      <c r="L197" s="52">
        <v>1099</v>
      </c>
      <c r="M197" s="115"/>
      <c r="N197" s="115"/>
      <c r="O197" s="461" t="s">
        <v>157</v>
      </c>
      <c r="P197" s="162"/>
    </row>
    <row r="198" spans="1:17">
      <c r="A198" s="83"/>
      <c r="B198" s="63" t="s">
        <v>65</v>
      </c>
      <c r="C198" s="44">
        <v>1</v>
      </c>
      <c r="D198" s="44">
        <v>7</v>
      </c>
      <c r="E198" s="60"/>
      <c r="F198" s="44">
        <v>1</v>
      </c>
      <c r="G198" s="61"/>
      <c r="H198" s="61"/>
      <c r="I198" s="61"/>
      <c r="J198" s="61"/>
      <c r="K198" s="61">
        <f t="shared" si="19"/>
        <v>1</v>
      </c>
      <c r="L198" s="61">
        <v>1074</v>
      </c>
      <c r="M198" s="86" t="s">
        <v>27</v>
      </c>
      <c r="N198" s="45"/>
      <c r="O198" s="459"/>
      <c r="P198" s="11"/>
    </row>
    <row r="199" spans="1:17">
      <c r="A199" s="83"/>
      <c r="B199" s="63" t="s">
        <v>65</v>
      </c>
      <c r="C199" s="44">
        <v>1</v>
      </c>
      <c r="D199" s="44">
        <v>8</v>
      </c>
      <c r="E199" s="60"/>
      <c r="F199" s="44">
        <v>1</v>
      </c>
      <c r="G199" s="61"/>
      <c r="H199" s="61"/>
      <c r="I199" s="61"/>
      <c r="J199" s="61"/>
      <c r="K199" s="61">
        <f t="shared" si="19"/>
        <v>1</v>
      </c>
      <c r="L199" s="61">
        <v>1075</v>
      </c>
      <c r="M199" s="86" t="s">
        <v>27</v>
      </c>
      <c r="N199" s="45"/>
      <c r="O199" s="459"/>
      <c r="P199" s="11"/>
    </row>
    <row r="200" spans="1:17">
      <c r="A200" s="38"/>
      <c r="B200" s="60" t="s">
        <v>158</v>
      </c>
      <c r="C200" s="61"/>
      <c r="D200" s="61"/>
      <c r="E200" s="87"/>
      <c r="F200" s="64"/>
      <c r="G200" s="61"/>
      <c r="H200" s="61"/>
      <c r="I200" s="61"/>
      <c r="J200" s="61"/>
      <c r="K200" s="61"/>
      <c r="L200" s="61"/>
      <c r="M200" s="39"/>
      <c r="N200" s="39"/>
      <c r="O200" s="459"/>
      <c r="P200" s="11"/>
    </row>
    <row r="201" spans="1:17">
      <c r="A201" s="38"/>
      <c r="B201" s="63" t="s">
        <v>152</v>
      </c>
      <c r="C201" s="44">
        <v>1</v>
      </c>
      <c r="D201" s="44">
        <v>2</v>
      </c>
      <c r="E201" s="60"/>
      <c r="F201" s="64"/>
      <c r="G201" s="44">
        <v>1</v>
      </c>
      <c r="H201" s="61"/>
      <c r="I201" s="61"/>
      <c r="J201" s="61"/>
      <c r="K201" s="61">
        <f>SUM(E201:J201)</f>
        <v>1</v>
      </c>
      <c r="L201" s="61">
        <v>297</v>
      </c>
      <c r="M201" s="45"/>
      <c r="N201" s="45"/>
      <c r="O201" s="459"/>
      <c r="P201" s="11"/>
    </row>
    <row r="202" spans="1:17">
      <c r="A202" s="38"/>
      <c r="B202" s="63" t="s">
        <v>152</v>
      </c>
      <c r="C202" s="44">
        <v>1</v>
      </c>
      <c r="D202" s="44">
        <v>3</v>
      </c>
      <c r="E202" s="60"/>
      <c r="F202" s="64"/>
      <c r="G202" s="44">
        <v>1</v>
      </c>
      <c r="H202" s="61"/>
      <c r="I202" s="61"/>
      <c r="J202" s="61"/>
      <c r="K202" s="61">
        <f>SUM(E202:J202)</f>
        <v>1</v>
      </c>
      <c r="L202" s="61">
        <v>1072</v>
      </c>
      <c r="M202" s="45" t="s">
        <v>27</v>
      </c>
      <c r="N202" s="45"/>
      <c r="O202" s="459"/>
      <c r="P202" s="11"/>
    </row>
    <row r="203" spans="1:17">
      <c r="A203" s="38"/>
      <c r="B203" s="63" t="s">
        <v>159</v>
      </c>
      <c r="C203" s="44">
        <v>1</v>
      </c>
      <c r="D203" s="44">
        <v>4</v>
      </c>
      <c r="E203" s="64"/>
      <c r="F203" s="64"/>
      <c r="G203" s="44">
        <v>1</v>
      </c>
      <c r="H203" s="66"/>
      <c r="I203" s="61"/>
      <c r="J203" s="61"/>
      <c r="K203" s="61">
        <f>SUM(E203:J203)</f>
        <v>1</v>
      </c>
      <c r="L203" s="61">
        <v>298</v>
      </c>
      <c r="M203" s="41" t="s">
        <v>160</v>
      </c>
      <c r="N203" s="45"/>
      <c r="O203" s="459"/>
      <c r="P203" s="11">
        <v>1</v>
      </c>
    </row>
    <row r="204" spans="1:17">
      <c r="A204" s="38"/>
      <c r="B204" s="63" t="s">
        <v>65</v>
      </c>
      <c r="C204" s="44">
        <v>1</v>
      </c>
      <c r="D204" s="44">
        <v>5</v>
      </c>
      <c r="E204" s="60"/>
      <c r="F204" s="44">
        <v>1</v>
      </c>
      <c r="G204" s="61"/>
      <c r="H204" s="61"/>
      <c r="I204" s="61"/>
      <c r="J204" s="61"/>
      <c r="K204" s="61">
        <f>SUM(E204:J204)</f>
        <v>1</v>
      </c>
      <c r="L204" s="61">
        <v>1076</v>
      </c>
      <c r="M204" s="45" t="s">
        <v>27</v>
      </c>
      <c r="N204" s="45"/>
      <c r="O204" s="459"/>
      <c r="P204" s="11"/>
    </row>
    <row r="205" spans="1:17">
      <c r="A205" s="38"/>
      <c r="B205" s="63" t="s">
        <v>65</v>
      </c>
      <c r="C205" s="44">
        <v>1</v>
      </c>
      <c r="D205" s="44">
        <v>6</v>
      </c>
      <c r="E205" s="60"/>
      <c r="F205" s="44">
        <v>1</v>
      </c>
      <c r="G205" s="61"/>
      <c r="H205" s="61"/>
      <c r="I205" s="61"/>
      <c r="J205" s="61"/>
      <c r="K205" s="61">
        <f>SUM(E205:J205)</f>
        <v>1</v>
      </c>
      <c r="L205" s="61">
        <v>1077</v>
      </c>
      <c r="M205" s="45" t="s">
        <v>27</v>
      </c>
      <c r="N205" s="45"/>
      <c r="O205" s="459"/>
      <c r="P205" s="11"/>
    </row>
    <row r="206" spans="1:17" s="73" customFormat="1">
      <c r="A206" s="69" t="s">
        <v>28</v>
      </c>
      <c r="B206" s="81"/>
      <c r="C206" s="69">
        <f>SUM(C176:C205)</f>
        <v>27</v>
      </c>
      <c r="D206" s="69"/>
      <c r="E206" s="69">
        <f t="shared" ref="E206:K206" si="20">SUM(E83:E205)</f>
        <v>78</v>
      </c>
      <c r="F206" s="69">
        <f t="shared" si="20"/>
        <v>25</v>
      </c>
      <c r="G206" s="69">
        <f t="shared" si="20"/>
        <v>81</v>
      </c>
      <c r="H206" s="69">
        <f t="shared" si="20"/>
        <v>15</v>
      </c>
      <c r="I206" s="69">
        <f t="shared" si="20"/>
        <v>0</v>
      </c>
      <c r="J206" s="69">
        <f t="shared" si="20"/>
        <v>0</v>
      </c>
      <c r="K206" s="69">
        <f t="shared" si="20"/>
        <v>199</v>
      </c>
      <c r="L206" s="69"/>
      <c r="M206" s="72"/>
      <c r="N206" s="72"/>
      <c r="O206" s="460"/>
      <c r="P206" s="163"/>
    </row>
    <row r="207" spans="1:17">
      <c r="A207" s="74" t="s">
        <v>161</v>
      </c>
      <c r="B207" s="58"/>
      <c r="C207" s="13"/>
      <c r="D207" s="13"/>
      <c r="E207" s="13"/>
      <c r="F207" s="13"/>
      <c r="G207" s="13"/>
      <c r="H207" s="13"/>
      <c r="I207" s="13"/>
      <c r="J207" s="13"/>
      <c r="K207" s="13"/>
      <c r="L207" s="21"/>
      <c r="M207" s="12"/>
      <c r="N207" s="12"/>
      <c r="O207" s="459"/>
      <c r="P207" s="11"/>
    </row>
    <row r="208" spans="1:17">
      <c r="A208" s="83"/>
      <c r="B208" s="60" t="s">
        <v>49</v>
      </c>
      <c r="C208" s="61"/>
      <c r="D208" s="61"/>
      <c r="E208" s="84"/>
      <c r="F208" s="64"/>
      <c r="G208" s="64"/>
      <c r="H208" s="64"/>
      <c r="I208" s="91"/>
      <c r="J208" s="64"/>
      <c r="K208" s="64"/>
      <c r="L208" s="64"/>
      <c r="M208" s="12"/>
      <c r="N208" s="12"/>
      <c r="O208" s="459"/>
      <c r="P208" s="11"/>
    </row>
    <row r="209" spans="1:20">
      <c r="A209" s="38"/>
      <c r="B209" s="63" t="s">
        <v>50</v>
      </c>
      <c r="C209" s="44">
        <v>1</v>
      </c>
      <c r="D209" s="44">
        <v>1</v>
      </c>
      <c r="E209" s="64"/>
      <c r="F209" s="64"/>
      <c r="G209" s="44">
        <v>1</v>
      </c>
      <c r="H209" s="64"/>
      <c r="I209" s="91"/>
      <c r="J209" s="64"/>
      <c r="K209" s="44">
        <f>SUM(E209:J209)</f>
        <v>1</v>
      </c>
      <c r="L209" s="401">
        <v>275</v>
      </c>
      <c r="M209" s="41"/>
      <c r="N209" s="45"/>
      <c r="O209" s="459"/>
      <c r="P209" s="11"/>
      <c r="Q209" s="1" t="s">
        <v>162</v>
      </c>
    </row>
    <row r="210" spans="1:20">
      <c r="A210" s="38"/>
      <c r="B210" s="63" t="s">
        <v>50</v>
      </c>
      <c r="C210" s="44">
        <v>1</v>
      </c>
      <c r="D210" s="44">
        <v>2</v>
      </c>
      <c r="E210" s="44"/>
      <c r="F210" s="64"/>
      <c r="G210" s="44">
        <v>1</v>
      </c>
      <c r="H210" s="64"/>
      <c r="I210" s="91"/>
      <c r="J210" s="64"/>
      <c r="K210" s="44">
        <f>SUM(E210:J210)</f>
        <v>1</v>
      </c>
      <c r="L210" s="44">
        <v>245</v>
      </c>
      <c r="M210" s="63" t="s">
        <v>169</v>
      </c>
      <c r="N210" s="45"/>
      <c r="O210" s="459"/>
      <c r="P210" s="11">
        <v>1</v>
      </c>
    </row>
    <row r="211" spans="1:20">
      <c r="A211" s="38"/>
      <c r="B211" s="63" t="s">
        <v>25</v>
      </c>
      <c r="C211" s="44">
        <v>1</v>
      </c>
      <c r="D211" s="44">
        <v>2</v>
      </c>
      <c r="E211" s="44">
        <v>1</v>
      </c>
      <c r="F211" s="64"/>
      <c r="G211" s="64"/>
      <c r="H211" s="64"/>
      <c r="I211" s="91"/>
      <c r="J211" s="64"/>
      <c r="K211" s="44">
        <f t="shared" ref="K211:K269" si="21">SUM(E211:J211)</f>
        <v>1</v>
      </c>
      <c r="L211" s="44">
        <v>276</v>
      </c>
      <c r="M211" s="41" t="s">
        <v>163</v>
      </c>
      <c r="N211" s="45"/>
      <c r="O211" s="459"/>
      <c r="P211" s="11">
        <v>1</v>
      </c>
    </row>
    <row r="212" spans="1:20">
      <c r="A212" s="38"/>
      <c r="B212" s="63" t="s">
        <v>25</v>
      </c>
      <c r="C212" s="44">
        <v>1</v>
      </c>
      <c r="D212" s="44">
        <v>6</v>
      </c>
      <c r="E212" s="44">
        <v>1</v>
      </c>
      <c r="F212" s="64"/>
      <c r="G212" s="64"/>
      <c r="H212" s="64"/>
      <c r="I212" s="91"/>
      <c r="J212" s="64"/>
      <c r="K212" s="44">
        <f t="shared" si="21"/>
        <v>1</v>
      </c>
      <c r="L212" s="44">
        <v>869</v>
      </c>
      <c r="M212" s="41" t="s">
        <v>167</v>
      </c>
      <c r="N212" s="45"/>
      <c r="O212" s="459"/>
      <c r="P212" s="11">
        <v>1</v>
      </c>
    </row>
    <row r="213" spans="1:20">
      <c r="A213" s="38"/>
      <c r="B213" s="63" t="s">
        <v>25</v>
      </c>
      <c r="C213" s="44">
        <v>1</v>
      </c>
      <c r="D213" s="44">
        <v>1</v>
      </c>
      <c r="E213" s="44">
        <v>1</v>
      </c>
      <c r="F213" s="64"/>
      <c r="G213" s="64"/>
      <c r="H213" s="64"/>
      <c r="I213" s="91"/>
      <c r="J213" s="64"/>
      <c r="K213" s="44">
        <f t="shared" si="21"/>
        <v>1</v>
      </c>
      <c r="L213" s="44">
        <v>278</v>
      </c>
      <c r="M213" s="382" t="s">
        <v>1030</v>
      </c>
      <c r="N213" s="45"/>
      <c r="O213" s="459"/>
      <c r="P213" s="375">
        <v>1</v>
      </c>
    </row>
    <row r="214" spans="1:20">
      <c r="A214" s="38"/>
      <c r="B214" s="63" t="s">
        <v>25</v>
      </c>
      <c r="C214" s="44">
        <v>1</v>
      </c>
      <c r="D214" s="44">
        <v>1</v>
      </c>
      <c r="E214" s="44">
        <v>1</v>
      </c>
      <c r="F214" s="64"/>
      <c r="G214" s="64"/>
      <c r="H214" s="64"/>
      <c r="I214" s="91"/>
      <c r="J214" s="64"/>
      <c r="K214" s="44">
        <f t="shared" si="21"/>
        <v>1</v>
      </c>
      <c r="L214" s="44">
        <v>1063</v>
      </c>
      <c r="M214" s="45" t="s">
        <v>27</v>
      </c>
      <c r="N214" s="41"/>
      <c r="O214" s="459"/>
      <c r="P214" s="11"/>
    </row>
    <row r="215" spans="1:20">
      <c r="A215" s="38"/>
      <c r="B215" s="63" t="s">
        <v>25</v>
      </c>
      <c r="C215" s="44">
        <v>1</v>
      </c>
      <c r="D215" s="44">
        <v>1</v>
      </c>
      <c r="E215" s="44">
        <v>1</v>
      </c>
      <c r="F215" s="64"/>
      <c r="G215" s="64"/>
      <c r="H215" s="64"/>
      <c r="I215" s="91"/>
      <c r="J215" s="64"/>
      <c r="K215" s="44">
        <f t="shared" si="21"/>
        <v>1</v>
      </c>
      <c r="L215" s="44">
        <v>246</v>
      </c>
      <c r="M215" s="63" t="s">
        <v>179</v>
      </c>
      <c r="N215" s="45"/>
      <c r="O215" s="459"/>
      <c r="P215" s="11">
        <v>1</v>
      </c>
    </row>
    <row r="216" spans="1:20">
      <c r="A216" s="38"/>
      <c r="B216" s="63" t="s">
        <v>25</v>
      </c>
      <c r="C216" s="44">
        <v>1</v>
      </c>
      <c r="D216" s="44">
        <v>1</v>
      </c>
      <c r="E216" s="44">
        <v>1</v>
      </c>
      <c r="F216" s="64"/>
      <c r="G216" s="64"/>
      <c r="H216" s="64"/>
      <c r="I216" s="91"/>
      <c r="J216" s="64"/>
      <c r="K216" s="44">
        <f t="shared" si="21"/>
        <v>1</v>
      </c>
      <c r="L216" s="44">
        <v>247</v>
      </c>
      <c r="M216" s="63" t="s">
        <v>27</v>
      </c>
      <c r="N216" s="45"/>
      <c r="O216" s="459"/>
      <c r="P216" s="11"/>
    </row>
    <row r="217" spans="1:20">
      <c r="A217" s="38"/>
      <c r="B217" s="63" t="s">
        <v>25</v>
      </c>
      <c r="C217" s="44">
        <v>1</v>
      </c>
      <c r="D217" s="44">
        <v>1</v>
      </c>
      <c r="E217" s="44">
        <v>1</v>
      </c>
      <c r="F217" s="64"/>
      <c r="G217" s="64"/>
      <c r="H217" s="64"/>
      <c r="I217" s="91"/>
      <c r="J217" s="64"/>
      <c r="K217" s="44">
        <f t="shared" si="21"/>
        <v>1</v>
      </c>
      <c r="L217" s="44">
        <v>248</v>
      </c>
      <c r="M217" s="45" t="s">
        <v>27</v>
      </c>
      <c r="N217" s="45"/>
      <c r="O217" s="459"/>
      <c r="P217" s="11"/>
    </row>
    <row r="218" spans="1:20">
      <c r="A218" s="38"/>
      <c r="B218" s="63" t="s">
        <v>84</v>
      </c>
      <c r="C218" s="44">
        <v>1</v>
      </c>
      <c r="D218" s="44">
        <v>5</v>
      </c>
      <c r="E218" s="44">
        <v>1</v>
      </c>
      <c r="F218" s="64"/>
      <c r="G218" s="64"/>
      <c r="H218" s="64"/>
      <c r="I218" s="91"/>
      <c r="J218" s="64"/>
      <c r="K218" s="44">
        <f t="shared" si="21"/>
        <v>1</v>
      </c>
      <c r="L218" s="44">
        <v>47</v>
      </c>
      <c r="M218" s="41" t="s">
        <v>164</v>
      </c>
      <c r="N218" s="42"/>
      <c r="O218" s="459"/>
      <c r="P218" s="11">
        <v>1</v>
      </c>
    </row>
    <row r="219" spans="1:20">
      <c r="A219" s="38"/>
      <c r="B219" s="63" t="s">
        <v>84</v>
      </c>
      <c r="C219" s="44">
        <v>1</v>
      </c>
      <c r="D219" s="44">
        <v>3</v>
      </c>
      <c r="E219" s="44">
        <v>1</v>
      </c>
      <c r="F219" s="64"/>
      <c r="G219" s="64"/>
      <c r="H219" s="64"/>
      <c r="I219" s="91"/>
      <c r="J219" s="64"/>
      <c r="K219" s="44">
        <f t="shared" si="21"/>
        <v>1</v>
      </c>
      <c r="L219" s="44">
        <v>249</v>
      </c>
      <c r="M219" s="41" t="s">
        <v>165</v>
      </c>
      <c r="N219" s="45"/>
      <c r="O219" s="459"/>
      <c r="P219" s="11">
        <v>1</v>
      </c>
    </row>
    <row r="220" spans="1:20">
      <c r="A220" s="38"/>
      <c r="B220" s="63" t="s">
        <v>84</v>
      </c>
      <c r="C220" s="44">
        <v>1</v>
      </c>
      <c r="D220" s="44">
        <v>4</v>
      </c>
      <c r="E220" s="44">
        <v>1</v>
      </c>
      <c r="F220" s="64"/>
      <c r="G220" s="64"/>
      <c r="H220" s="64"/>
      <c r="I220" s="91"/>
      <c r="J220" s="64"/>
      <c r="K220" s="44">
        <f t="shared" si="21"/>
        <v>1</v>
      </c>
      <c r="L220" s="44">
        <v>250</v>
      </c>
      <c r="M220" s="51"/>
      <c r="N220" s="23"/>
      <c r="O220" s="461" t="s">
        <v>166</v>
      </c>
      <c r="P220" s="11"/>
    </row>
    <row r="221" spans="1:20">
      <c r="A221" s="38"/>
      <c r="B221" s="60" t="s">
        <v>168</v>
      </c>
      <c r="C221" s="61"/>
      <c r="D221" s="61"/>
      <c r="E221" s="44"/>
      <c r="F221" s="64"/>
      <c r="G221" s="64"/>
      <c r="H221" s="64"/>
      <c r="I221" s="91"/>
      <c r="J221" s="64"/>
      <c r="K221" s="44"/>
      <c r="L221" s="44"/>
      <c r="M221" s="68"/>
      <c r="N221" s="9"/>
      <c r="O221" s="459"/>
      <c r="P221" s="11"/>
      <c r="R221" s="130"/>
      <c r="T221" s="428"/>
    </row>
    <row r="222" spans="1:20">
      <c r="A222" s="38"/>
      <c r="B222" s="63" t="s">
        <v>113</v>
      </c>
      <c r="C222" s="44">
        <v>1</v>
      </c>
      <c r="D222" s="44">
        <v>3</v>
      </c>
      <c r="E222" s="44"/>
      <c r="F222" s="64"/>
      <c r="G222" s="44">
        <v>1</v>
      </c>
      <c r="H222" s="64"/>
      <c r="I222" s="91"/>
      <c r="J222" s="64"/>
      <c r="K222" s="44">
        <f t="shared" si="21"/>
        <v>1</v>
      </c>
      <c r="L222" s="44">
        <v>261</v>
      </c>
      <c r="M222" s="63" t="s">
        <v>170</v>
      </c>
      <c r="N222" s="45"/>
      <c r="O222" s="459"/>
      <c r="P222" s="11">
        <v>1</v>
      </c>
    </row>
    <row r="223" spans="1:20">
      <c r="A223" s="38"/>
      <c r="B223" s="63" t="s">
        <v>113</v>
      </c>
      <c r="C223" s="44">
        <v>1</v>
      </c>
      <c r="D223" s="44">
        <v>4</v>
      </c>
      <c r="E223" s="44"/>
      <c r="F223" s="64"/>
      <c r="G223" s="44">
        <v>1</v>
      </c>
      <c r="H223" s="64"/>
      <c r="I223" s="91"/>
      <c r="J223" s="64"/>
      <c r="K223" s="44">
        <f t="shared" si="21"/>
        <v>1</v>
      </c>
      <c r="L223" s="44">
        <v>262</v>
      </c>
      <c r="M223" s="63" t="s">
        <v>171</v>
      </c>
      <c r="N223" s="45"/>
      <c r="O223" s="459"/>
      <c r="P223" s="11">
        <v>1</v>
      </c>
    </row>
    <row r="224" spans="1:20">
      <c r="A224" s="38"/>
      <c r="B224" s="63" t="s">
        <v>123</v>
      </c>
      <c r="C224" s="44">
        <v>1</v>
      </c>
      <c r="D224" s="44">
        <v>5</v>
      </c>
      <c r="E224" s="44"/>
      <c r="F224" s="64"/>
      <c r="G224" s="68"/>
      <c r="H224" s="44">
        <v>1</v>
      </c>
      <c r="I224" s="91"/>
      <c r="J224" s="64"/>
      <c r="K224" s="44">
        <f t="shared" si="21"/>
        <v>1</v>
      </c>
      <c r="L224" s="44">
        <v>270</v>
      </c>
      <c r="M224" s="86" t="s">
        <v>27</v>
      </c>
      <c r="N224" s="45"/>
      <c r="O224" s="459"/>
      <c r="P224" s="11"/>
    </row>
    <row r="225" spans="1:16">
      <c r="A225" s="38"/>
      <c r="B225" s="63" t="s">
        <v>152</v>
      </c>
      <c r="C225" s="44">
        <v>1</v>
      </c>
      <c r="D225" s="44">
        <v>6</v>
      </c>
      <c r="E225" s="44"/>
      <c r="F225" s="64"/>
      <c r="G225" s="44">
        <v>1</v>
      </c>
      <c r="H225" s="64"/>
      <c r="I225" s="91"/>
      <c r="J225" s="64"/>
      <c r="K225" s="44">
        <f t="shared" si="21"/>
        <v>1</v>
      </c>
      <c r="L225" s="44">
        <v>273</v>
      </c>
      <c r="M225" s="86" t="s">
        <v>27</v>
      </c>
      <c r="N225" s="45"/>
      <c r="O225" s="459"/>
      <c r="P225" s="11"/>
    </row>
    <row r="226" spans="1:16">
      <c r="A226" s="38"/>
      <c r="B226" s="63" t="s">
        <v>152</v>
      </c>
      <c r="C226" s="44">
        <v>1</v>
      </c>
      <c r="D226" s="44">
        <v>7</v>
      </c>
      <c r="E226" s="44"/>
      <c r="F226" s="64"/>
      <c r="G226" s="44">
        <v>1</v>
      </c>
      <c r="H226" s="64"/>
      <c r="I226" s="91"/>
      <c r="J226" s="64"/>
      <c r="K226" s="44">
        <f t="shared" si="21"/>
        <v>1</v>
      </c>
      <c r="L226" s="44">
        <v>274</v>
      </c>
      <c r="M226" s="86" t="s">
        <v>27</v>
      </c>
      <c r="N226" s="45"/>
      <c r="O226" s="459"/>
      <c r="P226" s="11"/>
    </row>
    <row r="227" spans="1:16">
      <c r="A227" s="38"/>
      <c r="B227" s="60" t="s">
        <v>172</v>
      </c>
      <c r="C227" s="63"/>
      <c r="D227" s="63"/>
      <c r="E227" s="44"/>
      <c r="F227" s="64"/>
      <c r="G227" s="64"/>
      <c r="H227" s="64"/>
      <c r="I227" s="91"/>
      <c r="J227" s="64"/>
      <c r="K227" s="44"/>
      <c r="L227" s="44"/>
      <c r="M227" s="45"/>
      <c r="N227" s="45"/>
      <c r="O227" s="459"/>
      <c r="P227" s="11"/>
    </row>
    <row r="228" spans="1:16">
      <c r="A228" s="38"/>
      <c r="B228" s="63" t="s">
        <v>1023</v>
      </c>
      <c r="C228" s="44">
        <v>1</v>
      </c>
      <c r="D228" s="44">
        <v>2</v>
      </c>
      <c r="E228" s="44"/>
      <c r="F228" s="64"/>
      <c r="G228" s="44">
        <v>1</v>
      </c>
      <c r="H228" s="64"/>
      <c r="I228" s="91"/>
      <c r="J228" s="64"/>
      <c r="K228" s="44">
        <f t="shared" si="21"/>
        <v>1</v>
      </c>
      <c r="L228" s="44">
        <v>242</v>
      </c>
      <c r="M228" s="45"/>
      <c r="N228" s="45"/>
      <c r="O228" s="459"/>
      <c r="P228" s="11"/>
    </row>
    <row r="229" spans="1:16">
      <c r="A229" s="38"/>
      <c r="B229" s="416" t="s">
        <v>646</v>
      </c>
      <c r="C229" s="44">
        <v>1</v>
      </c>
      <c r="D229" s="44">
        <v>3</v>
      </c>
      <c r="E229" s="44"/>
      <c r="F229" s="44">
        <v>1</v>
      </c>
      <c r="G229" s="64"/>
      <c r="H229" s="64"/>
      <c r="I229" s="91"/>
      <c r="J229" s="64"/>
      <c r="K229" s="44">
        <f t="shared" si="21"/>
        <v>1</v>
      </c>
      <c r="L229" s="44">
        <v>254</v>
      </c>
      <c r="M229" s="63" t="s">
        <v>175</v>
      </c>
      <c r="N229" s="45"/>
      <c r="O229" s="459"/>
      <c r="P229" s="11">
        <v>1</v>
      </c>
    </row>
    <row r="230" spans="1:16">
      <c r="A230" s="38"/>
      <c r="B230" s="63" t="s">
        <v>113</v>
      </c>
      <c r="C230" s="44">
        <v>1</v>
      </c>
      <c r="D230" s="44">
        <v>4</v>
      </c>
      <c r="E230" s="44"/>
      <c r="F230" s="64"/>
      <c r="G230" s="44">
        <v>1</v>
      </c>
      <c r="H230" s="64"/>
      <c r="I230" s="91"/>
      <c r="J230" s="64"/>
      <c r="K230" s="44">
        <f t="shared" si="21"/>
        <v>1</v>
      </c>
      <c r="L230" s="44">
        <v>263</v>
      </c>
      <c r="M230" s="41" t="s">
        <v>176</v>
      </c>
      <c r="N230" s="45"/>
      <c r="O230" s="459"/>
      <c r="P230" s="11">
        <v>1</v>
      </c>
    </row>
    <row r="231" spans="1:16">
      <c r="A231" s="38"/>
      <c r="B231" s="63" t="s">
        <v>113</v>
      </c>
      <c r="C231" s="44">
        <v>1</v>
      </c>
      <c r="D231" s="44">
        <v>5</v>
      </c>
      <c r="E231" s="44"/>
      <c r="F231" s="64"/>
      <c r="G231" s="44">
        <v>1</v>
      </c>
      <c r="H231" s="64"/>
      <c r="I231" s="91"/>
      <c r="J231" s="64"/>
      <c r="K231" s="44">
        <f t="shared" si="21"/>
        <v>1</v>
      </c>
      <c r="L231" s="44">
        <v>264</v>
      </c>
      <c r="M231" s="51"/>
      <c r="N231" s="51"/>
      <c r="O231" s="461" t="s">
        <v>177</v>
      </c>
      <c r="P231" s="11"/>
    </row>
    <row r="232" spans="1:16">
      <c r="A232" s="38"/>
      <c r="B232" s="63" t="s">
        <v>113</v>
      </c>
      <c r="C232" s="44">
        <v>1</v>
      </c>
      <c r="D232" s="44">
        <v>6</v>
      </c>
      <c r="E232" s="44"/>
      <c r="F232" s="64"/>
      <c r="G232" s="44">
        <v>1</v>
      </c>
      <c r="H232" s="64"/>
      <c r="I232" s="91"/>
      <c r="J232" s="64"/>
      <c r="K232" s="44">
        <f t="shared" si="21"/>
        <v>1</v>
      </c>
      <c r="L232" s="44">
        <v>265</v>
      </c>
      <c r="M232" s="45" t="s">
        <v>27</v>
      </c>
      <c r="N232" s="45"/>
      <c r="O232" s="459"/>
      <c r="P232" s="11"/>
    </row>
    <row r="233" spans="1:16">
      <c r="A233" s="38"/>
      <c r="B233" s="63" t="s">
        <v>113</v>
      </c>
      <c r="C233" s="44">
        <v>1</v>
      </c>
      <c r="D233" s="44">
        <v>7</v>
      </c>
      <c r="E233" s="44"/>
      <c r="F233" s="64"/>
      <c r="G233" s="44">
        <v>1</v>
      </c>
      <c r="H233" s="64"/>
      <c r="I233" s="91"/>
      <c r="J233" s="64"/>
      <c r="K233" s="44">
        <f t="shared" si="21"/>
        <v>1</v>
      </c>
      <c r="L233" s="44">
        <v>266</v>
      </c>
      <c r="M233" s="45" t="s">
        <v>27</v>
      </c>
      <c r="N233" s="45"/>
      <c r="O233" s="459"/>
      <c r="P233" s="11"/>
    </row>
    <row r="234" spans="1:16">
      <c r="A234" s="38"/>
      <c r="B234" s="63" t="s">
        <v>123</v>
      </c>
      <c r="C234" s="44">
        <v>1</v>
      </c>
      <c r="D234" s="44">
        <v>8</v>
      </c>
      <c r="E234" s="44"/>
      <c r="F234" s="64"/>
      <c r="G234" s="68"/>
      <c r="H234" s="44">
        <v>1</v>
      </c>
      <c r="I234" s="91"/>
      <c r="J234" s="64"/>
      <c r="K234" s="44">
        <f t="shared" si="21"/>
        <v>1</v>
      </c>
      <c r="L234" s="44">
        <v>271</v>
      </c>
      <c r="M234" s="45" t="s">
        <v>27</v>
      </c>
      <c r="N234" s="45"/>
      <c r="O234" s="459"/>
      <c r="P234" s="11"/>
    </row>
    <row r="235" spans="1:16">
      <c r="A235" s="38"/>
      <c r="B235" s="63" t="s">
        <v>65</v>
      </c>
      <c r="C235" s="44">
        <v>1</v>
      </c>
      <c r="D235" s="44">
        <v>9</v>
      </c>
      <c r="E235" s="44"/>
      <c r="F235" s="44">
        <v>1</v>
      </c>
      <c r="G235" s="64"/>
      <c r="H235" s="64"/>
      <c r="I235" s="91"/>
      <c r="J235" s="64"/>
      <c r="K235" s="44">
        <f t="shared" si="21"/>
        <v>1</v>
      </c>
      <c r="L235" s="44">
        <v>281</v>
      </c>
      <c r="M235" s="45" t="s">
        <v>27</v>
      </c>
      <c r="N235" s="45"/>
      <c r="O235" s="459"/>
      <c r="P235" s="11"/>
    </row>
    <row r="236" spans="1:16">
      <c r="A236" s="38"/>
      <c r="B236" s="63" t="s">
        <v>65</v>
      </c>
      <c r="C236" s="44">
        <v>1</v>
      </c>
      <c r="D236" s="44">
        <v>10</v>
      </c>
      <c r="E236" s="44"/>
      <c r="F236" s="44">
        <v>1</v>
      </c>
      <c r="G236" s="64"/>
      <c r="H236" s="64"/>
      <c r="I236" s="91"/>
      <c r="J236" s="64"/>
      <c r="K236" s="44">
        <f t="shared" si="21"/>
        <v>1</v>
      </c>
      <c r="L236" s="44">
        <v>282</v>
      </c>
      <c r="M236" s="45" t="s">
        <v>27</v>
      </c>
      <c r="N236" s="45"/>
      <c r="O236" s="459"/>
      <c r="P236" s="11"/>
    </row>
    <row r="237" spans="1:16">
      <c r="A237" s="38"/>
      <c r="B237" s="63" t="s">
        <v>65</v>
      </c>
      <c r="C237" s="44">
        <v>1</v>
      </c>
      <c r="D237" s="44">
        <v>11</v>
      </c>
      <c r="E237" s="44"/>
      <c r="F237" s="44">
        <v>1</v>
      </c>
      <c r="G237" s="64"/>
      <c r="H237" s="64"/>
      <c r="I237" s="91"/>
      <c r="J237" s="64"/>
      <c r="K237" s="44">
        <f t="shared" si="21"/>
        <v>1</v>
      </c>
      <c r="L237" s="44">
        <v>283</v>
      </c>
      <c r="M237" s="45" t="s">
        <v>27</v>
      </c>
      <c r="N237" s="45"/>
      <c r="O237" s="459"/>
      <c r="P237" s="11"/>
    </row>
    <row r="238" spans="1:16">
      <c r="A238" s="38"/>
      <c r="B238" s="60" t="s">
        <v>178</v>
      </c>
      <c r="C238" s="63"/>
      <c r="D238" s="63"/>
      <c r="E238" s="44"/>
      <c r="F238" s="64"/>
      <c r="G238" s="64"/>
      <c r="H238" s="64"/>
      <c r="I238" s="91"/>
      <c r="J238" s="64"/>
      <c r="K238" s="44"/>
      <c r="L238" s="44"/>
      <c r="M238" s="63"/>
      <c r="N238" s="45"/>
      <c r="O238" s="459"/>
      <c r="P238" s="11"/>
    </row>
    <row r="239" spans="1:16">
      <c r="A239" s="38"/>
      <c r="B239" s="63" t="s">
        <v>113</v>
      </c>
      <c r="C239" s="44">
        <v>1</v>
      </c>
      <c r="D239" s="44">
        <v>2</v>
      </c>
      <c r="E239" s="44"/>
      <c r="F239" s="64"/>
      <c r="G239" s="44">
        <v>1</v>
      </c>
      <c r="H239" s="64"/>
      <c r="I239" s="91"/>
      <c r="J239" s="64"/>
      <c r="K239" s="44">
        <f t="shared" si="21"/>
        <v>1</v>
      </c>
      <c r="L239" s="44">
        <v>267</v>
      </c>
      <c r="M239" s="63" t="s">
        <v>180</v>
      </c>
      <c r="N239" s="45"/>
      <c r="O239" s="459"/>
      <c r="P239" s="11">
        <v>1</v>
      </c>
    </row>
    <row r="240" spans="1:16">
      <c r="A240" s="38"/>
      <c r="B240" s="63" t="s">
        <v>113</v>
      </c>
      <c r="C240" s="44">
        <v>1</v>
      </c>
      <c r="D240" s="44">
        <v>3</v>
      </c>
      <c r="E240" s="44"/>
      <c r="F240" s="64"/>
      <c r="G240" s="44">
        <v>1</v>
      </c>
      <c r="H240" s="64"/>
      <c r="I240" s="91"/>
      <c r="J240" s="64"/>
      <c r="K240" s="44">
        <f t="shared" si="21"/>
        <v>1</v>
      </c>
      <c r="L240" s="44">
        <v>268</v>
      </c>
      <c r="M240" s="63" t="s">
        <v>27</v>
      </c>
      <c r="N240" s="45"/>
      <c r="O240" s="459"/>
      <c r="P240" s="11"/>
    </row>
    <row r="241" spans="1:17">
      <c r="A241" s="38"/>
      <c r="B241" s="63" t="s">
        <v>113</v>
      </c>
      <c r="C241" s="44">
        <v>1</v>
      </c>
      <c r="D241" s="44">
        <v>4</v>
      </c>
      <c r="E241" s="44"/>
      <c r="F241" s="64"/>
      <c r="G241" s="44">
        <v>1</v>
      </c>
      <c r="H241" s="64"/>
      <c r="I241" s="91"/>
      <c r="J241" s="64"/>
      <c r="K241" s="44">
        <f t="shared" si="21"/>
        <v>1</v>
      </c>
      <c r="L241" s="44">
        <v>269</v>
      </c>
      <c r="M241" s="63" t="s">
        <v>27</v>
      </c>
      <c r="N241" s="45"/>
      <c r="O241" s="459"/>
      <c r="P241" s="11"/>
    </row>
    <row r="242" spans="1:17">
      <c r="A242" s="38"/>
      <c r="B242" s="63" t="s">
        <v>113</v>
      </c>
      <c r="C242" s="44">
        <v>1</v>
      </c>
      <c r="D242" s="44">
        <v>5</v>
      </c>
      <c r="E242" s="44"/>
      <c r="F242" s="64"/>
      <c r="G242" s="44">
        <v>1</v>
      </c>
      <c r="H242" s="64"/>
      <c r="I242" s="91"/>
      <c r="J242" s="64"/>
      <c r="K242" s="44">
        <f t="shared" si="21"/>
        <v>1</v>
      </c>
      <c r="L242" s="44">
        <v>231</v>
      </c>
      <c r="M242" s="129" t="s">
        <v>1725</v>
      </c>
      <c r="N242" s="45"/>
      <c r="O242" s="459"/>
      <c r="P242" s="11">
        <v>1</v>
      </c>
      <c r="Q242" s="131" t="s">
        <v>181</v>
      </c>
    </row>
    <row r="243" spans="1:17">
      <c r="A243" s="38"/>
      <c r="B243" s="63" t="s">
        <v>1023</v>
      </c>
      <c r="C243" s="44">
        <v>1</v>
      </c>
      <c r="D243" s="44">
        <v>6</v>
      </c>
      <c r="E243" s="44"/>
      <c r="F243" s="64"/>
      <c r="G243" s="44">
        <v>1</v>
      </c>
      <c r="H243" s="64"/>
      <c r="I243" s="91"/>
      <c r="J243" s="64"/>
      <c r="K243" s="44">
        <f t="shared" si="21"/>
        <v>1</v>
      </c>
      <c r="L243" s="44">
        <v>243</v>
      </c>
      <c r="M243" s="63" t="s">
        <v>27</v>
      </c>
      <c r="N243" s="45"/>
      <c r="O243" s="459"/>
      <c r="P243" s="11"/>
    </row>
    <row r="244" spans="1:17">
      <c r="A244" s="38"/>
      <c r="B244" s="63" t="s">
        <v>123</v>
      </c>
      <c r="C244" s="44">
        <v>1</v>
      </c>
      <c r="D244" s="44">
        <v>7</v>
      </c>
      <c r="E244" s="44"/>
      <c r="F244" s="64"/>
      <c r="G244" s="64"/>
      <c r="H244" s="44">
        <v>1</v>
      </c>
      <c r="I244" s="91"/>
      <c r="J244" s="64"/>
      <c r="K244" s="44">
        <f t="shared" si="21"/>
        <v>1</v>
      </c>
      <c r="L244" s="44">
        <v>272</v>
      </c>
      <c r="M244" s="63" t="s">
        <v>27</v>
      </c>
      <c r="N244" s="45"/>
      <c r="O244" s="459"/>
      <c r="P244" s="11"/>
    </row>
    <row r="245" spans="1:17">
      <c r="A245" s="38"/>
      <c r="B245" s="63" t="s">
        <v>65</v>
      </c>
      <c r="C245" s="44">
        <v>1</v>
      </c>
      <c r="D245" s="44">
        <v>8</v>
      </c>
      <c r="E245" s="44"/>
      <c r="F245" s="44">
        <v>1</v>
      </c>
      <c r="G245" s="64"/>
      <c r="H245" s="64"/>
      <c r="I245" s="91"/>
      <c r="J245" s="64"/>
      <c r="K245" s="44">
        <f t="shared" si="21"/>
        <v>1</v>
      </c>
      <c r="L245" s="44">
        <v>251</v>
      </c>
      <c r="M245" s="63" t="s">
        <v>27</v>
      </c>
      <c r="N245" s="45"/>
      <c r="O245" s="459"/>
      <c r="P245" s="11"/>
    </row>
    <row r="246" spans="1:17">
      <c r="A246" s="38"/>
      <c r="B246" s="63" t="s">
        <v>65</v>
      </c>
      <c r="C246" s="44">
        <v>1</v>
      </c>
      <c r="D246" s="44">
        <v>9</v>
      </c>
      <c r="E246" s="44"/>
      <c r="F246" s="44">
        <v>1</v>
      </c>
      <c r="G246" s="64"/>
      <c r="H246" s="64"/>
      <c r="I246" s="91"/>
      <c r="J246" s="64"/>
      <c r="K246" s="44">
        <f t="shared" si="21"/>
        <v>1</v>
      </c>
      <c r="L246" s="44">
        <v>252</v>
      </c>
      <c r="M246" s="63" t="s">
        <v>27</v>
      </c>
      <c r="N246" s="45"/>
      <c r="O246" s="459"/>
      <c r="P246" s="11"/>
    </row>
    <row r="247" spans="1:17">
      <c r="A247" s="38"/>
      <c r="B247" s="63" t="s">
        <v>65</v>
      </c>
      <c r="C247" s="44">
        <v>1</v>
      </c>
      <c r="D247" s="44">
        <v>10</v>
      </c>
      <c r="E247" s="44"/>
      <c r="F247" s="44">
        <v>1</v>
      </c>
      <c r="G247" s="64"/>
      <c r="H247" s="64"/>
      <c r="I247" s="91"/>
      <c r="J247" s="64"/>
      <c r="K247" s="44">
        <f t="shared" si="21"/>
        <v>1</v>
      </c>
      <c r="L247" s="44">
        <v>253</v>
      </c>
      <c r="M247" s="63" t="s">
        <v>27</v>
      </c>
      <c r="N247" s="45"/>
      <c r="O247" s="459"/>
      <c r="P247" s="11"/>
    </row>
    <row r="248" spans="1:17">
      <c r="A248" s="38"/>
      <c r="B248" s="416" t="s">
        <v>646</v>
      </c>
      <c r="C248" s="44">
        <v>1</v>
      </c>
      <c r="D248" s="44">
        <v>12</v>
      </c>
      <c r="E248" s="44"/>
      <c r="F248" s="44">
        <v>1</v>
      </c>
      <c r="G248" s="64"/>
      <c r="H248" s="64"/>
      <c r="I248" s="91"/>
      <c r="J248" s="64"/>
      <c r="K248" s="44">
        <f t="shared" si="21"/>
        <v>1</v>
      </c>
      <c r="L248" s="44">
        <v>255</v>
      </c>
      <c r="M248" s="63" t="s">
        <v>27</v>
      </c>
      <c r="N248" s="45"/>
      <c r="O248" s="459"/>
      <c r="P248" s="11"/>
    </row>
    <row r="249" spans="1:17">
      <c r="A249" s="38"/>
      <c r="B249" s="60" t="s">
        <v>182</v>
      </c>
      <c r="C249" s="63"/>
      <c r="D249" s="63"/>
      <c r="E249" s="44"/>
      <c r="F249" s="64"/>
      <c r="G249" s="64"/>
      <c r="H249" s="64"/>
      <c r="I249" s="91"/>
      <c r="J249" s="64"/>
      <c r="K249" s="44"/>
      <c r="L249" s="44"/>
      <c r="M249" s="64"/>
      <c r="N249" s="9"/>
      <c r="O249" s="459"/>
      <c r="P249" s="11"/>
    </row>
    <row r="250" spans="1:17">
      <c r="A250" s="38"/>
      <c r="B250" s="63" t="s">
        <v>113</v>
      </c>
      <c r="C250" s="44">
        <v>1</v>
      </c>
      <c r="D250" s="44">
        <v>2</v>
      </c>
      <c r="E250" s="44"/>
      <c r="F250" s="64"/>
      <c r="G250" s="44">
        <v>1</v>
      </c>
      <c r="H250" s="64"/>
      <c r="I250" s="91"/>
      <c r="J250" s="64"/>
      <c r="K250" s="44">
        <f t="shared" si="21"/>
        <v>1</v>
      </c>
      <c r="L250" s="44">
        <v>232</v>
      </c>
      <c r="M250" s="63" t="s">
        <v>183</v>
      </c>
      <c r="N250" s="45"/>
      <c r="O250" s="459"/>
      <c r="P250" s="11">
        <v>1</v>
      </c>
    </row>
    <row r="251" spans="1:17">
      <c r="A251" s="38"/>
      <c r="B251" s="63" t="s">
        <v>113</v>
      </c>
      <c r="C251" s="44">
        <v>1</v>
      </c>
      <c r="D251" s="44">
        <v>3</v>
      </c>
      <c r="E251" s="44"/>
      <c r="F251" s="64"/>
      <c r="G251" s="44">
        <v>1</v>
      </c>
      <c r="H251" s="64"/>
      <c r="I251" s="91"/>
      <c r="J251" s="64"/>
      <c r="K251" s="44">
        <f t="shared" si="21"/>
        <v>1</v>
      </c>
      <c r="L251" s="44">
        <v>233</v>
      </c>
      <c r="M251" s="63" t="s">
        <v>27</v>
      </c>
      <c r="N251" s="45"/>
      <c r="O251" s="459"/>
      <c r="P251" s="11"/>
    </row>
    <row r="252" spans="1:17">
      <c r="A252" s="38"/>
      <c r="B252" s="63" t="s">
        <v>113</v>
      </c>
      <c r="C252" s="44">
        <v>1</v>
      </c>
      <c r="D252" s="44">
        <v>4</v>
      </c>
      <c r="E252" s="44"/>
      <c r="F252" s="64"/>
      <c r="G252" s="44">
        <v>1</v>
      </c>
      <c r="H252" s="64"/>
      <c r="I252" s="91"/>
      <c r="J252" s="64"/>
      <c r="K252" s="44">
        <f t="shared" si="21"/>
        <v>1</v>
      </c>
      <c r="L252" s="44">
        <v>234</v>
      </c>
      <c r="M252" s="63" t="s">
        <v>27</v>
      </c>
      <c r="N252" s="45"/>
      <c r="O252" s="459"/>
      <c r="P252" s="11"/>
    </row>
    <row r="253" spans="1:17">
      <c r="A253" s="38"/>
      <c r="B253" s="63" t="s">
        <v>113</v>
      </c>
      <c r="C253" s="44">
        <v>1</v>
      </c>
      <c r="D253" s="44">
        <v>5</v>
      </c>
      <c r="E253" s="44"/>
      <c r="F253" s="64"/>
      <c r="G253" s="44">
        <v>1</v>
      </c>
      <c r="H253" s="64"/>
      <c r="I253" s="91"/>
      <c r="J253" s="64"/>
      <c r="K253" s="44">
        <f t="shared" si="21"/>
        <v>1</v>
      </c>
      <c r="L253" s="44">
        <v>235</v>
      </c>
      <c r="M253" s="63" t="s">
        <v>27</v>
      </c>
      <c r="N253" s="45"/>
      <c r="O253" s="459"/>
      <c r="P253" s="11"/>
    </row>
    <row r="254" spans="1:17">
      <c r="A254" s="38"/>
      <c r="B254" s="63" t="s">
        <v>1023</v>
      </c>
      <c r="C254" s="44">
        <v>1</v>
      </c>
      <c r="D254" s="44">
        <v>6</v>
      </c>
      <c r="E254" s="44"/>
      <c r="F254" s="64"/>
      <c r="G254" s="44">
        <v>1</v>
      </c>
      <c r="H254" s="64"/>
      <c r="I254" s="91"/>
      <c r="J254" s="64"/>
      <c r="K254" s="44">
        <f t="shared" si="21"/>
        <v>1</v>
      </c>
      <c r="L254" s="44">
        <v>244</v>
      </c>
      <c r="M254" s="63" t="s">
        <v>27</v>
      </c>
      <c r="N254" s="45"/>
      <c r="O254" s="459"/>
      <c r="P254" s="11"/>
    </row>
    <row r="255" spans="1:17">
      <c r="A255" s="38"/>
      <c r="B255" s="63" t="s">
        <v>123</v>
      </c>
      <c r="C255" s="44">
        <v>1</v>
      </c>
      <c r="D255" s="44">
        <v>7</v>
      </c>
      <c r="E255" s="44"/>
      <c r="F255" s="64"/>
      <c r="G255" s="64"/>
      <c r="H255" s="44">
        <v>1</v>
      </c>
      <c r="I255" s="91"/>
      <c r="J255" s="64"/>
      <c r="K255" s="44">
        <f t="shared" si="21"/>
        <v>1</v>
      </c>
      <c r="L255" s="44">
        <v>240</v>
      </c>
      <c r="M255" s="63" t="s">
        <v>27</v>
      </c>
      <c r="N255" s="45"/>
      <c r="O255" s="459"/>
      <c r="P255" s="11"/>
    </row>
    <row r="256" spans="1:17">
      <c r="A256" s="38"/>
      <c r="B256" s="63" t="s">
        <v>65</v>
      </c>
      <c r="C256" s="44">
        <v>1</v>
      </c>
      <c r="D256" s="44">
        <v>9</v>
      </c>
      <c r="E256" s="44"/>
      <c r="F256" s="44">
        <v>1</v>
      </c>
      <c r="G256" s="64"/>
      <c r="H256" s="64"/>
      <c r="I256" s="91"/>
      <c r="J256" s="64"/>
      <c r="K256" s="44">
        <f t="shared" si="21"/>
        <v>1</v>
      </c>
      <c r="L256" s="44">
        <v>286</v>
      </c>
      <c r="M256" s="63" t="s">
        <v>27</v>
      </c>
      <c r="N256" s="45"/>
      <c r="O256" s="459"/>
      <c r="P256" s="11"/>
    </row>
    <row r="257" spans="1:16">
      <c r="A257" s="38"/>
      <c r="B257" s="63" t="s">
        <v>65</v>
      </c>
      <c r="C257" s="44">
        <v>1</v>
      </c>
      <c r="D257" s="44">
        <v>10</v>
      </c>
      <c r="E257" s="44"/>
      <c r="F257" s="44">
        <v>1</v>
      </c>
      <c r="G257" s="64"/>
      <c r="H257" s="64"/>
      <c r="I257" s="91"/>
      <c r="J257" s="64"/>
      <c r="K257" s="44">
        <f t="shared" si="21"/>
        <v>1</v>
      </c>
      <c r="L257" s="44">
        <v>287</v>
      </c>
      <c r="M257" s="63" t="s">
        <v>27</v>
      </c>
      <c r="N257" s="45"/>
      <c r="O257" s="459"/>
      <c r="P257" s="11"/>
    </row>
    <row r="258" spans="1:16">
      <c r="A258" s="38"/>
      <c r="B258" s="63" t="s">
        <v>65</v>
      </c>
      <c r="C258" s="44">
        <v>1</v>
      </c>
      <c r="D258" s="44">
        <v>11</v>
      </c>
      <c r="E258" s="44"/>
      <c r="F258" s="44">
        <v>1</v>
      </c>
      <c r="G258" s="64"/>
      <c r="H258" s="64"/>
      <c r="I258" s="91"/>
      <c r="J258" s="64"/>
      <c r="K258" s="44">
        <f t="shared" si="21"/>
        <v>1</v>
      </c>
      <c r="L258" s="44">
        <v>288</v>
      </c>
      <c r="M258" s="63" t="s">
        <v>27</v>
      </c>
      <c r="N258" s="45"/>
      <c r="O258" s="459"/>
      <c r="P258" s="11"/>
    </row>
    <row r="259" spans="1:16">
      <c r="A259" s="38"/>
      <c r="B259" s="416" t="s">
        <v>646</v>
      </c>
      <c r="C259" s="44">
        <v>1</v>
      </c>
      <c r="D259" s="44">
        <v>8</v>
      </c>
      <c r="E259" s="44"/>
      <c r="F259" s="44">
        <v>1</v>
      </c>
      <c r="G259" s="64"/>
      <c r="H259" s="64"/>
      <c r="I259" s="91"/>
      <c r="J259" s="64"/>
      <c r="K259" s="44">
        <f>SUM(E259:J259)</f>
        <v>1</v>
      </c>
      <c r="L259" s="44">
        <v>284</v>
      </c>
      <c r="M259" s="63" t="s">
        <v>27</v>
      </c>
      <c r="N259" s="45"/>
      <c r="O259" s="459"/>
      <c r="P259" s="11"/>
    </row>
    <row r="260" spans="1:16">
      <c r="A260" s="38"/>
      <c r="B260" s="60" t="s">
        <v>184</v>
      </c>
      <c r="C260" s="61"/>
      <c r="D260" s="61"/>
      <c r="E260" s="44"/>
      <c r="F260" s="64"/>
      <c r="G260" s="64"/>
      <c r="H260" s="64"/>
      <c r="I260" s="91"/>
      <c r="J260" s="64"/>
      <c r="K260" s="44"/>
      <c r="L260" s="44"/>
      <c r="M260" s="9"/>
      <c r="N260" s="9"/>
      <c r="O260" s="459"/>
      <c r="P260" s="11"/>
    </row>
    <row r="261" spans="1:16">
      <c r="A261" s="38"/>
      <c r="B261" s="63" t="s">
        <v>113</v>
      </c>
      <c r="C261" s="44">
        <v>1</v>
      </c>
      <c r="D261" s="44">
        <v>2</v>
      </c>
      <c r="E261" s="60"/>
      <c r="F261" s="64"/>
      <c r="G261" s="44">
        <v>1</v>
      </c>
      <c r="H261" s="64"/>
      <c r="I261" s="91"/>
      <c r="J261" s="64"/>
      <c r="K261" s="44">
        <f t="shared" si="21"/>
        <v>1</v>
      </c>
      <c r="L261" s="44">
        <v>236</v>
      </c>
      <c r="M261" s="45"/>
      <c r="N261" s="45"/>
      <c r="O261" s="459"/>
      <c r="P261" s="11"/>
    </row>
    <row r="262" spans="1:16">
      <c r="A262" s="38"/>
      <c r="B262" s="63" t="s">
        <v>113</v>
      </c>
      <c r="C262" s="44">
        <v>1</v>
      </c>
      <c r="D262" s="44">
        <v>3</v>
      </c>
      <c r="E262" s="64"/>
      <c r="F262" s="64"/>
      <c r="G262" s="44">
        <v>1</v>
      </c>
      <c r="H262" s="64"/>
      <c r="I262" s="91"/>
      <c r="J262" s="64"/>
      <c r="K262" s="44">
        <f t="shared" si="21"/>
        <v>1</v>
      </c>
      <c r="L262" s="44">
        <v>237</v>
      </c>
      <c r="M262" s="45" t="s">
        <v>27</v>
      </c>
      <c r="N262" s="45"/>
      <c r="O262" s="459"/>
      <c r="P262" s="11"/>
    </row>
    <row r="263" spans="1:16">
      <c r="A263" s="38"/>
      <c r="B263" s="63" t="s">
        <v>113</v>
      </c>
      <c r="C263" s="44">
        <v>1</v>
      </c>
      <c r="D263" s="44">
        <v>4</v>
      </c>
      <c r="E263" s="60"/>
      <c r="F263" s="64"/>
      <c r="G263" s="44">
        <v>1</v>
      </c>
      <c r="H263" s="64"/>
      <c r="I263" s="91"/>
      <c r="J263" s="64"/>
      <c r="K263" s="44">
        <f t="shared" si="21"/>
        <v>1</v>
      </c>
      <c r="L263" s="44">
        <v>238</v>
      </c>
      <c r="M263" s="45" t="s">
        <v>27</v>
      </c>
      <c r="N263" s="45"/>
      <c r="O263" s="459"/>
      <c r="P263" s="11"/>
    </row>
    <row r="264" spans="1:16">
      <c r="A264" s="38"/>
      <c r="B264" s="63" t="s">
        <v>113</v>
      </c>
      <c r="C264" s="44">
        <v>1</v>
      </c>
      <c r="D264" s="44">
        <v>5</v>
      </c>
      <c r="E264" s="60"/>
      <c r="F264" s="64"/>
      <c r="G264" s="44">
        <v>1</v>
      </c>
      <c r="H264" s="64"/>
      <c r="I264" s="91"/>
      <c r="J264" s="64"/>
      <c r="K264" s="44">
        <f t="shared" si="21"/>
        <v>1</v>
      </c>
      <c r="L264" s="44">
        <v>239</v>
      </c>
      <c r="M264" s="45" t="s">
        <v>27</v>
      </c>
      <c r="N264" s="45"/>
      <c r="O264" s="459"/>
      <c r="P264" s="11"/>
    </row>
    <row r="265" spans="1:16">
      <c r="A265" s="38"/>
      <c r="B265" s="63" t="s">
        <v>123</v>
      </c>
      <c r="C265" s="44">
        <v>1</v>
      </c>
      <c r="D265" s="44">
        <v>6</v>
      </c>
      <c r="E265" s="60"/>
      <c r="F265" s="64"/>
      <c r="G265" s="68"/>
      <c r="H265" s="44">
        <v>1</v>
      </c>
      <c r="I265" s="64"/>
      <c r="J265" s="64"/>
      <c r="K265" s="44">
        <f t="shared" si="21"/>
        <v>1</v>
      </c>
      <c r="L265" s="44">
        <v>241</v>
      </c>
      <c r="M265" s="45" t="s">
        <v>27</v>
      </c>
      <c r="N265" s="45"/>
      <c r="O265" s="459"/>
      <c r="P265" s="11"/>
    </row>
    <row r="266" spans="1:16" s="73" customFormat="1">
      <c r="A266" s="71"/>
      <c r="B266" s="63" t="s">
        <v>65</v>
      </c>
      <c r="C266" s="44">
        <v>1</v>
      </c>
      <c r="D266" s="44">
        <v>7</v>
      </c>
      <c r="E266" s="60"/>
      <c r="F266" s="44">
        <v>1</v>
      </c>
      <c r="G266" s="64"/>
      <c r="H266" s="64"/>
      <c r="I266" s="64"/>
      <c r="J266" s="64"/>
      <c r="K266" s="44">
        <f t="shared" si="21"/>
        <v>1</v>
      </c>
      <c r="L266" s="44">
        <v>289</v>
      </c>
      <c r="M266" s="45" t="s">
        <v>27</v>
      </c>
      <c r="N266" s="45"/>
      <c r="O266" s="460"/>
      <c r="P266" s="163"/>
    </row>
    <row r="267" spans="1:16">
      <c r="A267" s="38"/>
      <c r="B267" s="63" t="s">
        <v>65</v>
      </c>
      <c r="C267" s="44">
        <v>1</v>
      </c>
      <c r="D267" s="44">
        <v>8</v>
      </c>
      <c r="E267" s="60"/>
      <c r="F267" s="44">
        <v>1</v>
      </c>
      <c r="G267" s="64"/>
      <c r="H267" s="64"/>
      <c r="I267" s="64"/>
      <c r="J267" s="64"/>
      <c r="K267" s="44">
        <f t="shared" si="21"/>
        <v>1</v>
      </c>
      <c r="L267" s="44">
        <v>290</v>
      </c>
      <c r="M267" s="45" t="s">
        <v>27</v>
      </c>
      <c r="N267" s="45"/>
      <c r="O267" s="459"/>
      <c r="P267" s="11"/>
    </row>
    <row r="268" spans="1:16">
      <c r="A268" s="38"/>
      <c r="B268" s="63" t="s">
        <v>65</v>
      </c>
      <c r="C268" s="44">
        <v>1</v>
      </c>
      <c r="D268" s="44">
        <v>9</v>
      </c>
      <c r="E268" s="60"/>
      <c r="F268" s="44">
        <v>1</v>
      </c>
      <c r="G268" s="64"/>
      <c r="H268" s="64"/>
      <c r="I268" s="64"/>
      <c r="J268" s="64"/>
      <c r="K268" s="44">
        <f t="shared" si="21"/>
        <v>1</v>
      </c>
      <c r="L268" s="44">
        <v>256</v>
      </c>
      <c r="M268" s="45" t="s">
        <v>27</v>
      </c>
      <c r="N268" s="45"/>
      <c r="O268" s="459"/>
      <c r="P268" s="11"/>
    </row>
    <row r="269" spans="1:16">
      <c r="A269" s="38"/>
      <c r="B269" s="416" t="s">
        <v>646</v>
      </c>
      <c r="C269" s="44">
        <v>1</v>
      </c>
      <c r="D269" s="44">
        <v>10</v>
      </c>
      <c r="E269" s="60"/>
      <c r="F269" s="44">
        <v>1</v>
      </c>
      <c r="G269" s="92"/>
      <c r="H269" s="92"/>
      <c r="I269" s="92"/>
      <c r="J269" s="92"/>
      <c r="K269" s="44">
        <f t="shared" si="21"/>
        <v>1</v>
      </c>
      <c r="L269" s="44">
        <v>285</v>
      </c>
      <c r="M269" s="45"/>
      <c r="N269" s="45"/>
      <c r="O269" s="459"/>
      <c r="P269" s="11"/>
    </row>
    <row r="270" spans="1:16" s="73" customFormat="1">
      <c r="A270" s="69" t="s">
        <v>28</v>
      </c>
      <c r="B270" s="41"/>
      <c r="C270" s="93">
        <f>SUM(C209:C269)</f>
        <v>56</v>
      </c>
      <c r="D270" s="41"/>
      <c r="E270" s="93">
        <f t="shared" ref="E270:K270" si="22">SUM(E208:E269)</f>
        <v>10</v>
      </c>
      <c r="F270" s="93">
        <f t="shared" si="22"/>
        <v>16</v>
      </c>
      <c r="G270" s="93">
        <f t="shared" si="22"/>
        <v>25</v>
      </c>
      <c r="H270" s="93">
        <f t="shared" si="22"/>
        <v>5</v>
      </c>
      <c r="I270" s="93">
        <f t="shared" si="22"/>
        <v>0</v>
      </c>
      <c r="J270" s="93">
        <f t="shared" si="22"/>
        <v>0</v>
      </c>
      <c r="K270" s="93">
        <f t="shared" si="22"/>
        <v>56</v>
      </c>
      <c r="L270" s="94"/>
      <c r="M270" s="72"/>
      <c r="N270" s="72"/>
      <c r="O270" s="460"/>
      <c r="P270" s="163"/>
    </row>
    <row r="271" spans="1:16">
      <c r="A271" s="74" t="s">
        <v>185</v>
      </c>
      <c r="B271" s="12"/>
      <c r="C271" s="13"/>
      <c r="D271" s="13"/>
      <c r="E271" s="13"/>
      <c r="F271" s="13"/>
      <c r="G271" s="13"/>
      <c r="H271" s="13"/>
      <c r="I271" s="13"/>
      <c r="J271" s="13"/>
      <c r="K271" s="13"/>
      <c r="L271" s="21"/>
      <c r="M271" s="9"/>
      <c r="N271" s="9"/>
      <c r="O271" s="459"/>
      <c r="P271" s="11"/>
    </row>
    <row r="272" spans="1:16">
      <c r="A272" s="38"/>
      <c r="B272" s="60" t="s">
        <v>49</v>
      </c>
      <c r="C272" s="52"/>
      <c r="D272" s="39"/>
      <c r="E272" s="95"/>
      <c r="F272" s="18"/>
      <c r="G272" s="18"/>
      <c r="H272" s="18"/>
      <c r="I272" s="18"/>
      <c r="J272" s="18"/>
      <c r="K272" s="18"/>
      <c r="L272" s="96"/>
      <c r="M272" s="62"/>
      <c r="N272" s="62"/>
      <c r="O272" s="459"/>
      <c r="P272" s="11"/>
    </row>
    <row r="273" spans="1:20">
      <c r="A273" s="38"/>
      <c r="B273" s="41" t="s">
        <v>50</v>
      </c>
      <c r="C273" s="42">
        <v>1</v>
      </c>
      <c r="D273" s="42">
        <v>1</v>
      </c>
      <c r="E273" s="18"/>
      <c r="F273" s="18"/>
      <c r="G273" s="42">
        <v>1</v>
      </c>
      <c r="H273" s="18"/>
      <c r="I273" s="18"/>
      <c r="J273" s="18"/>
      <c r="K273" s="42">
        <f t="shared" ref="K273:K278" si="23">SUM(E273:J273)</f>
        <v>1</v>
      </c>
      <c r="L273" s="44">
        <v>215</v>
      </c>
      <c r="M273" s="63" t="s">
        <v>186</v>
      </c>
      <c r="N273" s="41"/>
      <c r="O273" s="459"/>
      <c r="P273" s="11">
        <v>1</v>
      </c>
    </row>
    <row r="274" spans="1:20">
      <c r="A274" s="38"/>
      <c r="B274" s="41" t="s">
        <v>25</v>
      </c>
      <c r="C274" s="42">
        <v>1</v>
      </c>
      <c r="D274" s="42">
        <v>2</v>
      </c>
      <c r="E274" s="42">
        <v>1</v>
      </c>
      <c r="F274" s="18"/>
      <c r="G274" s="18"/>
      <c r="H274" s="18"/>
      <c r="I274" s="18"/>
      <c r="J274" s="18"/>
      <c r="K274" s="42">
        <f t="shared" si="23"/>
        <v>1</v>
      </c>
      <c r="L274" s="44">
        <v>216</v>
      </c>
      <c r="M274" s="63" t="s">
        <v>187</v>
      </c>
      <c r="N274" s="41"/>
      <c r="O274" s="459"/>
      <c r="P274" s="11">
        <v>1</v>
      </c>
    </row>
    <row r="275" spans="1:20">
      <c r="A275" s="38"/>
      <c r="B275" s="63" t="s">
        <v>25</v>
      </c>
      <c r="C275" s="44">
        <v>1</v>
      </c>
      <c r="D275" s="44">
        <v>5</v>
      </c>
      <c r="E275" s="44">
        <v>1</v>
      </c>
      <c r="F275" s="64"/>
      <c r="G275" s="44"/>
      <c r="H275" s="64"/>
      <c r="I275" s="64"/>
      <c r="J275" s="64"/>
      <c r="K275" s="44">
        <f t="shared" si="23"/>
        <v>1</v>
      </c>
      <c r="L275" s="44">
        <v>1120</v>
      </c>
      <c r="M275" s="134"/>
      <c r="N275" s="134"/>
      <c r="O275" s="459"/>
      <c r="P275" s="162"/>
    </row>
    <row r="276" spans="1:20">
      <c r="A276" s="38"/>
      <c r="B276" s="41" t="s">
        <v>84</v>
      </c>
      <c r="C276" s="42">
        <v>1</v>
      </c>
      <c r="D276" s="42">
        <v>3</v>
      </c>
      <c r="E276" s="42">
        <v>1</v>
      </c>
      <c r="F276" s="18"/>
      <c r="G276" s="18"/>
      <c r="H276" s="18"/>
      <c r="I276" s="18"/>
      <c r="J276" s="18"/>
      <c r="K276" s="42">
        <f t="shared" si="23"/>
        <v>1</v>
      </c>
      <c r="L276" s="44">
        <v>218</v>
      </c>
      <c r="M276" s="23"/>
      <c r="N276" s="23"/>
      <c r="O276" s="461" t="s">
        <v>188</v>
      </c>
      <c r="P276" s="11"/>
    </row>
    <row r="277" spans="1:20">
      <c r="A277" s="38"/>
      <c r="B277" s="447" t="s">
        <v>25</v>
      </c>
      <c r="C277" s="44">
        <v>1</v>
      </c>
      <c r="D277" s="44">
        <v>26</v>
      </c>
      <c r="E277" s="44">
        <v>1</v>
      </c>
      <c r="F277" s="44"/>
      <c r="G277" s="44"/>
      <c r="H277" s="64"/>
      <c r="I277" s="64"/>
      <c r="J277" s="64"/>
      <c r="K277" s="44">
        <f t="shared" si="23"/>
        <v>1</v>
      </c>
      <c r="L277" s="44">
        <v>1101</v>
      </c>
      <c r="M277" s="63" t="s">
        <v>218</v>
      </c>
      <c r="N277" s="44" t="s">
        <v>219</v>
      </c>
      <c r="O277" s="459"/>
      <c r="P277" s="98">
        <v>1</v>
      </c>
    </row>
    <row r="278" spans="1:20">
      <c r="A278" s="38"/>
      <c r="B278" s="41" t="s">
        <v>25</v>
      </c>
      <c r="C278" s="42">
        <v>1</v>
      </c>
      <c r="D278" s="42">
        <v>5</v>
      </c>
      <c r="E278" s="42">
        <v>1</v>
      </c>
      <c r="F278" s="18"/>
      <c r="G278" s="18"/>
      <c r="H278" s="18"/>
      <c r="I278" s="18"/>
      <c r="J278" s="18"/>
      <c r="K278" s="42">
        <f t="shared" si="23"/>
        <v>1</v>
      </c>
      <c r="L278" s="44">
        <v>217</v>
      </c>
      <c r="M278" s="41" t="s">
        <v>189</v>
      </c>
      <c r="N278" s="41"/>
      <c r="O278" s="459"/>
      <c r="P278" s="11">
        <v>1</v>
      </c>
      <c r="R278" s="130"/>
      <c r="T278" s="428"/>
    </row>
    <row r="279" spans="1:20">
      <c r="A279" s="38"/>
      <c r="B279" s="60" t="s">
        <v>190</v>
      </c>
      <c r="C279" s="44"/>
      <c r="D279" s="44"/>
      <c r="E279" s="97"/>
      <c r="F279" s="64"/>
      <c r="G279" s="64"/>
      <c r="H279" s="64"/>
      <c r="I279" s="64"/>
      <c r="J279" s="64"/>
      <c r="K279" s="44"/>
      <c r="L279" s="44"/>
      <c r="M279" s="64"/>
      <c r="N279" s="18"/>
      <c r="O279" s="459"/>
      <c r="P279" s="11"/>
    </row>
    <row r="280" spans="1:20">
      <c r="A280" s="38"/>
      <c r="B280" s="63" t="s">
        <v>113</v>
      </c>
      <c r="C280" s="44">
        <v>1</v>
      </c>
      <c r="D280" s="44">
        <v>1</v>
      </c>
      <c r="E280" s="60"/>
      <c r="F280" s="64"/>
      <c r="G280" s="44">
        <v>1</v>
      </c>
      <c r="H280" s="64"/>
      <c r="I280" s="64"/>
      <c r="J280" s="64"/>
      <c r="K280" s="44">
        <f t="shared" ref="K280:K285" si="24">SUM(E280:J280)</f>
        <v>1</v>
      </c>
      <c r="L280" s="44">
        <v>200</v>
      </c>
      <c r="M280" s="63" t="s">
        <v>191</v>
      </c>
      <c r="N280" s="41"/>
      <c r="O280" s="459"/>
      <c r="P280" s="11">
        <v>1</v>
      </c>
    </row>
    <row r="281" spans="1:20">
      <c r="A281" s="38"/>
      <c r="B281" s="63" t="s">
        <v>113</v>
      </c>
      <c r="C281" s="44">
        <v>1</v>
      </c>
      <c r="D281" s="44">
        <v>2</v>
      </c>
      <c r="E281" s="60"/>
      <c r="F281" s="64"/>
      <c r="G281" s="44">
        <v>1</v>
      </c>
      <c r="H281" s="64"/>
      <c r="I281" s="64"/>
      <c r="J281" s="64"/>
      <c r="K281" s="44">
        <f t="shared" si="24"/>
        <v>1</v>
      </c>
      <c r="L281" s="44">
        <v>201</v>
      </c>
      <c r="M281" s="63" t="s">
        <v>192</v>
      </c>
      <c r="N281" s="41"/>
      <c r="O281" s="459"/>
      <c r="P281" s="11">
        <v>1</v>
      </c>
    </row>
    <row r="282" spans="1:20">
      <c r="A282" s="38"/>
      <c r="B282" s="63" t="s">
        <v>113</v>
      </c>
      <c r="C282" s="44">
        <v>1</v>
      </c>
      <c r="D282" s="44">
        <v>3</v>
      </c>
      <c r="E282" s="64"/>
      <c r="F282" s="64"/>
      <c r="G282" s="44">
        <v>1</v>
      </c>
      <c r="H282" s="64"/>
      <c r="I282" s="64"/>
      <c r="J282" s="64"/>
      <c r="K282" s="44">
        <f t="shared" si="24"/>
        <v>1</v>
      </c>
      <c r="L282" s="44">
        <v>202</v>
      </c>
      <c r="M282" s="129" t="s">
        <v>1722</v>
      </c>
      <c r="N282" s="376"/>
      <c r="O282" s="461" t="s">
        <v>193</v>
      </c>
      <c r="P282" s="396">
        <v>1</v>
      </c>
      <c r="Q282" s="1" t="s">
        <v>1722</v>
      </c>
    </row>
    <row r="283" spans="1:20">
      <c r="A283" s="38"/>
      <c r="B283" s="63" t="s">
        <v>113</v>
      </c>
      <c r="C283" s="44">
        <v>1</v>
      </c>
      <c r="D283" s="44">
        <v>4</v>
      </c>
      <c r="E283" s="60"/>
      <c r="F283" s="64"/>
      <c r="G283" s="44">
        <v>1</v>
      </c>
      <c r="H283" s="64"/>
      <c r="I283" s="64"/>
      <c r="J283" s="64"/>
      <c r="K283" s="44">
        <f t="shared" si="24"/>
        <v>1</v>
      </c>
      <c r="L283" s="98">
        <v>739</v>
      </c>
      <c r="M283" s="66"/>
      <c r="N283" s="41"/>
      <c r="O283" s="459"/>
      <c r="P283" s="11"/>
    </row>
    <row r="284" spans="1:20">
      <c r="A284" s="38"/>
      <c r="B284" s="63" t="s">
        <v>65</v>
      </c>
      <c r="C284" s="44">
        <v>1</v>
      </c>
      <c r="D284" s="44">
        <v>6</v>
      </c>
      <c r="E284" s="60"/>
      <c r="F284" s="44">
        <v>1</v>
      </c>
      <c r="G284" s="44"/>
      <c r="H284" s="64"/>
      <c r="I284" s="64"/>
      <c r="J284" s="64"/>
      <c r="K284" s="44">
        <f t="shared" si="24"/>
        <v>1</v>
      </c>
      <c r="L284" s="44">
        <v>225</v>
      </c>
      <c r="M284" s="63" t="s">
        <v>195</v>
      </c>
      <c r="N284" s="41"/>
      <c r="O284" s="459"/>
      <c r="P284" s="11">
        <v>1</v>
      </c>
    </row>
    <row r="285" spans="1:20">
      <c r="A285" s="38"/>
      <c r="B285" s="63" t="s">
        <v>65</v>
      </c>
      <c r="C285" s="44">
        <v>1</v>
      </c>
      <c r="D285" s="44">
        <v>7</v>
      </c>
      <c r="E285" s="60"/>
      <c r="F285" s="44">
        <v>1</v>
      </c>
      <c r="G285" s="44"/>
      <c r="H285" s="64"/>
      <c r="I285" s="64"/>
      <c r="J285" s="64"/>
      <c r="K285" s="44">
        <f t="shared" si="24"/>
        <v>1</v>
      </c>
      <c r="L285" s="44">
        <v>227</v>
      </c>
      <c r="M285" s="63" t="s">
        <v>196</v>
      </c>
      <c r="N285" s="41"/>
      <c r="O285" s="459"/>
      <c r="P285" s="11">
        <v>1</v>
      </c>
    </row>
    <row r="286" spans="1:20">
      <c r="A286" s="38"/>
      <c r="B286" s="60" t="s">
        <v>197</v>
      </c>
      <c r="C286" s="63"/>
      <c r="D286" s="63"/>
      <c r="E286" s="97"/>
      <c r="F286" s="64"/>
      <c r="G286" s="64"/>
      <c r="H286" s="64"/>
      <c r="I286" s="64"/>
      <c r="J286" s="64"/>
      <c r="K286" s="44"/>
      <c r="L286" s="44"/>
      <c r="M286" s="64"/>
      <c r="N286" s="18"/>
      <c r="O286" s="459"/>
      <c r="P286" s="11"/>
    </row>
    <row r="287" spans="1:20">
      <c r="A287" s="38"/>
      <c r="B287" s="63" t="s">
        <v>198</v>
      </c>
      <c r="C287" s="44">
        <v>1</v>
      </c>
      <c r="D287" s="44">
        <v>1</v>
      </c>
      <c r="E287" s="60"/>
      <c r="F287" s="44">
        <v>1</v>
      </c>
      <c r="G287" s="44"/>
      <c r="H287" s="64"/>
      <c r="I287" s="64"/>
      <c r="J287" s="64"/>
      <c r="K287" s="44">
        <f t="shared" ref="K287:K292" si="25">SUM(E287:J287)</f>
        <v>1</v>
      </c>
      <c r="L287" s="44">
        <v>221</v>
      </c>
      <c r="M287" s="63" t="s">
        <v>199</v>
      </c>
      <c r="N287" s="41"/>
      <c r="O287" s="459"/>
      <c r="P287" s="11">
        <v>1</v>
      </c>
    </row>
    <row r="288" spans="1:20">
      <c r="A288" s="38"/>
      <c r="B288" s="63" t="s">
        <v>198</v>
      </c>
      <c r="C288" s="44">
        <v>1</v>
      </c>
      <c r="D288" s="44">
        <v>2</v>
      </c>
      <c r="E288" s="60"/>
      <c r="F288" s="44">
        <v>1</v>
      </c>
      <c r="G288" s="44"/>
      <c r="H288" s="64"/>
      <c r="I288" s="64"/>
      <c r="J288" s="64"/>
      <c r="K288" s="44">
        <f t="shared" si="25"/>
        <v>1</v>
      </c>
      <c r="L288" s="44">
        <v>222</v>
      </c>
      <c r="M288" s="63" t="s">
        <v>200</v>
      </c>
      <c r="N288" s="41"/>
      <c r="O288" s="459"/>
      <c r="P288" s="11">
        <v>1</v>
      </c>
    </row>
    <row r="289" spans="1:17">
      <c r="A289" s="38"/>
      <c r="B289" s="63" t="s">
        <v>65</v>
      </c>
      <c r="C289" s="44">
        <v>1</v>
      </c>
      <c r="D289" s="44">
        <v>3</v>
      </c>
      <c r="E289" s="60"/>
      <c r="F289" s="44">
        <v>1</v>
      </c>
      <c r="G289" s="64"/>
      <c r="H289" s="64"/>
      <c r="I289" s="64"/>
      <c r="J289" s="64"/>
      <c r="K289" s="44">
        <f t="shared" si="25"/>
        <v>1</v>
      </c>
      <c r="L289" s="44">
        <v>228</v>
      </c>
      <c r="M289" s="63"/>
      <c r="N289" s="41"/>
      <c r="O289" s="459"/>
      <c r="P289" s="11"/>
    </row>
    <row r="290" spans="1:17">
      <c r="A290" s="38"/>
      <c r="B290" s="63" t="s">
        <v>113</v>
      </c>
      <c r="C290" s="44">
        <v>1</v>
      </c>
      <c r="D290" s="44">
        <v>6</v>
      </c>
      <c r="E290" s="64"/>
      <c r="F290" s="64"/>
      <c r="G290" s="44">
        <v>1</v>
      </c>
      <c r="H290" s="64"/>
      <c r="I290" s="64"/>
      <c r="J290" s="64"/>
      <c r="K290" s="44">
        <f t="shared" si="25"/>
        <v>1</v>
      </c>
      <c r="L290" s="44">
        <v>203</v>
      </c>
      <c r="M290" s="63" t="s">
        <v>201</v>
      </c>
      <c r="N290" s="41"/>
      <c r="O290" s="459"/>
      <c r="P290" s="11">
        <v>1</v>
      </c>
    </row>
    <row r="291" spans="1:17">
      <c r="A291" s="38"/>
      <c r="B291" s="63" t="s">
        <v>113</v>
      </c>
      <c r="C291" s="44">
        <v>1</v>
      </c>
      <c r="D291" s="44">
        <v>7</v>
      </c>
      <c r="E291" s="60"/>
      <c r="F291" s="64"/>
      <c r="G291" s="44">
        <v>1</v>
      </c>
      <c r="H291" s="64"/>
      <c r="I291" s="64"/>
      <c r="J291" s="64"/>
      <c r="K291" s="44">
        <f t="shared" si="25"/>
        <v>1</v>
      </c>
      <c r="L291" s="44">
        <v>204</v>
      </c>
      <c r="M291" s="63" t="s">
        <v>27</v>
      </c>
      <c r="N291" s="41"/>
      <c r="O291" s="459"/>
      <c r="P291" s="11"/>
    </row>
    <row r="292" spans="1:17">
      <c r="A292" s="38"/>
      <c r="B292" s="63" t="s">
        <v>113</v>
      </c>
      <c r="C292" s="44">
        <v>1</v>
      </c>
      <c r="D292" s="44">
        <v>8</v>
      </c>
      <c r="E292" s="60"/>
      <c r="F292" s="64"/>
      <c r="G292" s="44">
        <v>1</v>
      </c>
      <c r="H292" s="64"/>
      <c r="I292" s="64"/>
      <c r="J292" s="64"/>
      <c r="K292" s="44">
        <f t="shared" si="25"/>
        <v>1</v>
      </c>
      <c r="L292" s="44">
        <v>205</v>
      </c>
      <c r="M292" s="63" t="s">
        <v>27</v>
      </c>
      <c r="N292" s="41"/>
      <c r="O292" s="459"/>
      <c r="P292" s="11"/>
    </row>
    <row r="293" spans="1:17">
      <c r="A293" s="38"/>
      <c r="B293" s="60" t="s">
        <v>202</v>
      </c>
      <c r="C293" s="44"/>
      <c r="D293" s="44"/>
      <c r="E293" s="97"/>
      <c r="F293" s="64"/>
      <c r="G293" s="64"/>
      <c r="H293" s="64"/>
      <c r="I293" s="64"/>
      <c r="J293" s="64"/>
      <c r="K293" s="44"/>
      <c r="L293" s="44"/>
      <c r="M293" s="44"/>
      <c r="N293" s="42"/>
      <c r="O293" s="459"/>
      <c r="P293" s="11"/>
    </row>
    <row r="294" spans="1:17">
      <c r="A294" s="38"/>
      <c r="B294" s="63" t="s">
        <v>113</v>
      </c>
      <c r="C294" s="44">
        <v>1</v>
      </c>
      <c r="D294" s="44">
        <v>1</v>
      </c>
      <c r="E294" s="64"/>
      <c r="F294" s="64"/>
      <c r="G294" s="44">
        <v>1</v>
      </c>
      <c r="H294" s="64"/>
      <c r="I294" s="64"/>
      <c r="J294" s="64"/>
      <c r="K294" s="44">
        <f>SUM(E294:J294)</f>
        <v>1</v>
      </c>
      <c r="L294" s="44">
        <v>206</v>
      </c>
      <c r="M294" s="63" t="s">
        <v>27</v>
      </c>
      <c r="N294" s="41"/>
      <c r="O294" s="459"/>
      <c r="P294" s="11"/>
    </row>
    <row r="295" spans="1:17">
      <c r="A295" s="38"/>
      <c r="B295" s="63" t="s">
        <v>113</v>
      </c>
      <c r="C295" s="44">
        <v>1</v>
      </c>
      <c r="D295" s="44">
        <v>2</v>
      </c>
      <c r="E295" s="60"/>
      <c r="F295" s="64"/>
      <c r="G295" s="44">
        <v>1</v>
      </c>
      <c r="H295" s="64"/>
      <c r="I295" s="64"/>
      <c r="J295" s="64"/>
      <c r="K295" s="44">
        <f>SUM(E295:J295)</f>
        <v>1</v>
      </c>
      <c r="L295" s="44">
        <v>207</v>
      </c>
      <c r="M295" s="63" t="s">
        <v>27</v>
      </c>
      <c r="N295" s="41"/>
      <c r="O295" s="459"/>
      <c r="P295" s="11"/>
    </row>
    <row r="296" spans="1:17">
      <c r="A296" s="38"/>
      <c r="B296" s="63" t="s">
        <v>113</v>
      </c>
      <c r="C296" s="44">
        <v>1</v>
      </c>
      <c r="D296" s="44">
        <v>3</v>
      </c>
      <c r="E296" s="60"/>
      <c r="F296" s="64"/>
      <c r="G296" s="44">
        <v>1</v>
      </c>
      <c r="H296" s="64"/>
      <c r="I296" s="64"/>
      <c r="J296" s="64"/>
      <c r="K296" s="44">
        <f>SUM(E296:J296)</f>
        <v>1</v>
      </c>
      <c r="L296" s="44">
        <v>208</v>
      </c>
      <c r="M296" s="63" t="s">
        <v>27</v>
      </c>
      <c r="N296" s="41"/>
      <c r="O296" s="459"/>
      <c r="P296" s="11"/>
    </row>
    <row r="297" spans="1:17">
      <c r="A297" s="38"/>
      <c r="B297" s="63" t="s">
        <v>65</v>
      </c>
      <c r="C297" s="44">
        <v>1</v>
      </c>
      <c r="D297" s="44">
        <v>8</v>
      </c>
      <c r="E297" s="60"/>
      <c r="F297" s="44">
        <v>1</v>
      </c>
      <c r="G297" s="44"/>
      <c r="H297" s="64"/>
      <c r="I297" s="64"/>
      <c r="J297" s="64"/>
      <c r="K297" s="44">
        <f>SUM(E297:J297)</f>
        <v>1</v>
      </c>
      <c r="L297" s="44">
        <v>229</v>
      </c>
      <c r="M297" s="63" t="s">
        <v>27</v>
      </c>
      <c r="N297" s="41"/>
      <c r="O297" s="459"/>
      <c r="P297" s="11"/>
    </row>
    <row r="298" spans="1:17">
      <c r="A298" s="38"/>
      <c r="B298" s="63" t="s">
        <v>65</v>
      </c>
      <c r="C298" s="44">
        <v>1</v>
      </c>
      <c r="D298" s="44">
        <v>9</v>
      </c>
      <c r="E298" s="60"/>
      <c r="F298" s="44">
        <v>1</v>
      </c>
      <c r="G298" s="64"/>
      <c r="H298" s="64"/>
      <c r="I298" s="64"/>
      <c r="J298" s="64"/>
      <c r="K298" s="44">
        <f>SUM(E298:J298)</f>
        <v>1</v>
      </c>
      <c r="L298" s="44">
        <v>230</v>
      </c>
      <c r="M298" s="63" t="s">
        <v>27</v>
      </c>
      <c r="N298" s="41"/>
      <c r="O298" s="459"/>
      <c r="P298" s="11"/>
    </row>
    <row r="299" spans="1:17">
      <c r="A299" s="38"/>
      <c r="B299" s="60" t="s">
        <v>203</v>
      </c>
      <c r="C299" s="42"/>
      <c r="D299" s="42"/>
      <c r="E299" s="99"/>
      <c r="F299" s="18"/>
      <c r="G299" s="18"/>
      <c r="H299" s="18"/>
      <c r="I299" s="18"/>
      <c r="J299" s="18"/>
      <c r="K299" s="42"/>
      <c r="L299" s="100"/>
      <c r="M299" s="42"/>
      <c r="N299" s="42"/>
      <c r="O299" s="459"/>
      <c r="P299" s="11"/>
    </row>
    <row r="300" spans="1:17">
      <c r="A300" s="38"/>
      <c r="B300" s="63" t="s">
        <v>25</v>
      </c>
      <c r="C300" s="44">
        <v>1</v>
      </c>
      <c r="D300" s="44">
        <v>1</v>
      </c>
      <c r="E300" s="44">
        <v>1</v>
      </c>
      <c r="F300" s="64"/>
      <c r="G300" s="44"/>
      <c r="H300" s="64"/>
      <c r="I300" s="64"/>
      <c r="J300" s="64"/>
      <c r="K300" s="44">
        <f>SUM(E300:J300)</f>
        <v>1</v>
      </c>
      <c r="L300" s="44">
        <v>1065</v>
      </c>
      <c r="N300" s="131"/>
      <c r="O300" s="459"/>
      <c r="P300" s="162"/>
      <c r="Q300" s="131" t="s">
        <v>204</v>
      </c>
    </row>
    <row r="301" spans="1:17">
      <c r="A301" s="38"/>
      <c r="B301" s="63" t="s">
        <v>50</v>
      </c>
      <c r="C301" s="44">
        <v>1</v>
      </c>
      <c r="D301" s="44">
        <v>2</v>
      </c>
      <c r="E301" s="44"/>
      <c r="F301" s="64"/>
      <c r="G301" s="44">
        <v>1</v>
      </c>
      <c r="H301" s="64"/>
      <c r="I301" s="64"/>
      <c r="J301" s="64"/>
      <c r="K301" s="44">
        <f>SUM(E301:J301)</f>
        <v>1</v>
      </c>
      <c r="L301" s="44">
        <v>1062</v>
      </c>
      <c r="M301" s="63" t="s">
        <v>205</v>
      </c>
      <c r="N301" s="41"/>
      <c r="O301" s="459"/>
      <c r="P301" s="11">
        <v>1</v>
      </c>
    </row>
    <row r="302" spans="1:17">
      <c r="A302" s="38"/>
      <c r="B302" s="400" t="s">
        <v>50</v>
      </c>
      <c r="C302" s="401">
        <v>1</v>
      </c>
      <c r="D302" s="401">
        <v>1</v>
      </c>
      <c r="E302" s="414"/>
      <c r="F302" s="403"/>
      <c r="G302" s="401">
        <v>1</v>
      </c>
      <c r="H302" s="404"/>
      <c r="I302" s="404"/>
      <c r="J302" s="404"/>
      <c r="K302" s="404">
        <f>SUM(E302:J302)</f>
        <v>1</v>
      </c>
      <c r="L302" s="404">
        <v>1166</v>
      </c>
      <c r="M302" s="453" t="s">
        <v>121</v>
      </c>
      <c r="N302" s="454" t="s">
        <v>122</v>
      </c>
      <c r="O302" s="459"/>
      <c r="P302" s="11">
        <v>1</v>
      </c>
    </row>
    <row r="303" spans="1:17">
      <c r="A303" s="38"/>
      <c r="B303" s="63" t="s">
        <v>206</v>
      </c>
      <c r="C303" s="44">
        <v>1</v>
      </c>
      <c r="D303" s="44">
        <v>3</v>
      </c>
      <c r="E303" s="64"/>
      <c r="F303" s="64"/>
      <c r="G303" s="44">
        <v>1</v>
      </c>
      <c r="H303" s="64"/>
      <c r="I303" s="64"/>
      <c r="J303" s="64"/>
      <c r="K303" s="44">
        <f t="shared" ref="K303:K325" si="26">SUM(E303:J303)</f>
        <v>1</v>
      </c>
      <c r="L303" s="44">
        <v>1056</v>
      </c>
      <c r="M303" s="63" t="s">
        <v>207</v>
      </c>
      <c r="N303" s="41"/>
      <c r="O303" s="459"/>
      <c r="P303" s="11">
        <v>1</v>
      </c>
    </row>
    <row r="304" spans="1:17">
      <c r="A304" s="38"/>
      <c r="B304" s="63" t="s">
        <v>206</v>
      </c>
      <c r="C304" s="44">
        <v>1</v>
      </c>
      <c r="D304" s="44">
        <v>4</v>
      </c>
      <c r="E304" s="60"/>
      <c r="F304" s="64"/>
      <c r="G304" s="44">
        <v>1</v>
      </c>
      <c r="H304" s="64"/>
      <c r="I304" s="64"/>
      <c r="J304" s="64"/>
      <c r="K304" s="44">
        <f t="shared" si="26"/>
        <v>1</v>
      </c>
      <c r="L304" s="44">
        <v>1057</v>
      </c>
      <c r="M304" s="63" t="s">
        <v>208</v>
      </c>
      <c r="N304" s="41"/>
      <c r="O304" s="459"/>
      <c r="P304" s="11">
        <v>1</v>
      </c>
    </row>
    <row r="305" spans="1:16">
      <c r="A305" s="38"/>
      <c r="B305" s="63" t="s">
        <v>206</v>
      </c>
      <c r="C305" s="44">
        <v>1</v>
      </c>
      <c r="D305" s="44">
        <v>5</v>
      </c>
      <c r="E305" s="60"/>
      <c r="F305" s="64"/>
      <c r="G305" s="44">
        <v>1</v>
      </c>
      <c r="H305" s="64"/>
      <c r="I305" s="64"/>
      <c r="J305" s="64"/>
      <c r="K305" s="44">
        <f>SUM(E305:J305)</f>
        <v>1</v>
      </c>
      <c r="L305" s="44">
        <v>1058</v>
      </c>
      <c r="M305" s="101" t="s">
        <v>209</v>
      </c>
      <c r="N305" s="41"/>
      <c r="O305" s="459"/>
      <c r="P305" s="11">
        <v>1</v>
      </c>
    </row>
    <row r="306" spans="1:16">
      <c r="A306" s="38"/>
      <c r="B306" s="63" t="s">
        <v>206</v>
      </c>
      <c r="C306" s="44">
        <v>1</v>
      </c>
      <c r="D306" s="44">
        <v>6</v>
      </c>
      <c r="E306" s="60"/>
      <c r="F306" s="64"/>
      <c r="G306" s="44">
        <v>1</v>
      </c>
      <c r="H306" s="64"/>
      <c r="I306" s="64"/>
      <c r="J306" s="64"/>
      <c r="K306" s="44">
        <f>SUM(E306:J306)</f>
        <v>1</v>
      </c>
      <c r="L306" s="44">
        <v>1059</v>
      </c>
      <c r="M306" s="101" t="s">
        <v>210</v>
      </c>
      <c r="N306" s="41"/>
      <c r="O306" s="459"/>
      <c r="P306" s="11">
        <v>1</v>
      </c>
    </row>
    <row r="307" spans="1:16">
      <c r="A307" s="38"/>
      <c r="B307" s="63" t="s">
        <v>206</v>
      </c>
      <c r="C307" s="44">
        <v>1</v>
      </c>
      <c r="D307" s="44">
        <v>7</v>
      </c>
      <c r="E307" s="60"/>
      <c r="F307" s="64"/>
      <c r="G307" s="44">
        <v>1</v>
      </c>
      <c r="H307" s="64"/>
      <c r="I307" s="64"/>
      <c r="J307" s="64"/>
      <c r="K307" s="44">
        <f>SUM(E307:J307)</f>
        <v>1</v>
      </c>
      <c r="L307" s="44">
        <v>1060</v>
      </c>
      <c r="M307" s="101" t="s">
        <v>211</v>
      </c>
      <c r="N307" s="41"/>
      <c r="O307" s="459"/>
      <c r="P307" s="11">
        <v>1</v>
      </c>
    </row>
    <row r="308" spans="1:16">
      <c r="A308" s="38"/>
      <c r="B308" s="63" t="s">
        <v>206</v>
      </c>
      <c r="C308" s="44">
        <v>1</v>
      </c>
      <c r="D308" s="44">
        <v>8</v>
      </c>
      <c r="E308" s="60"/>
      <c r="F308" s="64"/>
      <c r="G308" s="44">
        <v>1</v>
      </c>
      <c r="H308" s="64"/>
      <c r="I308" s="64"/>
      <c r="J308" s="64"/>
      <c r="K308" s="44">
        <f>SUM(E308:J308)</f>
        <v>1</v>
      </c>
      <c r="L308" s="44">
        <v>1061</v>
      </c>
      <c r="M308" s="101" t="s">
        <v>212</v>
      </c>
      <c r="N308" s="41"/>
      <c r="O308" s="459"/>
      <c r="P308" s="11">
        <v>1</v>
      </c>
    </row>
    <row r="309" spans="1:16">
      <c r="A309" s="38"/>
      <c r="B309" s="63" t="s">
        <v>213</v>
      </c>
      <c r="C309" s="44">
        <v>1</v>
      </c>
      <c r="D309" s="44">
        <v>9</v>
      </c>
      <c r="E309" s="44">
        <v>1</v>
      </c>
      <c r="F309" s="64"/>
      <c r="G309" s="44"/>
      <c r="H309" s="64"/>
      <c r="I309" s="64"/>
      <c r="J309" s="64"/>
      <c r="K309" s="44">
        <f t="shared" si="26"/>
        <v>1</v>
      </c>
      <c r="L309" s="44">
        <v>1066</v>
      </c>
      <c r="M309" s="101" t="s">
        <v>214</v>
      </c>
      <c r="N309" s="41"/>
      <c r="O309" s="459"/>
      <c r="P309" s="11">
        <v>1</v>
      </c>
    </row>
    <row r="310" spans="1:16">
      <c r="A310" s="38"/>
      <c r="B310" s="63" t="s">
        <v>213</v>
      </c>
      <c r="C310" s="44">
        <v>1</v>
      </c>
      <c r="D310" s="44">
        <v>10</v>
      </c>
      <c r="E310" s="44">
        <v>1</v>
      </c>
      <c r="F310" s="64"/>
      <c r="G310" s="44"/>
      <c r="H310" s="64"/>
      <c r="I310" s="64"/>
      <c r="J310" s="64"/>
      <c r="K310" s="44">
        <f t="shared" si="26"/>
        <v>1</v>
      </c>
      <c r="L310" s="44">
        <v>1067</v>
      </c>
      <c r="M310" s="102"/>
      <c r="N310" s="103"/>
      <c r="O310" s="459" t="s">
        <v>215</v>
      </c>
      <c r="P310" s="11"/>
    </row>
    <row r="311" spans="1:16">
      <c r="A311" s="38"/>
      <c r="B311" s="63" t="s">
        <v>213</v>
      </c>
      <c r="C311" s="44">
        <v>1</v>
      </c>
      <c r="D311" s="44">
        <v>11</v>
      </c>
      <c r="E311" s="44">
        <v>1</v>
      </c>
      <c r="F311" s="64"/>
      <c r="G311" s="64"/>
      <c r="H311" s="64"/>
      <c r="I311" s="64"/>
      <c r="J311" s="64"/>
      <c r="K311" s="44">
        <f t="shared" si="26"/>
        <v>1</v>
      </c>
      <c r="L311" s="44">
        <v>1068</v>
      </c>
      <c r="M311" s="102"/>
      <c r="N311" s="103"/>
      <c r="O311" s="459" t="s">
        <v>216</v>
      </c>
      <c r="P311" s="11"/>
    </row>
    <row r="312" spans="1:16">
      <c r="A312" s="38"/>
      <c r="B312" s="63" t="s">
        <v>213</v>
      </c>
      <c r="C312" s="44">
        <v>1</v>
      </c>
      <c r="D312" s="44">
        <v>12</v>
      </c>
      <c r="E312" s="44">
        <v>1</v>
      </c>
      <c r="F312" s="44"/>
      <c r="G312" s="64"/>
      <c r="H312" s="64"/>
      <c r="I312" s="64"/>
      <c r="J312" s="64"/>
      <c r="K312" s="44">
        <f>SUM(E312:J312)</f>
        <v>1</v>
      </c>
      <c r="L312" s="44">
        <v>258</v>
      </c>
      <c r="M312" s="63" t="s">
        <v>27</v>
      </c>
      <c r="N312" s="41"/>
      <c r="O312" s="459"/>
      <c r="P312" s="11"/>
    </row>
    <row r="313" spans="1:16">
      <c r="A313" s="38"/>
      <c r="B313" s="63" t="s">
        <v>213</v>
      </c>
      <c r="C313" s="44">
        <v>1</v>
      </c>
      <c r="D313" s="44">
        <v>13</v>
      </c>
      <c r="E313" s="44">
        <v>1</v>
      </c>
      <c r="F313" s="64"/>
      <c r="G313" s="64"/>
      <c r="H313" s="64"/>
      <c r="I313" s="64"/>
      <c r="J313" s="64"/>
      <c r="K313" s="44">
        <f>SUM(E313:J313)</f>
        <v>1</v>
      </c>
      <c r="L313" s="44">
        <v>259</v>
      </c>
      <c r="M313" s="63" t="s">
        <v>27</v>
      </c>
      <c r="N313" s="41"/>
      <c r="O313" s="459"/>
      <c r="P313" s="11"/>
    </row>
    <row r="314" spans="1:16">
      <c r="A314" s="38"/>
      <c r="B314" s="63" t="s">
        <v>213</v>
      </c>
      <c r="C314" s="44">
        <v>1</v>
      </c>
      <c r="D314" s="44">
        <v>14</v>
      </c>
      <c r="E314" s="44">
        <v>1</v>
      </c>
      <c r="F314" s="64"/>
      <c r="G314" s="64"/>
      <c r="H314" s="64"/>
      <c r="I314" s="64"/>
      <c r="J314" s="64"/>
      <c r="K314" s="44">
        <f>SUM(E314:J314)</f>
        <v>1</v>
      </c>
      <c r="L314" s="44">
        <v>260</v>
      </c>
      <c r="M314" s="63" t="s">
        <v>27</v>
      </c>
      <c r="N314" s="41"/>
      <c r="O314" s="459"/>
      <c r="P314" s="11"/>
    </row>
    <row r="315" spans="1:16">
      <c r="A315" s="38"/>
      <c r="B315" s="63" t="s">
        <v>206</v>
      </c>
      <c r="C315" s="44">
        <v>1</v>
      </c>
      <c r="D315" s="44">
        <v>15</v>
      </c>
      <c r="E315" s="60"/>
      <c r="F315" s="64"/>
      <c r="G315" s="44">
        <v>1</v>
      </c>
      <c r="H315" s="64"/>
      <c r="I315" s="64"/>
      <c r="J315" s="64"/>
      <c r="K315" s="44">
        <f>SUM(E315:J315)</f>
        <v>1</v>
      </c>
      <c r="L315" s="44">
        <v>209</v>
      </c>
      <c r="M315" s="63" t="s">
        <v>27</v>
      </c>
      <c r="N315" s="41"/>
      <c r="O315" s="459"/>
      <c r="P315" s="11"/>
    </row>
    <row r="316" spans="1:16">
      <c r="A316" s="38"/>
      <c r="B316" s="63" t="s">
        <v>206</v>
      </c>
      <c r="C316" s="44">
        <v>1</v>
      </c>
      <c r="D316" s="44">
        <v>16</v>
      </c>
      <c r="E316" s="60"/>
      <c r="F316" s="64"/>
      <c r="G316" s="44">
        <v>1</v>
      </c>
      <c r="H316" s="64"/>
      <c r="I316" s="64"/>
      <c r="J316" s="64"/>
      <c r="K316" s="44">
        <f>SUM(E316:J316)</f>
        <v>1</v>
      </c>
      <c r="L316" s="44">
        <v>210</v>
      </c>
      <c r="M316" s="63" t="s">
        <v>27</v>
      </c>
      <c r="N316" s="41"/>
      <c r="O316" s="459"/>
      <c r="P316" s="11"/>
    </row>
    <row r="317" spans="1:16">
      <c r="A317" s="38"/>
      <c r="B317" s="63" t="s">
        <v>206</v>
      </c>
      <c r="C317" s="44">
        <v>1</v>
      </c>
      <c r="D317" s="44">
        <v>17</v>
      </c>
      <c r="E317" s="60"/>
      <c r="F317" s="64"/>
      <c r="G317" s="44">
        <v>1</v>
      </c>
      <c r="H317" s="64"/>
      <c r="I317" s="64"/>
      <c r="J317" s="64"/>
      <c r="K317" s="44">
        <f t="shared" si="26"/>
        <v>1</v>
      </c>
      <c r="L317" s="44">
        <v>211</v>
      </c>
      <c r="M317" s="63" t="s">
        <v>27</v>
      </c>
      <c r="N317" s="41"/>
      <c r="O317" s="459"/>
      <c r="P317" s="11"/>
    </row>
    <row r="318" spans="1:16">
      <c r="A318" s="38"/>
      <c r="B318" s="63" t="s">
        <v>206</v>
      </c>
      <c r="C318" s="44">
        <v>1</v>
      </c>
      <c r="D318" s="44">
        <v>18</v>
      </c>
      <c r="E318" s="60"/>
      <c r="F318" s="64"/>
      <c r="G318" s="44">
        <v>1</v>
      </c>
      <c r="H318" s="64"/>
      <c r="I318" s="64"/>
      <c r="J318" s="64"/>
      <c r="K318" s="44">
        <f t="shared" si="26"/>
        <v>1</v>
      </c>
      <c r="L318" s="44">
        <v>212</v>
      </c>
      <c r="M318" s="63" t="s">
        <v>27</v>
      </c>
      <c r="N318" s="41"/>
      <c r="O318" s="459"/>
      <c r="P318" s="11"/>
    </row>
    <row r="319" spans="1:16">
      <c r="A319" s="38"/>
      <c r="B319" s="63" t="s">
        <v>206</v>
      </c>
      <c r="C319" s="44">
        <v>1</v>
      </c>
      <c r="D319" s="44">
        <v>19</v>
      </c>
      <c r="E319" s="60"/>
      <c r="F319" s="64"/>
      <c r="G319" s="44">
        <v>1</v>
      </c>
      <c r="H319" s="64"/>
      <c r="I319" s="64"/>
      <c r="J319" s="64"/>
      <c r="K319" s="44">
        <f t="shared" si="26"/>
        <v>1</v>
      </c>
      <c r="L319" s="44">
        <v>213</v>
      </c>
      <c r="M319" s="63" t="s">
        <v>27</v>
      </c>
      <c r="N319" s="41"/>
      <c r="O319" s="459"/>
      <c r="P319" s="11"/>
    </row>
    <row r="320" spans="1:16">
      <c r="A320" s="38"/>
      <c r="B320" s="63" t="s">
        <v>206</v>
      </c>
      <c r="C320" s="44">
        <v>1</v>
      </c>
      <c r="D320" s="44">
        <v>20</v>
      </c>
      <c r="E320" s="60"/>
      <c r="F320" s="64"/>
      <c r="G320" s="44">
        <v>1</v>
      </c>
      <c r="H320" s="64"/>
      <c r="I320" s="64"/>
      <c r="J320" s="64"/>
      <c r="K320" s="44">
        <f t="shared" si="26"/>
        <v>1</v>
      </c>
      <c r="L320" s="44">
        <v>214</v>
      </c>
      <c r="M320" s="63" t="s">
        <v>27</v>
      </c>
      <c r="N320" s="41"/>
      <c r="O320" s="459"/>
      <c r="P320" s="11"/>
    </row>
    <row r="321" spans="1:16">
      <c r="A321" s="38"/>
      <c r="B321" s="63" t="s">
        <v>213</v>
      </c>
      <c r="C321" s="44">
        <v>1</v>
      </c>
      <c r="D321" s="44">
        <v>21</v>
      </c>
      <c r="E321" s="44">
        <v>1</v>
      </c>
      <c r="F321" s="44"/>
      <c r="G321" s="44"/>
      <c r="H321" s="64"/>
      <c r="I321" s="64"/>
      <c r="J321" s="64"/>
      <c r="K321" s="44">
        <f t="shared" si="26"/>
        <v>1</v>
      </c>
      <c r="L321" s="44">
        <v>76</v>
      </c>
      <c r="M321" s="63" t="s">
        <v>27</v>
      </c>
      <c r="N321" s="41"/>
      <c r="O321" s="459"/>
      <c r="P321" s="11"/>
    </row>
    <row r="322" spans="1:16">
      <c r="A322" s="38"/>
      <c r="B322" s="63" t="s">
        <v>213</v>
      </c>
      <c r="C322" s="44">
        <v>1</v>
      </c>
      <c r="D322" s="44">
        <v>22</v>
      </c>
      <c r="E322" s="44">
        <v>1</v>
      </c>
      <c r="F322" s="44"/>
      <c r="G322" s="44"/>
      <c r="H322" s="64"/>
      <c r="I322" s="64"/>
      <c r="J322" s="64"/>
      <c r="K322" s="44">
        <f t="shared" si="26"/>
        <v>1</v>
      </c>
      <c r="L322" s="44">
        <v>128</v>
      </c>
      <c r="M322" s="63" t="s">
        <v>27</v>
      </c>
      <c r="N322" s="41"/>
      <c r="O322" s="459"/>
      <c r="P322" s="11"/>
    </row>
    <row r="323" spans="1:16">
      <c r="A323" s="38"/>
      <c r="B323" s="63" t="s">
        <v>213</v>
      </c>
      <c r="C323" s="44">
        <v>1</v>
      </c>
      <c r="D323" s="44">
        <v>23</v>
      </c>
      <c r="E323" s="44">
        <v>1</v>
      </c>
      <c r="F323" s="64"/>
      <c r="G323" s="64"/>
      <c r="H323" s="64"/>
      <c r="I323" s="64"/>
      <c r="J323" s="64"/>
      <c r="K323" s="44">
        <f t="shared" si="26"/>
        <v>1</v>
      </c>
      <c r="L323" s="44">
        <v>130</v>
      </c>
      <c r="M323" s="63" t="s">
        <v>27</v>
      </c>
      <c r="N323" s="41"/>
      <c r="O323" s="459"/>
      <c r="P323" s="11"/>
    </row>
    <row r="324" spans="1:16">
      <c r="A324" s="38"/>
      <c r="B324" s="63" t="s">
        <v>213</v>
      </c>
      <c r="C324" s="44">
        <v>1</v>
      </c>
      <c r="D324" s="44">
        <v>24</v>
      </c>
      <c r="E324" s="44">
        <v>1</v>
      </c>
      <c r="F324" s="64"/>
      <c r="G324" s="64"/>
      <c r="H324" s="64"/>
      <c r="I324" s="64"/>
      <c r="J324" s="64"/>
      <c r="K324" s="44">
        <f t="shared" si="26"/>
        <v>1</v>
      </c>
      <c r="L324" s="44">
        <v>142</v>
      </c>
      <c r="M324" s="63" t="s">
        <v>27</v>
      </c>
      <c r="N324" s="41"/>
      <c r="O324" s="459"/>
      <c r="P324" s="11"/>
    </row>
    <row r="325" spans="1:16">
      <c r="A325" s="38"/>
      <c r="B325" s="63" t="s">
        <v>213</v>
      </c>
      <c r="C325" s="44">
        <v>1</v>
      </c>
      <c r="D325" s="44">
        <v>25</v>
      </c>
      <c r="E325" s="44">
        <v>1</v>
      </c>
      <c r="F325" s="44"/>
      <c r="G325" s="44"/>
      <c r="H325" s="64"/>
      <c r="I325" s="64"/>
      <c r="J325" s="64"/>
      <c r="K325" s="44">
        <f t="shared" si="26"/>
        <v>1</v>
      </c>
      <c r="L325" s="44">
        <v>146</v>
      </c>
      <c r="M325" s="63" t="s">
        <v>27</v>
      </c>
      <c r="N325" s="41"/>
      <c r="O325" s="459"/>
      <c r="P325" s="11"/>
    </row>
    <row r="326" spans="1:16">
      <c r="A326" s="38"/>
      <c r="B326" s="41" t="s">
        <v>1163</v>
      </c>
      <c r="C326" s="42">
        <v>1</v>
      </c>
      <c r="D326" s="42">
        <v>4</v>
      </c>
      <c r="E326" s="42">
        <v>1</v>
      </c>
      <c r="F326" s="18"/>
      <c r="G326" s="18"/>
      <c r="H326" s="18"/>
      <c r="I326" s="18"/>
      <c r="J326" s="18"/>
      <c r="K326" s="42">
        <f>SUM(E326:J326)</f>
        <v>1</v>
      </c>
      <c r="L326" s="44">
        <v>220</v>
      </c>
      <c r="M326" s="41"/>
      <c r="N326" s="41"/>
      <c r="O326" s="459"/>
      <c r="P326" s="11"/>
    </row>
    <row r="327" spans="1:16" s="73" customFormat="1">
      <c r="A327" s="69" t="s">
        <v>28</v>
      </c>
      <c r="B327" s="41"/>
      <c r="C327" s="93">
        <f>SUM(C273:C326)</f>
        <v>50</v>
      </c>
      <c r="D327" s="41"/>
      <c r="E327" s="93">
        <f t="shared" ref="E327:K327" si="27">SUM(E273:E326)</f>
        <v>18</v>
      </c>
      <c r="F327" s="93">
        <f t="shared" si="27"/>
        <v>7</v>
      </c>
      <c r="G327" s="93">
        <f t="shared" si="27"/>
        <v>25</v>
      </c>
      <c r="H327" s="93">
        <f t="shared" si="27"/>
        <v>0</v>
      </c>
      <c r="I327" s="93">
        <f t="shared" si="27"/>
        <v>0</v>
      </c>
      <c r="J327" s="93">
        <f t="shared" si="27"/>
        <v>0</v>
      </c>
      <c r="K327" s="93">
        <f t="shared" si="27"/>
        <v>50</v>
      </c>
      <c r="L327" s="94"/>
      <c r="M327" s="72"/>
      <c r="N327" s="72"/>
      <c r="O327" s="460"/>
      <c r="P327" s="163"/>
    </row>
    <row r="328" spans="1:16">
      <c r="A328" s="74" t="s">
        <v>220</v>
      </c>
      <c r="B328" s="58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104"/>
      <c r="N328" s="9"/>
      <c r="O328" s="459"/>
      <c r="P328" s="11"/>
    </row>
    <row r="329" spans="1:16">
      <c r="A329" s="83"/>
      <c r="B329" s="74" t="s">
        <v>49</v>
      </c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104"/>
      <c r="N329" s="9"/>
      <c r="O329" s="459"/>
      <c r="P329" s="11"/>
    </row>
    <row r="330" spans="1:16">
      <c r="A330" s="83"/>
      <c r="B330" s="105" t="s">
        <v>1053</v>
      </c>
      <c r="C330" s="59">
        <v>1</v>
      </c>
      <c r="D330" s="59"/>
      <c r="E330" s="59"/>
      <c r="F330" s="59"/>
      <c r="G330" s="59"/>
      <c r="H330" s="59"/>
      <c r="I330" s="59"/>
      <c r="J330" s="59"/>
      <c r="K330" s="59"/>
      <c r="L330" s="59">
        <v>50</v>
      </c>
      <c r="M330" s="18" t="s">
        <v>222</v>
      </c>
      <c r="N330" s="11" t="s">
        <v>223</v>
      </c>
      <c r="O330" s="459"/>
      <c r="P330" s="11">
        <v>1</v>
      </c>
    </row>
    <row r="331" spans="1:16">
      <c r="A331" s="83"/>
      <c r="B331" s="105" t="s">
        <v>84</v>
      </c>
      <c r="C331" s="59">
        <v>1</v>
      </c>
      <c r="D331" s="59"/>
      <c r="E331" s="59"/>
      <c r="F331" s="59"/>
      <c r="G331" s="59"/>
      <c r="H331" s="59"/>
      <c r="I331" s="59"/>
      <c r="J331" s="59"/>
      <c r="K331" s="59"/>
      <c r="L331" s="59">
        <v>68</v>
      </c>
      <c r="M331" s="18"/>
      <c r="N331" s="9"/>
      <c r="O331" s="459"/>
      <c r="P331" s="11"/>
    </row>
    <row r="332" spans="1:16">
      <c r="A332" s="83"/>
      <c r="B332" s="105" t="s">
        <v>84</v>
      </c>
      <c r="C332" s="59">
        <v>1</v>
      </c>
      <c r="D332" s="59"/>
      <c r="E332" s="59"/>
      <c r="F332" s="59"/>
      <c r="G332" s="59"/>
      <c r="H332" s="59"/>
      <c r="I332" s="59"/>
      <c r="J332" s="59"/>
      <c r="K332" s="59"/>
      <c r="L332" s="59">
        <v>71</v>
      </c>
      <c r="M332" s="18"/>
      <c r="N332" s="9"/>
      <c r="O332" s="459"/>
      <c r="P332" s="11"/>
    </row>
    <row r="333" spans="1:16">
      <c r="A333" s="83"/>
      <c r="B333" s="105" t="s">
        <v>84</v>
      </c>
      <c r="C333" s="59">
        <v>1</v>
      </c>
      <c r="D333" s="59"/>
      <c r="E333" s="59"/>
      <c r="F333" s="59"/>
      <c r="G333" s="59"/>
      <c r="H333" s="59"/>
      <c r="I333" s="59"/>
      <c r="J333" s="59"/>
      <c r="K333" s="59"/>
      <c r="L333" s="59">
        <v>112</v>
      </c>
      <c r="M333" s="18" t="s">
        <v>224</v>
      </c>
      <c r="N333" s="11" t="s">
        <v>223</v>
      </c>
      <c r="O333" s="459"/>
      <c r="P333" s="11">
        <v>1</v>
      </c>
    </row>
    <row r="334" spans="1:16">
      <c r="A334" s="83"/>
      <c r="B334" s="105" t="s">
        <v>84</v>
      </c>
      <c r="C334" s="59">
        <v>1</v>
      </c>
      <c r="D334" s="59"/>
      <c r="E334" s="59"/>
      <c r="F334" s="59"/>
      <c r="G334" s="59"/>
      <c r="H334" s="59"/>
      <c r="I334" s="59"/>
      <c r="J334" s="59"/>
      <c r="K334" s="59"/>
      <c r="L334" s="59">
        <v>116</v>
      </c>
      <c r="M334" s="64" t="s">
        <v>225</v>
      </c>
      <c r="N334" s="11" t="s">
        <v>223</v>
      </c>
      <c r="O334" s="459"/>
      <c r="P334" s="11">
        <v>1</v>
      </c>
    </row>
    <row r="335" spans="1:16">
      <c r="A335" s="83"/>
      <c r="B335" s="105" t="s">
        <v>84</v>
      </c>
      <c r="C335" s="59">
        <v>1</v>
      </c>
      <c r="D335" s="59">
        <v>1</v>
      </c>
      <c r="E335" s="59">
        <v>6</v>
      </c>
      <c r="F335" s="59"/>
      <c r="G335" s="59"/>
      <c r="H335" s="59"/>
      <c r="I335" s="59"/>
      <c r="J335" s="59"/>
      <c r="K335" s="59">
        <f>SUM(E335:J335)</f>
        <v>6</v>
      </c>
      <c r="L335" s="59">
        <v>120</v>
      </c>
      <c r="M335" s="64" t="s">
        <v>226</v>
      </c>
      <c r="N335" s="11" t="s">
        <v>227</v>
      </c>
      <c r="O335" s="459"/>
      <c r="P335" s="11">
        <v>1</v>
      </c>
    </row>
    <row r="336" spans="1:16">
      <c r="A336" s="38"/>
      <c r="B336" s="107" t="s">
        <v>84</v>
      </c>
      <c r="C336" s="13">
        <v>1</v>
      </c>
      <c r="D336" s="13">
        <v>7</v>
      </c>
      <c r="E336" s="13">
        <v>2</v>
      </c>
      <c r="F336" s="13"/>
      <c r="G336" s="13"/>
      <c r="H336" s="13"/>
      <c r="I336" s="13"/>
      <c r="J336" s="13"/>
      <c r="K336" s="13">
        <f>SUM(E336:J336)</f>
        <v>2</v>
      </c>
      <c r="L336" s="59">
        <v>110</v>
      </c>
      <c r="M336" s="104"/>
      <c r="N336" s="9"/>
      <c r="O336" s="459"/>
      <c r="P336" s="11"/>
    </row>
    <row r="337" spans="1:16">
      <c r="A337" s="38"/>
      <c r="B337" s="107" t="s">
        <v>84</v>
      </c>
      <c r="C337" s="13">
        <v>1</v>
      </c>
      <c r="D337" s="13"/>
      <c r="E337" s="13"/>
      <c r="F337" s="13"/>
      <c r="G337" s="13"/>
      <c r="H337" s="13"/>
      <c r="I337" s="13"/>
      <c r="J337" s="13"/>
      <c r="K337" s="13"/>
      <c r="L337" s="59">
        <v>1131</v>
      </c>
      <c r="M337" s="104"/>
      <c r="N337" s="9"/>
      <c r="O337" s="459"/>
      <c r="P337" s="11"/>
    </row>
    <row r="338" spans="1:16">
      <c r="A338" s="38"/>
      <c r="B338" s="105" t="s">
        <v>84</v>
      </c>
      <c r="C338" s="59">
        <v>1</v>
      </c>
      <c r="D338" s="59"/>
      <c r="E338" s="59"/>
      <c r="F338" s="59"/>
      <c r="G338" s="59"/>
      <c r="H338" s="59"/>
      <c r="I338" s="59"/>
      <c r="J338" s="59"/>
      <c r="K338" s="59"/>
      <c r="L338" s="59">
        <v>991</v>
      </c>
      <c r="M338" s="104"/>
      <c r="N338" s="9"/>
      <c r="O338" s="459"/>
      <c r="P338" s="11"/>
    </row>
    <row r="339" spans="1:16">
      <c r="A339" s="38"/>
      <c r="B339" s="105" t="s">
        <v>84</v>
      </c>
      <c r="C339" s="59">
        <v>1</v>
      </c>
      <c r="D339" s="59"/>
      <c r="E339" s="59"/>
      <c r="F339" s="59"/>
      <c r="G339" s="59"/>
      <c r="H339" s="59"/>
      <c r="I339" s="59"/>
      <c r="J339" s="59"/>
      <c r="K339" s="59"/>
      <c r="L339" s="59">
        <v>992</v>
      </c>
      <c r="M339" s="104"/>
      <c r="N339" s="9"/>
      <c r="O339" s="459"/>
      <c r="P339" s="11"/>
    </row>
    <row r="340" spans="1:16">
      <c r="A340" s="83"/>
      <c r="B340" s="105" t="s">
        <v>280</v>
      </c>
      <c r="C340" s="59">
        <v>1</v>
      </c>
      <c r="D340" s="59">
        <v>2</v>
      </c>
      <c r="E340" s="59">
        <v>2</v>
      </c>
      <c r="F340" s="59"/>
      <c r="G340" s="59"/>
      <c r="H340" s="59"/>
      <c r="I340" s="59"/>
      <c r="J340" s="59"/>
      <c r="K340" s="59">
        <f>SUM(E340:J340)</f>
        <v>2</v>
      </c>
      <c r="L340" s="59">
        <v>106</v>
      </c>
      <c r="M340" s="96"/>
      <c r="N340" s="18"/>
      <c r="O340" s="459"/>
      <c r="P340" s="11"/>
    </row>
    <row r="341" spans="1:16">
      <c r="A341" s="83"/>
      <c r="B341" s="105" t="s">
        <v>229</v>
      </c>
      <c r="C341" s="59">
        <v>1</v>
      </c>
      <c r="D341" s="59"/>
      <c r="E341" s="59"/>
      <c r="F341" s="59"/>
      <c r="G341" s="59"/>
      <c r="H341" s="59"/>
      <c r="I341" s="59"/>
      <c r="J341" s="59"/>
      <c r="K341" s="59"/>
      <c r="L341" s="59">
        <v>1084</v>
      </c>
      <c r="M341" s="96"/>
      <c r="N341" s="18"/>
      <c r="O341" s="459"/>
      <c r="P341" s="11"/>
    </row>
    <row r="342" spans="1:16">
      <c r="A342" s="38"/>
      <c r="B342" s="107" t="s">
        <v>25</v>
      </c>
      <c r="C342" s="13">
        <v>1</v>
      </c>
      <c r="D342" s="13">
        <v>6</v>
      </c>
      <c r="E342" s="13">
        <v>1</v>
      </c>
      <c r="F342" s="13"/>
      <c r="G342" s="13"/>
      <c r="H342" s="13"/>
      <c r="I342" s="13"/>
      <c r="J342" s="13"/>
      <c r="K342" s="13">
        <f>SUM(E342:J342)</f>
        <v>1</v>
      </c>
      <c r="L342" s="59">
        <v>621</v>
      </c>
      <c r="M342" s="104"/>
      <c r="N342" s="9"/>
      <c r="O342" s="459"/>
      <c r="P342" s="11"/>
    </row>
    <row r="343" spans="1:16">
      <c r="A343" s="38"/>
      <c r="B343" s="105" t="s">
        <v>25</v>
      </c>
      <c r="C343" s="59">
        <v>1</v>
      </c>
      <c r="D343" s="59"/>
      <c r="E343" s="59"/>
      <c r="F343" s="59"/>
      <c r="G343" s="59"/>
      <c r="H343" s="59"/>
      <c r="I343" s="59"/>
      <c r="J343" s="59"/>
      <c r="K343" s="59"/>
      <c r="L343" s="59">
        <v>993</v>
      </c>
      <c r="M343" s="104"/>
      <c r="N343" s="9"/>
      <c r="O343" s="459"/>
      <c r="P343" s="11"/>
    </row>
    <row r="344" spans="1:16">
      <c r="A344" s="38"/>
      <c r="B344" s="107" t="s">
        <v>1054</v>
      </c>
      <c r="C344" s="13">
        <v>1</v>
      </c>
      <c r="D344" s="13">
        <v>5</v>
      </c>
      <c r="E344" s="13">
        <v>1</v>
      </c>
      <c r="F344" s="13"/>
      <c r="G344" s="13"/>
      <c r="H344" s="13"/>
      <c r="I344" s="13"/>
      <c r="J344" s="13"/>
      <c r="K344" s="13">
        <f>SUM(E344:J344)</f>
        <v>1</v>
      </c>
      <c r="L344" s="59">
        <v>622</v>
      </c>
      <c r="M344" s="104"/>
      <c r="N344" s="9"/>
      <c r="O344" s="459"/>
      <c r="P344" s="11"/>
    </row>
    <row r="345" spans="1:16">
      <c r="A345" s="38"/>
      <c r="B345" s="105" t="s">
        <v>101</v>
      </c>
      <c r="C345" s="59">
        <v>1</v>
      </c>
      <c r="D345" s="59"/>
      <c r="E345" s="59"/>
      <c r="F345" s="59"/>
      <c r="G345" s="59"/>
      <c r="H345" s="59"/>
      <c r="I345" s="59"/>
      <c r="J345" s="59"/>
      <c r="K345" s="59"/>
      <c r="L345" s="59">
        <v>994</v>
      </c>
      <c r="M345" s="104"/>
      <c r="N345" s="9"/>
      <c r="O345" s="459"/>
      <c r="P345" s="11"/>
    </row>
    <row r="346" spans="1:16">
      <c r="A346" s="38"/>
      <c r="B346" s="106" t="s">
        <v>230</v>
      </c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4"/>
      <c r="N346" s="64"/>
      <c r="O346" s="459"/>
      <c r="P346" s="11"/>
    </row>
    <row r="347" spans="1:16">
      <c r="A347" s="38"/>
      <c r="B347" s="75" t="s">
        <v>231</v>
      </c>
      <c r="C347" s="61">
        <v>1</v>
      </c>
      <c r="D347" s="61"/>
      <c r="E347" s="61"/>
      <c r="F347" s="61"/>
      <c r="G347" s="61"/>
      <c r="H347" s="61"/>
      <c r="I347" s="61"/>
      <c r="J347" s="61"/>
      <c r="K347" s="61"/>
      <c r="L347" s="61">
        <v>615</v>
      </c>
      <c r="M347" s="64"/>
      <c r="N347" s="64"/>
      <c r="O347" s="459"/>
      <c r="P347" s="11"/>
    </row>
    <row r="348" spans="1:16">
      <c r="A348" s="38"/>
      <c r="B348" s="75" t="s">
        <v>113</v>
      </c>
      <c r="C348" s="61">
        <v>1</v>
      </c>
      <c r="D348" s="61"/>
      <c r="E348" s="61"/>
      <c r="F348" s="61"/>
      <c r="G348" s="61"/>
      <c r="H348" s="61"/>
      <c r="I348" s="61"/>
      <c r="J348" s="61"/>
      <c r="K348" s="61"/>
      <c r="L348" s="61">
        <v>616</v>
      </c>
      <c r="M348" s="64"/>
      <c r="N348" s="64"/>
      <c r="O348" s="459"/>
      <c r="P348" s="11"/>
    </row>
    <row r="349" spans="1:16">
      <c r="A349" s="38"/>
      <c r="B349" s="75" t="s">
        <v>113</v>
      </c>
      <c r="C349" s="61">
        <v>1</v>
      </c>
      <c r="D349" s="61">
        <v>1</v>
      </c>
      <c r="E349" s="61"/>
      <c r="F349" s="61"/>
      <c r="G349" s="61">
        <v>4</v>
      </c>
      <c r="H349" s="61"/>
      <c r="I349" s="61"/>
      <c r="J349" s="61"/>
      <c r="K349" s="61">
        <f>SUM(E349:J349)</f>
        <v>4</v>
      </c>
      <c r="L349" s="61">
        <v>987</v>
      </c>
      <c r="M349" s="64" t="s">
        <v>232</v>
      </c>
      <c r="N349" s="61" t="s">
        <v>227</v>
      </c>
      <c r="O349" s="459"/>
      <c r="P349" s="11">
        <v>1</v>
      </c>
    </row>
    <row r="350" spans="1:16">
      <c r="A350" s="38"/>
      <c r="B350" s="75" t="s">
        <v>113</v>
      </c>
      <c r="C350" s="61">
        <v>1</v>
      </c>
      <c r="D350" s="61"/>
      <c r="E350" s="61"/>
      <c r="F350" s="61"/>
      <c r="G350" s="61"/>
      <c r="H350" s="61"/>
      <c r="I350" s="61"/>
      <c r="J350" s="61"/>
      <c r="K350" s="61"/>
      <c r="L350" s="61">
        <v>988</v>
      </c>
      <c r="M350" s="64" t="s">
        <v>233</v>
      </c>
      <c r="N350" s="61" t="s">
        <v>227</v>
      </c>
      <c r="O350" s="459"/>
      <c r="P350" s="11">
        <v>1</v>
      </c>
    </row>
    <row r="351" spans="1:16">
      <c r="A351" s="38"/>
      <c r="B351" s="74" t="s">
        <v>234</v>
      </c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104"/>
      <c r="N351" s="9"/>
      <c r="O351" s="459"/>
      <c r="P351" s="11"/>
    </row>
    <row r="352" spans="1:16">
      <c r="A352" s="38"/>
      <c r="B352" s="105" t="s">
        <v>221</v>
      </c>
      <c r="C352" s="59">
        <v>1</v>
      </c>
      <c r="D352" s="59">
        <v>1</v>
      </c>
      <c r="E352" s="59"/>
      <c r="F352" s="59">
        <v>6</v>
      </c>
      <c r="G352" s="59"/>
      <c r="H352" s="59"/>
      <c r="I352" s="59"/>
      <c r="J352" s="59"/>
      <c r="K352" s="59">
        <f>SUM(E352:J352)</f>
        <v>6</v>
      </c>
      <c r="L352" s="59">
        <v>74</v>
      </c>
      <c r="M352" s="18"/>
      <c r="N352" s="9"/>
      <c r="O352" s="459"/>
      <c r="P352" s="11"/>
    </row>
    <row r="353" spans="1:16">
      <c r="A353" s="38"/>
      <c r="B353" s="105" t="s">
        <v>84</v>
      </c>
      <c r="C353" s="59">
        <v>1</v>
      </c>
      <c r="D353" s="59"/>
      <c r="E353" s="59"/>
      <c r="F353" s="59"/>
      <c r="G353" s="59"/>
      <c r="H353" s="59"/>
      <c r="I353" s="59"/>
      <c r="J353" s="59"/>
      <c r="K353" s="59"/>
      <c r="L353" s="59">
        <v>134</v>
      </c>
      <c r="M353" s="18" t="s">
        <v>235</v>
      </c>
      <c r="N353" s="11" t="s">
        <v>223</v>
      </c>
      <c r="O353" s="459"/>
      <c r="P353" s="11">
        <v>1</v>
      </c>
    </row>
    <row r="354" spans="1:16">
      <c r="A354" s="38"/>
      <c r="B354" s="105" t="s">
        <v>84</v>
      </c>
      <c r="C354" s="59">
        <v>1</v>
      </c>
      <c r="D354" s="59"/>
      <c r="E354" s="59"/>
      <c r="F354" s="59"/>
      <c r="G354" s="59"/>
      <c r="H354" s="59"/>
      <c r="I354" s="59"/>
      <c r="J354" s="59"/>
      <c r="K354" s="59"/>
      <c r="L354" s="59">
        <v>144</v>
      </c>
      <c r="M354" s="18" t="s">
        <v>236</v>
      </c>
      <c r="N354" s="11" t="s">
        <v>223</v>
      </c>
      <c r="O354" s="459"/>
      <c r="P354" s="11">
        <v>1</v>
      </c>
    </row>
    <row r="355" spans="1:16">
      <c r="A355" s="38"/>
      <c r="B355" s="105" t="s">
        <v>84</v>
      </c>
      <c r="C355" s="59">
        <v>1</v>
      </c>
      <c r="D355" s="59"/>
      <c r="E355" s="59"/>
      <c r="F355" s="59"/>
      <c r="G355" s="59"/>
      <c r="H355" s="59"/>
      <c r="I355" s="59"/>
      <c r="J355" s="59"/>
      <c r="K355" s="59"/>
      <c r="L355" s="59">
        <v>148</v>
      </c>
      <c r="M355" s="18" t="s">
        <v>237</v>
      </c>
      <c r="N355" s="11" t="s">
        <v>223</v>
      </c>
      <c r="O355" s="459"/>
      <c r="P355" s="11">
        <v>1</v>
      </c>
    </row>
    <row r="356" spans="1:16">
      <c r="A356" s="38"/>
      <c r="B356" s="105" t="s">
        <v>84</v>
      </c>
      <c r="C356" s="59">
        <v>1</v>
      </c>
      <c r="D356" s="59"/>
      <c r="E356" s="59"/>
      <c r="F356" s="59"/>
      <c r="G356" s="59"/>
      <c r="H356" s="59"/>
      <c r="I356" s="59"/>
      <c r="J356" s="59"/>
      <c r="K356" s="59"/>
      <c r="L356" s="59">
        <v>279</v>
      </c>
      <c r="M356" s="18" t="s">
        <v>238</v>
      </c>
      <c r="N356" s="11" t="s">
        <v>227</v>
      </c>
      <c r="O356" s="459"/>
      <c r="P356" s="11">
        <v>1</v>
      </c>
    </row>
    <row r="357" spans="1:16">
      <c r="A357" s="38"/>
      <c r="B357" s="105" t="s">
        <v>84</v>
      </c>
      <c r="C357" s="59">
        <v>1</v>
      </c>
      <c r="D357" s="59"/>
      <c r="E357" s="59"/>
      <c r="F357" s="59"/>
      <c r="G357" s="59"/>
      <c r="H357" s="59"/>
      <c r="I357" s="59"/>
      <c r="J357" s="59"/>
      <c r="K357" s="59"/>
      <c r="L357" s="59">
        <v>301</v>
      </c>
      <c r="M357" s="18" t="s">
        <v>239</v>
      </c>
      <c r="N357" s="11" t="s">
        <v>227</v>
      </c>
      <c r="O357" s="459"/>
      <c r="P357" s="11">
        <v>1</v>
      </c>
    </row>
    <row r="358" spans="1:16">
      <c r="A358" s="38"/>
      <c r="B358" s="105" t="s">
        <v>240</v>
      </c>
      <c r="C358" s="59">
        <v>1</v>
      </c>
      <c r="D358" s="59">
        <v>2</v>
      </c>
      <c r="E358" s="59"/>
      <c r="F358" s="59">
        <v>8</v>
      </c>
      <c r="G358" s="59"/>
      <c r="H358" s="59"/>
      <c r="I358" s="59"/>
      <c r="J358" s="59"/>
      <c r="K358" s="59">
        <f>SUM(E358:J358)</f>
        <v>8</v>
      </c>
      <c r="L358" s="59">
        <v>107</v>
      </c>
      <c r="M358" s="104"/>
      <c r="N358" s="18"/>
      <c r="O358" s="459"/>
      <c r="P358" s="11"/>
    </row>
    <row r="359" spans="1:16">
      <c r="A359" s="38"/>
      <c r="B359" s="105" t="s">
        <v>241</v>
      </c>
      <c r="C359" s="59">
        <v>1</v>
      </c>
      <c r="D359" s="59"/>
      <c r="E359" s="59"/>
      <c r="F359" s="59"/>
      <c r="G359" s="59"/>
      <c r="H359" s="59"/>
      <c r="I359" s="59"/>
      <c r="J359" s="59"/>
      <c r="K359" s="59"/>
      <c r="L359" s="59">
        <v>109</v>
      </c>
      <c r="M359" s="104"/>
      <c r="N359" s="18"/>
      <c r="O359" s="459"/>
      <c r="P359" s="11"/>
    </row>
    <row r="360" spans="1:16">
      <c r="A360" s="38"/>
      <c r="B360" s="105" t="s">
        <v>241</v>
      </c>
      <c r="C360" s="59">
        <v>1</v>
      </c>
      <c r="D360" s="59"/>
      <c r="E360" s="59"/>
      <c r="F360" s="59"/>
      <c r="G360" s="59"/>
      <c r="H360" s="59"/>
      <c r="I360" s="59"/>
      <c r="J360" s="59"/>
      <c r="K360" s="59"/>
      <c r="L360" s="59">
        <v>111</v>
      </c>
      <c r="M360" s="104"/>
      <c r="N360" s="18"/>
      <c r="O360" s="459"/>
      <c r="P360" s="11"/>
    </row>
    <row r="361" spans="1:16">
      <c r="A361" s="38"/>
      <c r="B361" s="75" t="s">
        <v>241</v>
      </c>
      <c r="C361" s="61">
        <v>1</v>
      </c>
      <c r="D361" s="61"/>
      <c r="E361" s="61"/>
      <c r="F361" s="61"/>
      <c r="G361" s="61"/>
      <c r="H361" s="61"/>
      <c r="I361" s="61"/>
      <c r="J361" s="61"/>
      <c r="K361" s="61"/>
      <c r="L361" s="61">
        <v>167</v>
      </c>
      <c r="M361" s="96"/>
      <c r="N361" s="18"/>
      <c r="O361" s="459"/>
      <c r="P361" s="11"/>
    </row>
    <row r="362" spans="1:16">
      <c r="A362" s="38"/>
      <c r="B362" s="105" t="s">
        <v>241</v>
      </c>
      <c r="C362" s="59">
        <v>1</v>
      </c>
      <c r="D362" s="59"/>
      <c r="E362" s="59"/>
      <c r="F362" s="59"/>
      <c r="G362" s="59"/>
      <c r="H362" s="59"/>
      <c r="I362" s="59"/>
      <c r="J362" s="59"/>
      <c r="K362" s="59"/>
      <c r="L362" s="59">
        <v>175</v>
      </c>
      <c r="M362" s="104"/>
      <c r="N362" s="18"/>
      <c r="O362" s="459"/>
      <c r="P362" s="11"/>
    </row>
    <row r="363" spans="1:16">
      <c r="A363" s="38"/>
      <c r="B363" s="105" t="s">
        <v>241</v>
      </c>
      <c r="C363" s="59">
        <v>1</v>
      </c>
      <c r="D363" s="59"/>
      <c r="E363" s="59"/>
      <c r="F363" s="59"/>
      <c r="G363" s="59"/>
      <c r="H363" s="59"/>
      <c r="I363" s="59"/>
      <c r="J363" s="59"/>
      <c r="K363" s="59"/>
      <c r="L363" s="59">
        <v>185</v>
      </c>
      <c r="M363" s="104"/>
      <c r="N363" s="18"/>
      <c r="O363" s="459"/>
      <c r="P363" s="11"/>
    </row>
    <row r="364" spans="1:16">
      <c r="A364" s="38"/>
      <c r="B364" s="105" t="s">
        <v>241</v>
      </c>
      <c r="C364" s="59">
        <v>1</v>
      </c>
      <c r="D364" s="59"/>
      <c r="E364" s="59"/>
      <c r="F364" s="59"/>
      <c r="G364" s="59"/>
      <c r="H364" s="59"/>
      <c r="I364" s="59"/>
      <c r="J364" s="59"/>
      <c r="K364" s="59"/>
      <c r="L364" s="59">
        <v>187</v>
      </c>
      <c r="M364" s="104"/>
      <c r="N364" s="18"/>
      <c r="O364" s="459"/>
      <c r="P364" s="11"/>
    </row>
    <row r="365" spans="1:16">
      <c r="A365" s="38"/>
      <c r="B365" s="75" t="s">
        <v>244</v>
      </c>
      <c r="C365" s="61">
        <v>1</v>
      </c>
      <c r="D365" s="61">
        <v>3</v>
      </c>
      <c r="E365" s="61"/>
      <c r="F365" s="61"/>
      <c r="G365" s="61">
        <v>6</v>
      </c>
      <c r="H365" s="61"/>
      <c r="I365" s="61"/>
      <c r="J365" s="61"/>
      <c r="K365" s="61">
        <f>SUM(E365:J365)</f>
        <v>6</v>
      </c>
      <c r="L365" s="61">
        <v>49</v>
      </c>
      <c r="M365" s="18" t="s">
        <v>245</v>
      </c>
      <c r="N365" s="19" t="s">
        <v>223</v>
      </c>
      <c r="O365" s="459"/>
      <c r="P365" s="11">
        <v>1</v>
      </c>
    </row>
    <row r="366" spans="1:16">
      <c r="A366" s="38"/>
      <c r="B366" s="105" t="s">
        <v>24</v>
      </c>
      <c r="C366" s="59">
        <v>1</v>
      </c>
      <c r="D366" s="59"/>
      <c r="E366" s="59"/>
      <c r="F366" s="59"/>
      <c r="G366" s="59"/>
      <c r="H366" s="59"/>
      <c r="I366" s="59"/>
      <c r="J366" s="59"/>
      <c r="K366" s="59"/>
      <c r="L366" s="59">
        <v>70</v>
      </c>
      <c r="M366" s="64" t="s">
        <v>246</v>
      </c>
      <c r="N366" s="11" t="s">
        <v>227</v>
      </c>
      <c r="O366" s="459"/>
      <c r="P366" s="11">
        <v>1</v>
      </c>
    </row>
    <row r="367" spans="1:16">
      <c r="A367" s="38"/>
      <c r="B367" s="105" t="s">
        <v>24</v>
      </c>
      <c r="C367" s="59">
        <v>1</v>
      </c>
      <c r="D367" s="59"/>
      <c r="E367" s="59"/>
      <c r="F367" s="59"/>
      <c r="G367" s="59"/>
      <c r="H367" s="59"/>
      <c r="I367" s="59"/>
      <c r="J367" s="59"/>
      <c r="K367" s="59"/>
      <c r="L367" s="59">
        <v>87</v>
      </c>
      <c r="M367" s="9"/>
      <c r="N367" s="9"/>
      <c r="O367" s="459"/>
      <c r="P367" s="11"/>
    </row>
    <row r="368" spans="1:16">
      <c r="A368" s="38"/>
      <c r="B368" s="105" t="s">
        <v>24</v>
      </c>
      <c r="C368" s="59">
        <v>1</v>
      </c>
      <c r="D368" s="59"/>
      <c r="E368" s="59"/>
      <c r="F368" s="59"/>
      <c r="G368" s="59"/>
      <c r="H368" s="59"/>
      <c r="I368" s="59"/>
      <c r="J368" s="59"/>
      <c r="K368" s="59"/>
      <c r="L368" s="59">
        <v>89</v>
      </c>
      <c r="M368" s="64" t="s">
        <v>247</v>
      </c>
      <c r="N368" s="11" t="s">
        <v>227</v>
      </c>
      <c r="O368" s="459"/>
      <c r="P368" s="11">
        <v>1</v>
      </c>
    </row>
    <row r="369" spans="1:16">
      <c r="A369" s="38"/>
      <c r="B369" s="105" t="s">
        <v>24</v>
      </c>
      <c r="C369" s="59">
        <v>1</v>
      </c>
      <c r="D369" s="59"/>
      <c r="E369" s="59"/>
      <c r="F369" s="59"/>
      <c r="G369" s="59"/>
      <c r="H369" s="59"/>
      <c r="I369" s="59"/>
      <c r="J369" s="59"/>
      <c r="K369" s="59"/>
      <c r="L369" s="59">
        <v>103</v>
      </c>
      <c r="M369" s="18" t="s">
        <v>248</v>
      </c>
      <c r="N369" s="11" t="s">
        <v>223</v>
      </c>
      <c r="O369" s="459"/>
      <c r="P369" s="11">
        <v>1</v>
      </c>
    </row>
    <row r="370" spans="1:16">
      <c r="A370" s="38"/>
      <c r="B370" s="105" t="s">
        <v>24</v>
      </c>
      <c r="C370" s="59">
        <v>1</v>
      </c>
      <c r="D370" s="59"/>
      <c r="E370" s="59"/>
      <c r="F370" s="59"/>
      <c r="G370" s="59"/>
      <c r="H370" s="59"/>
      <c r="I370" s="59"/>
      <c r="J370" s="59"/>
      <c r="K370" s="59"/>
      <c r="L370" s="59">
        <v>105</v>
      </c>
      <c r="M370" s="18" t="s">
        <v>249</v>
      </c>
      <c r="N370" s="11" t="s">
        <v>223</v>
      </c>
      <c r="O370" s="459"/>
      <c r="P370" s="11">
        <v>1</v>
      </c>
    </row>
    <row r="371" spans="1:16" s="120" customFormat="1">
      <c r="A371" s="77"/>
      <c r="B371" s="450" t="s">
        <v>241</v>
      </c>
      <c r="C371" s="21">
        <v>1</v>
      </c>
      <c r="D371" s="21">
        <v>5</v>
      </c>
      <c r="E371" s="21">
        <v>1</v>
      </c>
      <c r="F371" s="21"/>
      <c r="G371" s="21"/>
      <c r="H371" s="21"/>
      <c r="I371" s="21"/>
      <c r="J371" s="21"/>
      <c r="K371" s="21">
        <f>SUM(E371:J371)</f>
        <v>1</v>
      </c>
      <c r="L371" s="21">
        <v>28</v>
      </c>
      <c r="M371" s="357" t="s">
        <v>27</v>
      </c>
      <c r="N371" s="357"/>
      <c r="O371" s="459"/>
      <c r="P371" s="162"/>
    </row>
    <row r="372" spans="1:16">
      <c r="A372" s="38"/>
      <c r="B372" s="106" t="s">
        <v>250</v>
      </c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4"/>
      <c r="N372" s="9"/>
      <c r="O372" s="459"/>
      <c r="P372" s="11"/>
    </row>
    <row r="373" spans="1:16">
      <c r="A373" s="38"/>
      <c r="B373" s="106" t="s">
        <v>251</v>
      </c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4"/>
      <c r="N373" s="9"/>
      <c r="O373" s="459"/>
      <c r="P373" s="11"/>
    </row>
    <row r="374" spans="1:16">
      <c r="A374" s="38"/>
      <c r="B374" s="75" t="s">
        <v>252</v>
      </c>
      <c r="C374" s="61">
        <v>1</v>
      </c>
      <c r="D374" s="61">
        <v>1</v>
      </c>
      <c r="E374" s="61"/>
      <c r="F374" s="61"/>
      <c r="G374" s="61">
        <v>2</v>
      </c>
      <c r="H374" s="61"/>
      <c r="I374" s="61"/>
      <c r="J374" s="61"/>
      <c r="K374" s="61">
        <f>SUM(E374:J374)</f>
        <v>2</v>
      </c>
      <c r="L374" s="61">
        <v>617</v>
      </c>
      <c r="M374" s="64" t="s">
        <v>253</v>
      </c>
      <c r="N374" s="9"/>
      <c r="O374" s="459"/>
      <c r="P374" s="11">
        <v>1</v>
      </c>
    </row>
    <row r="375" spans="1:16">
      <c r="A375" s="38"/>
      <c r="B375" s="105" t="s">
        <v>152</v>
      </c>
      <c r="C375" s="59">
        <v>1</v>
      </c>
      <c r="D375" s="59"/>
      <c r="E375" s="59"/>
      <c r="F375" s="59"/>
      <c r="G375" s="59"/>
      <c r="H375" s="59"/>
      <c r="I375" s="59"/>
      <c r="J375" s="59"/>
      <c r="K375" s="59"/>
      <c r="L375" s="59">
        <v>618</v>
      </c>
      <c r="M375" s="68"/>
      <c r="N375" s="9"/>
      <c r="O375" s="459"/>
      <c r="P375" s="11"/>
    </row>
    <row r="376" spans="1:16">
      <c r="A376" s="38"/>
      <c r="B376" s="105" t="s">
        <v>254</v>
      </c>
      <c r="C376" s="59">
        <v>1</v>
      </c>
      <c r="D376" s="59">
        <v>2</v>
      </c>
      <c r="E376" s="59"/>
      <c r="F376" s="59">
        <v>17</v>
      </c>
      <c r="G376" s="59"/>
      <c r="H376" s="59"/>
      <c r="I376" s="59"/>
      <c r="J376" s="59"/>
      <c r="K376" s="59">
        <f>SUM(E376:J376)</f>
        <v>17</v>
      </c>
      <c r="L376" s="59">
        <v>623</v>
      </c>
      <c r="M376" s="64" t="s">
        <v>255</v>
      </c>
      <c r="N376" s="11" t="s">
        <v>223</v>
      </c>
      <c r="O376" s="459"/>
      <c r="P376" s="11">
        <v>1</v>
      </c>
    </row>
    <row r="377" spans="1:16">
      <c r="A377" s="38"/>
      <c r="B377" s="75" t="s">
        <v>65</v>
      </c>
      <c r="C377" s="61">
        <v>1</v>
      </c>
      <c r="D377" s="61"/>
      <c r="E377" s="61"/>
      <c r="F377" s="61"/>
      <c r="G377" s="61"/>
      <c r="H377" s="61"/>
      <c r="I377" s="61"/>
      <c r="J377" s="61"/>
      <c r="K377" s="61"/>
      <c r="L377" s="61">
        <v>624</v>
      </c>
      <c r="M377" s="64" t="s">
        <v>256</v>
      </c>
      <c r="N377" s="11" t="s">
        <v>223</v>
      </c>
      <c r="O377" s="459"/>
      <c r="P377" s="11">
        <v>1</v>
      </c>
    </row>
    <row r="378" spans="1:16">
      <c r="A378" s="38"/>
      <c r="B378" s="107" t="s">
        <v>65</v>
      </c>
      <c r="C378" s="13">
        <v>1</v>
      </c>
      <c r="D378" s="13"/>
      <c r="E378" s="13"/>
      <c r="F378" s="13"/>
      <c r="G378" s="13"/>
      <c r="H378" s="13"/>
      <c r="I378" s="13"/>
      <c r="J378" s="13"/>
      <c r="K378" s="13"/>
      <c r="L378" s="59">
        <v>625</v>
      </c>
      <c r="M378" s="104"/>
      <c r="N378" s="9"/>
      <c r="O378" s="459"/>
      <c r="P378" s="11"/>
    </row>
    <row r="379" spans="1:16">
      <c r="A379" s="38"/>
      <c r="B379" s="107" t="s">
        <v>65</v>
      </c>
      <c r="C379" s="13">
        <v>1</v>
      </c>
      <c r="D379" s="13"/>
      <c r="E379" s="13"/>
      <c r="F379" s="13"/>
      <c r="G379" s="13"/>
      <c r="H379" s="13"/>
      <c r="I379" s="13"/>
      <c r="J379" s="13"/>
      <c r="K379" s="13"/>
      <c r="L379" s="59">
        <v>626</v>
      </c>
      <c r="M379" s="104"/>
      <c r="N379" s="9"/>
      <c r="O379" s="459"/>
      <c r="P379" s="11"/>
    </row>
    <row r="380" spans="1:16">
      <c r="A380" s="38"/>
      <c r="B380" s="107" t="s">
        <v>65</v>
      </c>
      <c r="C380" s="13">
        <v>1</v>
      </c>
      <c r="D380" s="13"/>
      <c r="E380" s="13"/>
      <c r="F380" s="13"/>
      <c r="G380" s="13"/>
      <c r="H380" s="13"/>
      <c r="I380" s="13"/>
      <c r="J380" s="13"/>
      <c r="K380" s="13"/>
      <c r="L380" s="59">
        <v>627</v>
      </c>
      <c r="M380" s="104"/>
      <c r="N380" s="9"/>
      <c r="O380" s="459"/>
      <c r="P380" s="11"/>
    </row>
    <row r="381" spans="1:16">
      <c r="A381" s="38"/>
      <c r="B381" s="107" t="s">
        <v>65</v>
      </c>
      <c r="C381" s="13">
        <v>1</v>
      </c>
      <c r="D381" s="13"/>
      <c r="E381" s="13"/>
      <c r="F381" s="13"/>
      <c r="G381" s="13"/>
      <c r="H381" s="13"/>
      <c r="I381" s="13"/>
      <c r="J381" s="13"/>
      <c r="K381" s="13"/>
      <c r="L381" s="59">
        <v>628</v>
      </c>
      <c r="M381" s="104"/>
      <c r="N381" s="9"/>
      <c r="O381" s="459"/>
      <c r="P381" s="11"/>
    </row>
    <row r="382" spans="1:16">
      <c r="A382" s="38"/>
      <c r="B382" s="107" t="s">
        <v>65</v>
      </c>
      <c r="C382" s="13">
        <v>1</v>
      </c>
      <c r="D382" s="13"/>
      <c r="E382" s="13"/>
      <c r="F382" s="13"/>
      <c r="G382" s="13"/>
      <c r="H382" s="13"/>
      <c r="I382" s="13"/>
      <c r="J382" s="13"/>
      <c r="K382" s="13"/>
      <c r="L382" s="59">
        <v>642</v>
      </c>
      <c r="M382" s="104"/>
      <c r="N382" s="9"/>
      <c r="O382" s="459"/>
      <c r="P382" s="11"/>
    </row>
    <row r="383" spans="1:16">
      <c r="A383" s="38"/>
      <c r="B383" s="107" t="s">
        <v>65</v>
      </c>
      <c r="C383" s="13">
        <v>1</v>
      </c>
      <c r="D383" s="13"/>
      <c r="E383" s="13"/>
      <c r="F383" s="13"/>
      <c r="G383" s="13"/>
      <c r="H383" s="13"/>
      <c r="I383" s="13"/>
      <c r="J383" s="13"/>
      <c r="K383" s="13"/>
      <c r="L383" s="59">
        <v>643</v>
      </c>
      <c r="M383" s="104"/>
      <c r="N383" s="9"/>
      <c r="O383" s="459"/>
      <c r="P383" s="11"/>
    </row>
    <row r="384" spans="1:16">
      <c r="A384" s="38"/>
      <c r="B384" s="107" t="s">
        <v>65</v>
      </c>
      <c r="C384" s="13">
        <v>1</v>
      </c>
      <c r="D384" s="13"/>
      <c r="E384" s="13"/>
      <c r="F384" s="13"/>
      <c r="G384" s="13"/>
      <c r="H384" s="13"/>
      <c r="I384" s="13"/>
      <c r="J384" s="13"/>
      <c r="K384" s="13"/>
      <c r="L384" s="59">
        <v>644</v>
      </c>
      <c r="M384" s="104"/>
      <c r="N384" s="9"/>
      <c r="O384" s="459"/>
      <c r="P384" s="11"/>
    </row>
    <row r="385" spans="1:16">
      <c r="A385" s="38"/>
      <c r="B385" s="107" t="s">
        <v>65</v>
      </c>
      <c r="C385" s="13">
        <v>1</v>
      </c>
      <c r="D385" s="13"/>
      <c r="E385" s="13"/>
      <c r="F385" s="13"/>
      <c r="G385" s="13"/>
      <c r="H385" s="13"/>
      <c r="I385" s="13"/>
      <c r="J385" s="13"/>
      <c r="K385" s="13"/>
      <c r="L385" s="59">
        <v>645</v>
      </c>
      <c r="M385" s="104"/>
      <c r="N385" s="9"/>
      <c r="O385" s="459"/>
      <c r="P385" s="11"/>
    </row>
    <row r="386" spans="1:16">
      <c r="A386" s="38"/>
      <c r="B386" s="107" t="s">
        <v>65</v>
      </c>
      <c r="C386" s="13">
        <v>1</v>
      </c>
      <c r="D386" s="13"/>
      <c r="E386" s="13"/>
      <c r="F386" s="13"/>
      <c r="G386" s="13"/>
      <c r="H386" s="13"/>
      <c r="I386" s="13"/>
      <c r="J386" s="13"/>
      <c r="K386" s="13"/>
      <c r="L386" s="59">
        <v>646</v>
      </c>
      <c r="M386" s="104"/>
      <c r="N386" s="9"/>
      <c r="O386" s="459"/>
      <c r="P386" s="11"/>
    </row>
    <row r="387" spans="1:16">
      <c r="A387" s="38"/>
      <c r="B387" s="107" t="s">
        <v>65</v>
      </c>
      <c r="C387" s="13">
        <v>1</v>
      </c>
      <c r="D387" s="13"/>
      <c r="E387" s="13"/>
      <c r="F387" s="13"/>
      <c r="G387" s="13"/>
      <c r="H387" s="13"/>
      <c r="I387" s="13"/>
      <c r="J387" s="13"/>
      <c r="K387" s="13"/>
      <c r="L387" s="59">
        <v>647</v>
      </c>
      <c r="M387" s="104"/>
      <c r="N387" s="9"/>
      <c r="O387" s="459"/>
      <c r="P387" s="11"/>
    </row>
    <row r="388" spans="1:16">
      <c r="A388" s="38"/>
      <c r="B388" s="107" t="s">
        <v>65</v>
      </c>
      <c r="C388" s="13">
        <v>1</v>
      </c>
      <c r="D388" s="13"/>
      <c r="E388" s="13"/>
      <c r="F388" s="13"/>
      <c r="G388" s="13"/>
      <c r="H388" s="13"/>
      <c r="I388" s="13"/>
      <c r="J388" s="13"/>
      <c r="K388" s="13"/>
      <c r="L388" s="59">
        <v>648</v>
      </c>
      <c r="M388" s="104"/>
      <c r="N388" s="9"/>
      <c r="O388" s="459"/>
      <c r="P388" s="11"/>
    </row>
    <row r="389" spans="1:16">
      <c r="A389" s="38"/>
      <c r="B389" s="107" t="s">
        <v>65</v>
      </c>
      <c r="C389" s="13">
        <v>1</v>
      </c>
      <c r="D389" s="13"/>
      <c r="E389" s="13"/>
      <c r="F389" s="13"/>
      <c r="G389" s="13"/>
      <c r="H389" s="13"/>
      <c r="I389" s="13"/>
      <c r="J389" s="13"/>
      <c r="K389" s="13"/>
      <c r="L389" s="59">
        <v>649</v>
      </c>
      <c r="M389" s="104"/>
      <c r="N389" s="9"/>
      <c r="O389" s="459"/>
      <c r="P389" s="11"/>
    </row>
    <row r="390" spans="1:16">
      <c r="A390" s="38"/>
      <c r="B390" s="107" t="s">
        <v>65</v>
      </c>
      <c r="C390" s="13">
        <v>1</v>
      </c>
      <c r="D390" s="13"/>
      <c r="E390" s="13"/>
      <c r="F390" s="13"/>
      <c r="G390" s="13"/>
      <c r="H390" s="13"/>
      <c r="I390" s="13"/>
      <c r="J390" s="13"/>
      <c r="K390" s="13"/>
      <c r="L390" s="59">
        <v>650</v>
      </c>
      <c r="M390" s="104"/>
      <c r="N390" s="9"/>
      <c r="O390" s="459"/>
      <c r="P390" s="11"/>
    </row>
    <row r="391" spans="1:16">
      <c r="A391" s="38"/>
      <c r="B391" s="107" t="s">
        <v>65</v>
      </c>
      <c r="C391" s="13">
        <v>1</v>
      </c>
      <c r="D391" s="13"/>
      <c r="E391" s="13"/>
      <c r="F391" s="13"/>
      <c r="G391" s="13"/>
      <c r="H391" s="13"/>
      <c r="I391" s="13"/>
      <c r="J391" s="13"/>
      <c r="K391" s="13"/>
      <c r="L391" s="59">
        <v>651</v>
      </c>
      <c r="M391" s="104"/>
      <c r="N391" s="9"/>
      <c r="O391" s="459"/>
      <c r="P391" s="11"/>
    </row>
    <row r="392" spans="1:16">
      <c r="A392" s="38"/>
      <c r="B392" s="107" t="s">
        <v>65</v>
      </c>
      <c r="C392" s="13">
        <v>1</v>
      </c>
      <c r="D392" s="13"/>
      <c r="E392" s="13"/>
      <c r="F392" s="13"/>
      <c r="G392" s="13"/>
      <c r="H392" s="13"/>
      <c r="I392" s="13"/>
      <c r="J392" s="13"/>
      <c r="K392" s="13"/>
      <c r="L392" s="59">
        <v>652</v>
      </c>
      <c r="M392" s="104"/>
      <c r="N392" s="9"/>
      <c r="O392" s="459"/>
      <c r="P392" s="11"/>
    </row>
    <row r="393" spans="1:16">
      <c r="A393" s="38"/>
      <c r="B393" s="107" t="s">
        <v>257</v>
      </c>
      <c r="C393" s="13">
        <v>1</v>
      </c>
      <c r="D393" s="13">
        <v>3</v>
      </c>
      <c r="E393" s="13"/>
      <c r="F393" s="13">
        <v>8</v>
      </c>
      <c r="G393" s="13"/>
      <c r="H393" s="13"/>
      <c r="I393" s="13"/>
      <c r="J393" s="13"/>
      <c r="K393" s="13">
        <f>SUM(E393:J393)</f>
        <v>8</v>
      </c>
      <c r="L393" s="59">
        <v>629</v>
      </c>
      <c r="M393" s="64" t="s">
        <v>258</v>
      </c>
      <c r="N393" s="11" t="s">
        <v>223</v>
      </c>
      <c r="O393" s="459"/>
      <c r="P393" s="11">
        <v>1</v>
      </c>
    </row>
    <row r="394" spans="1:16">
      <c r="A394" s="38"/>
      <c r="B394" s="107" t="s">
        <v>259</v>
      </c>
      <c r="C394" s="13">
        <v>1</v>
      </c>
      <c r="D394" s="13"/>
      <c r="E394" s="13"/>
      <c r="F394" s="13"/>
      <c r="G394" s="13"/>
      <c r="H394" s="13"/>
      <c r="I394" s="13"/>
      <c r="J394" s="13"/>
      <c r="K394" s="13"/>
      <c r="L394" s="59">
        <v>630</v>
      </c>
      <c r="M394" s="64" t="s">
        <v>260</v>
      </c>
      <c r="N394" s="11" t="s">
        <v>223</v>
      </c>
      <c r="O394" s="459"/>
      <c r="P394" s="11">
        <v>1</v>
      </c>
    </row>
    <row r="395" spans="1:16">
      <c r="A395" s="38"/>
      <c r="B395" s="107" t="s">
        <v>259</v>
      </c>
      <c r="C395" s="13">
        <v>1</v>
      </c>
      <c r="D395" s="13"/>
      <c r="E395" s="13"/>
      <c r="F395" s="13"/>
      <c r="G395" s="13"/>
      <c r="H395" s="13"/>
      <c r="I395" s="13"/>
      <c r="J395" s="13"/>
      <c r="K395" s="13"/>
      <c r="L395" s="59">
        <v>631</v>
      </c>
      <c r="M395" s="104"/>
      <c r="N395" s="9"/>
      <c r="O395" s="459"/>
      <c r="P395" s="11"/>
    </row>
    <row r="396" spans="1:16">
      <c r="A396" s="38"/>
      <c r="B396" s="107" t="s">
        <v>259</v>
      </c>
      <c r="C396" s="13">
        <v>1</v>
      </c>
      <c r="D396" s="13"/>
      <c r="E396" s="13"/>
      <c r="F396" s="13"/>
      <c r="G396" s="13"/>
      <c r="H396" s="13"/>
      <c r="I396" s="13"/>
      <c r="J396" s="13"/>
      <c r="K396" s="13"/>
      <c r="L396" s="59">
        <v>632</v>
      </c>
      <c r="M396" s="104"/>
      <c r="N396" s="9"/>
      <c r="O396" s="459"/>
      <c r="P396" s="11"/>
    </row>
    <row r="397" spans="1:16">
      <c r="A397" s="38"/>
      <c r="B397" s="107" t="s">
        <v>259</v>
      </c>
      <c r="C397" s="13">
        <v>1</v>
      </c>
      <c r="D397" s="13"/>
      <c r="E397" s="13"/>
      <c r="F397" s="13"/>
      <c r="G397" s="13"/>
      <c r="H397" s="13"/>
      <c r="I397" s="13"/>
      <c r="J397" s="13"/>
      <c r="K397" s="13"/>
      <c r="L397" s="59">
        <v>633</v>
      </c>
      <c r="M397" s="104"/>
      <c r="N397" s="9"/>
      <c r="O397" s="459"/>
      <c r="P397" s="11"/>
    </row>
    <row r="398" spans="1:16">
      <c r="A398" s="38"/>
      <c r="B398" s="107" t="s">
        <v>259</v>
      </c>
      <c r="C398" s="13">
        <v>1</v>
      </c>
      <c r="D398" s="13"/>
      <c r="E398" s="13"/>
      <c r="F398" s="13"/>
      <c r="G398" s="13"/>
      <c r="H398" s="13"/>
      <c r="I398" s="13"/>
      <c r="J398" s="13"/>
      <c r="K398" s="13"/>
      <c r="L398" s="59">
        <v>634</v>
      </c>
      <c r="M398" s="104"/>
      <c r="N398" s="9"/>
      <c r="O398" s="459"/>
      <c r="P398" s="11"/>
    </row>
    <row r="399" spans="1:16">
      <c r="A399" s="38"/>
      <c r="B399" s="107" t="s">
        <v>259</v>
      </c>
      <c r="C399" s="13">
        <v>1</v>
      </c>
      <c r="D399" s="13"/>
      <c r="E399" s="13"/>
      <c r="F399" s="13"/>
      <c r="G399" s="13"/>
      <c r="H399" s="13"/>
      <c r="I399" s="13"/>
      <c r="J399" s="13"/>
      <c r="K399" s="13"/>
      <c r="L399" s="59">
        <v>635</v>
      </c>
      <c r="M399" s="104"/>
      <c r="N399" s="9"/>
      <c r="O399" s="459"/>
      <c r="P399" s="11"/>
    </row>
    <row r="400" spans="1:16">
      <c r="A400" s="38"/>
      <c r="B400" s="107" t="s">
        <v>259</v>
      </c>
      <c r="C400" s="13">
        <v>1</v>
      </c>
      <c r="D400" s="13"/>
      <c r="E400" s="13"/>
      <c r="F400" s="13"/>
      <c r="G400" s="13"/>
      <c r="H400" s="13"/>
      <c r="I400" s="13"/>
      <c r="J400" s="13"/>
      <c r="K400" s="13"/>
      <c r="L400" s="59">
        <v>636</v>
      </c>
      <c r="M400" s="104"/>
      <c r="N400" s="9"/>
      <c r="O400" s="459"/>
      <c r="P400" s="11"/>
    </row>
    <row r="401" spans="1:16">
      <c r="A401" s="38"/>
      <c r="B401" s="107" t="s">
        <v>261</v>
      </c>
      <c r="C401" s="13">
        <v>1</v>
      </c>
      <c r="D401" s="13">
        <v>4</v>
      </c>
      <c r="E401" s="13"/>
      <c r="F401" s="13">
        <v>29</v>
      </c>
      <c r="G401" s="13"/>
      <c r="H401" s="13"/>
      <c r="I401" s="13"/>
      <c r="J401" s="13"/>
      <c r="K401" s="13">
        <f>SUM(E401:J401)</f>
        <v>29</v>
      </c>
      <c r="L401" s="59">
        <v>637</v>
      </c>
      <c r="M401" s="64" t="s">
        <v>262</v>
      </c>
      <c r="N401" s="11" t="s">
        <v>223</v>
      </c>
      <c r="O401" s="459"/>
      <c r="P401" s="11">
        <v>1</v>
      </c>
    </row>
    <row r="402" spans="1:16">
      <c r="A402" s="38"/>
      <c r="B402" s="107" t="s">
        <v>263</v>
      </c>
      <c r="C402" s="13">
        <v>1</v>
      </c>
      <c r="D402" s="13"/>
      <c r="E402" s="13"/>
      <c r="F402" s="13"/>
      <c r="G402" s="13"/>
      <c r="H402" s="13"/>
      <c r="I402" s="13"/>
      <c r="J402" s="13"/>
      <c r="K402" s="13"/>
      <c r="L402" s="59">
        <v>638</v>
      </c>
      <c r="M402" s="64" t="s">
        <v>264</v>
      </c>
      <c r="N402" s="11" t="s">
        <v>223</v>
      </c>
      <c r="O402" s="459"/>
      <c r="P402" s="11">
        <v>1</v>
      </c>
    </row>
    <row r="403" spans="1:16">
      <c r="A403" s="38"/>
      <c r="B403" s="107" t="s">
        <v>263</v>
      </c>
      <c r="C403" s="13">
        <v>1</v>
      </c>
      <c r="D403" s="13"/>
      <c r="E403" s="13"/>
      <c r="F403" s="13"/>
      <c r="G403" s="13"/>
      <c r="H403" s="13"/>
      <c r="I403" s="13"/>
      <c r="J403" s="13"/>
      <c r="K403" s="13"/>
      <c r="L403" s="59">
        <v>639</v>
      </c>
      <c r="M403" s="68" t="s">
        <v>1064</v>
      </c>
      <c r="N403" s="68"/>
      <c r="O403" s="459"/>
      <c r="P403" s="98">
        <v>1</v>
      </c>
    </row>
    <row r="404" spans="1:16">
      <c r="A404" s="38"/>
      <c r="B404" s="107" t="s">
        <v>263</v>
      </c>
      <c r="C404" s="13">
        <v>1</v>
      </c>
      <c r="D404" s="13"/>
      <c r="E404" s="13"/>
      <c r="F404" s="13"/>
      <c r="G404" s="13"/>
      <c r="H404" s="13"/>
      <c r="I404" s="13"/>
      <c r="J404" s="13"/>
      <c r="K404" s="13"/>
      <c r="L404" s="59">
        <v>640</v>
      </c>
      <c r="M404" s="68" t="s">
        <v>1065</v>
      </c>
      <c r="N404" s="68"/>
      <c r="O404" s="459"/>
      <c r="P404" s="98">
        <v>1</v>
      </c>
    </row>
    <row r="405" spans="1:16">
      <c r="A405" s="38"/>
      <c r="B405" s="107" t="s">
        <v>263</v>
      </c>
      <c r="C405" s="13">
        <v>1</v>
      </c>
      <c r="D405" s="13"/>
      <c r="E405" s="13"/>
      <c r="F405" s="13"/>
      <c r="G405" s="13"/>
      <c r="H405" s="13"/>
      <c r="I405" s="13"/>
      <c r="J405" s="13"/>
      <c r="K405" s="13"/>
      <c r="L405" s="21">
        <v>641</v>
      </c>
      <c r="M405" s="104" t="s">
        <v>1066</v>
      </c>
      <c r="N405" s="104"/>
      <c r="O405" s="459"/>
      <c r="P405" s="162">
        <v>1</v>
      </c>
    </row>
    <row r="406" spans="1:16">
      <c r="A406" s="38"/>
      <c r="B406" s="107" t="s">
        <v>263</v>
      </c>
      <c r="C406" s="13">
        <v>1</v>
      </c>
      <c r="D406" s="13"/>
      <c r="E406" s="13"/>
      <c r="F406" s="13"/>
      <c r="G406" s="13"/>
      <c r="H406" s="13"/>
      <c r="I406" s="13"/>
      <c r="J406" s="13"/>
      <c r="K406" s="13"/>
      <c r="L406" s="59">
        <v>653</v>
      </c>
      <c r="M406" s="104"/>
      <c r="N406" s="9"/>
      <c r="O406" s="459"/>
      <c r="P406" s="11"/>
    </row>
    <row r="407" spans="1:16">
      <c r="A407" s="38"/>
      <c r="B407" s="107" t="s">
        <v>263</v>
      </c>
      <c r="C407" s="13">
        <v>1</v>
      </c>
      <c r="D407" s="13"/>
      <c r="E407" s="13"/>
      <c r="F407" s="13"/>
      <c r="G407" s="13"/>
      <c r="H407" s="13"/>
      <c r="I407" s="13"/>
      <c r="J407" s="13"/>
      <c r="K407" s="13"/>
      <c r="L407" s="59">
        <v>654</v>
      </c>
      <c r="M407" s="104"/>
      <c r="N407" s="9"/>
      <c r="O407" s="459"/>
      <c r="P407" s="11"/>
    </row>
    <row r="408" spans="1:16">
      <c r="A408" s="38"/>
      <c r="B408" s="107" t="s">
        <v>263</v>
      </c>
      <c r="C408" s="13">
        <v>1</v>
      </c>
      <c r="D408" s="13"/>
      <c r="E408" s="13"/>
      <c r="F408" s="13"/>
      <c r="G408" s="13"/>
      <c r="H408" s="13"/>
      <c r="I408" s="13"/>
      <c r="J408" s="13"/>
      <c r="K408" s="13"/>
      <c r="L408" s="59">
        <v>655</v>
      </c>
      <c r="M408" s="104"/>
      <c r="N408" s="9"/>
      <c r="O408" s="459"/>
      <c r="P408" s="11"/>
    </row>
    <row r="409" spans="1:16">
      <c r="A409" s="38"/>
      <c r="B409" s="107" t="s">
        <v>263</v>
      </c>
      <c r="C409" s="13">
        <v>1</v>
      </c>
      <c r="D409" s="13"/>
      <c r="E409" s="13"/>
      <c r="F409" s="13"/>
      <c r="G409" s="13"/>
      <c r="H409" s="13"/>
      <c r="I409" s="13"/>
      <c r="J409" s="13"/>
      <c r="K409" s="13"/>
      <c r="L409" s="59">
        <v>656</v>
      </c>
      <c r="M409" s="104"/>
      <c r="N409" s="9"/>
      <c r="O409" s="459"/>
      <c r="P409" s="11"/>
    </row>
    <row r="410" spans="1:16">
      <c r="A410" s="38"/>
      <c r="B410" s="107" t="s">
        <v>263</v>
      </c>
      <c r="C410" s="13">
        <v>1</v>
      </c>
      <c r="D410" s="13"/>
      <c r="E410" s="13"/>
      <c r="F410" s="13"/>
      <c r="G410" s="13"/>
      <c r="H410" s="13"/>
      <c r="I410" s="13"/>
      <c r="J410" s="13"/>
      <c r="K410" s="13"/>
      <c r="L410" s="59">
        <v>657</v>
      </c>
      <c r="M410" s="104"/>
      <c r="N410" s="9"/>
      <c r="O410" s="459"/>
      <c r="P410" s="11"/>
    </row>
    <row r="411" spans="1:16">
      <c r="A411" s="38"/>
      <c r="B411" s="107" t="s">
        <v>263</v>
      </c>
      <c r="C411" s="13">
        <v>1</v>
      </c>
      <c r="D411" s="13"/>
      <c r="E411" s="13"/>
      <c r="F411" s="13"/>
      <c r="G411" s="13"/>
      <c r="H411" s="13"/>
      <c r="I411" s="13"/>
      <c r="J411" s="13"/>
      <c r="K411" s="13"/>
      <c r="L411" s="59">
        <v>658</v>
      </c>
      <c r="M411" s="104"/>
      <c r="N411" s="9"/>
      <c r="O411" s="459"/>
      <c r="P411" s="11"/>
    </row>
    <row r="412" spans="1:16">
      <c r="A412" s="38"/>
      <c r="B412" s="107" t="s">
        <v>263</v>
      </c>
      <c r="C412" s="13">
        <v>1</v>
      </c>
      <c r="D412" s="13"/>
      <c r="E412" s="13"/>
      <c r="F412" s="13"/>
      <c r="G412" s="13"/>
      <c r="H412" s="13"/>
      <c r="I412" s="13"/>
      <c r="J412" s="13"/>
      <c r="K412" s="13"/>
      <c r="L412" s="59">
        <v>659</v>
      </c>
      <c r="M412" s="104"/>
      <c r="N412" s="9"/>
      <c r="O412" s="459"/>
      <c r="P412" s="11"/>
    </row>
    <row r="413" spans="1:16">
      <c r="A413" s="38"/>
      <c r="B413" s="107" t="s">
        <v>263</v>
      </c>
      <c r="C413" s="13">
        <v>1</v>
      </c>
      <c r="D413" s="13"/>
      <c r="E413" s="13"/>
      <c r="F413" s="13"/>
      <c r="G413" s="13"/>
      <c r="H413" s="13"/>
      <c r="I413" s="13"/>
      <c r="J413" s="13"/>
      <c r="K413" s="13"/>
      <c r="L413" s="59">
        <v>660</v>
      </c>
      <c r="M413" s="104"/>
      <c r="N413" s="9"/>
      <c r="O413" s="459"/>
      <c r="P413" s="11"/>
    </row>
    <row r="414" spans="1:16">
      <c r="A414" s="38"/>
      <c r="B414" s="107" t="s">
        <v>263</v>
      </c>
      <c r="C414" s="13">
        <v>1</v>
      </c>
      <c r="D414" s="13"/>
      <c r="E414" s="13"/>
      <c r="F414" s="13"/>
      <c r="G414" s="13"/>
      <c r="H414" s="13"/>
      <c r="I414" s="13"/>
      <c r="J414" s="13"/>
      <c r="K414" s="13"/>
      <c r="L414" s="59">
        <v>661</v>
      </c>
      <c r="M414" s="104"/>
      <c r="N414" s="9"/>
      <c r="O414" s="459"/>
      <c r="P414" s="11"/>
    </row>
    <row r="415" spans="1:16">
      <c r="A415" s="38"/>
      <c r="B415" s="107" t="s">
        <v>263</v>
      </c>
      <c r="C415" s="13">
        <v>1</v>
      </c>
      <c r="D415" s="13"/>
      <c r="E415" s="13"/>
      <c r="F415" s="13"/>
      <c r="G415" s="13"/>
      <c r="H415" s="13"/>
      <c r="I415" s="13"/>
      <c r="J415" s="13"/>
      <c r="K415" s="13"/>
      <c r="L415" s="59">
        <v>662</v>
      </c>
      <c r="M415" s="104"/>
      <c r="N415" s="9"/>
      <c r="O415" s="459"/>
      <c r="P415" s="11"/>
    </row>
    <row r="416" spans="1:16">
      <c r="A416" s="38"/>
      <c r="B416" s="107" t="s">
        <v>263</v>
      </c>
      <c r="C416" s="13">
        <v>1</v>
      </c>
      <c r="D416" s="13"/>
      <c r="E416" s="13"/>
      <c r="F416" s="13"/>
      <c r="G416" s="13"/>
      <c r="H416" s="13"/>
      <c r="I416" s="13"/>
      <c r="J416" s="13"/>
      <c r="K416" s="13"/>
      <c r="L416" s="59">
        <v>663</v>
      </c>
      <c r="M416" s="104"/>
      <c r="N416" s="9"/>
      <c r="O416" s="459"/>
      <c r="P416" s="11"/>
    </row>
    <row r="417" spans="1:16">
      <c r="A417" s="38"/>
      <c r="B417" s="107" t="s">
        <v>263</v>
      </c>
      <c r="C417" s="13">
        <v>1</v>
      </c>
      <c r="D417" s="13"/>
      <c r="E417" s="13"/>
      <c r="F417" s="13"/>
      <c r="G417" s="13"/>
      <c r="H417" s="13"/>
      <c r="I417" s="13"/>
      <c r="J417" s="13"/>
      <c r="K417" s="13"/>
      <c r="L417" s="59">
        <v>664</v>
      </c>
      <c r="M417" s="104"/>
      <c r="N417" s="9"/>
      <c r="O417" s="459"/>
      <c r="P417" s="11"/>
    </row>
    <row r="418" spans="1:16">
      <c r="A418" s="38"/>
      <c r="B418" s="107" t="s">
        <v>263</v>
      </c>
      <c r="C418" s="13">
        <v>1</v>
      </c>
      <c r="D418" s="13"/>
      <c r="E418" s="13"/>
      <c r="F418" s="13"/>
      <c r="G418" s="13"/>
      <c r="H418" s="13"/>
      <c r="I418" s="13"/>
      <c r="J418" s="13"/>
      <c r="K418" s="13"/>
      <c r="L418" s="59">
        <v>665</v>
      </c>
      <c r="M418" s="104"/>
      <c r="N418" s="9"/>
      <c r="O418" s="459"/>
      <c r="P418" s="11"/>
    </row>
    <row r="419" spans="1:16">
      <c r="A419" s="38"/>
      <c r="B419" s="107" t="s">
        <v>263</v>
      </c>
      <c r="C419" s="13">
        <v>1</v>
      </c>
      <c r="D419" s="13"/>
      <c r="E419" s="13"/>
      <c r="F419" s="13"/>
      <c r="G419" s="13"/>
      <c r="H419" s="13"/>
      <c r="I419" s="13"/>
      <c r="J419" s="13"/>
      <c r="K419" s="13"/>
      <c r="L419" s="59">
        <v>666</v>
      </c>
      <c r="M419" s="104"/>
      <c r="N419" s="9"/>
      <c r="O419" s="459"/>
      <c r="P419" s="11"/>
    </row>
    <row r="420" spans="1:16">
      <c r="A420" s="38"/>
      <c r="B420" s="107" t="s">
        <v>263</v>
      </c>
      <c r="C420" s="13">
        <v>1</v>
      </c>
      <c r="D420" s="13"/>
      <c r="E420" s="13"/>
      <c r="F420" s="13"/>
      <c r="G420" s="13"/>
      <c r="H420" s="13"/>
      <c r="I420" s="13"/>
      <c r="J420" s="13"/>
      <c r="K420" s="13"/>
      <c r="L420" s="59">
        <v>667</v>
      </c>
      <c r="M420" s="104"/>
      <c r="N420" s="9"/>
      <c r="O420" s="459"/>
      <c r="P420" s="11"/>
    </row>
    <row r="421" spans="1:16">
      <c r="A421" s="38"/>
      <c r="B421" s="107" t="s">
        <v>263</v>
      </c>
      <c r="C421" s="13">
        <v>1</v>
      </c>
      <c r="D421" s="13"/>
      <c r="E421" s="13"/>
      <c r="F421" s="13"/>
      <c r="G421" s="13"/>
      <c r="H421" s="13"/>
      <c r="I421" s="13"/>
      <c r="J421" s="13"/>
      <c r="K421" s="13"/>
      <c r="L421" s="59">
        <v>668</v>
      </c>
      <c r="M421" s="104"/>
      <c r="N421" s="9"/>
      <c r="O421" s="459"/>
      <c r="P421" s="11"/>
    </row>
    <row r="422" spans="1:16">
      <c r="A422" s="38"/>
      <c r="B422" s="107" t="s">
        <v>263</v>
      </c>
      <c r="C422" s="13">
        <v>1</v>
      </c>
      <c r="D422" s="13"/>
      <c r="E422" s="13"/>
      <c r="F422" s="13"/>
      <c r="G422" s="13"/>
      <c r="H422" s="13"/>
      <c r="I422" s="13"/>
      <c r="J422" s="13"/>
      <c r="K422" s="13"/>
      <c r="L422" s="59">
        <v>669</v>
      </c>
      <c r="M422" s="104"/>
      <c r="N422" s="9"/>
      <c r="O422" s="459"/>
      <c r="P422" s="11"/>
    </row>
    <row r="423" spans="1:16">
      <c r="A423" s="38"/>
      <c r="B423" s="107" t="s">
        <v>263</v>
      </c>
      <c r="C423" s="13">
        <v>1</v>
      </c>
      <c r="D423" s="13"/>
      <c r="E423" s="13"/>
      <c r="F423" s="13"/>
      <c r="G423" s="13"/>
      <c r="H423" s="13"/>
      <c r="I423" s="13"/>
      <c r="J423" s="13"/>
      <c r="K423" s="13"/>
      <c r="L423" s="59">
        <v>670</v>
      </c>
      <c r="M423" s="104"/>
      <c r="N423" s="9"/>
      <c r="O423" s="459"/>
      <c r="P423" s="11"/>
    </row>
    <row r="424" spans="1:16">
      <c r="A424" s="38"/>
      <c r="B424" s="107" t="s">
        <v>263</v>
      </c>
      <c r="C424" s="13">
        <v>1</v>
      </c>
      <c r="D424" s="13"/>
      <c r="E424" s="13"/>
      <c r="F424" s="13"/>
      <c r="G424" s="13"/>
      <c r="H424" s="13"/>
      <c r="I424" s="13"/>
      <c r="J424" s="13"/>
      <c r="K424" s="13"/>
      <c r="L424" s="59">
        <v>671</v>
      </c>
      <c r="M424" s="104"/>
      <c r="N424" s="9"/>
      <c r="O424" s="459"/>
      <c r="P424" s="11"/>
    </row>
    <row r="425" spans="1:16">
      <c r="A425" s="38"/>
      <c r="B425" s="107" t="s">
        <v>263</v>
      </c>
      <c r="C425" s="13">
        <v>1</v>
      </c>
      <c r="D425" s="13"/>
      <c r="E425" s="13"/>
      <c r="F425" s="13"/>
      <c r="G425" s="13"/>
      <c r="H425" s="13"/>
      <c r="I425" s="13"/>
      <c r="J425" s="13"/>
      <c r="K425" s="13"/>
      <c r="L425" s="59">
        <v>672</v>
      </c>
      <c r="M425" s="104"/>
      <c r="N425" s="9"/>
      <c r="O425" s="459"/>
      <c r="P425" s="11"/>
    </row>
    <row r="426" spans="1:16">
      <c r="A426" s="38"/>
      <c r="B426" s="107" t="s">
        <v>263</v>
      </c>
      <c r="C426" s="13">
        <v>1</v>
      </c>
      <c r="D426" s="13"/>
      <c r="E426" s="13"/>
      <c r="F426" s="13"/>
      <c r="G426" s="13"/>
      <c r="H426" s="13"/>
      <c r="I426" s="13"/>
      <c r="J426" s="13"/>
      <c r="K426" s="13"/>
      <c r="L426" s="59">
        <v>673</v>
      </c>
      <c r="M426" s="104"/>
      <c r="N426" s="9"/>
      <c r="O426" s="459"/>
      <c r="P426" s="11"/>
    </row>
    <row r="427" spans="1:16">
      <c r="A427" s="38"/>
      <c r="B427" s="107" t="s">
        <v>263</v>
      </c>
      <c r="C427" s="13">
        <v>1</v>
      </c>
      <c r="D427" s="13"/>
      <c r="E427" s="13"/>
      <c r="F427" s="13"/>
      <c r="G427" s="13"/>
      <c r="H427" s="13"/>
      <c r="I427" s="13"/>
      <c r="J427" s="13"/>
      <c r="K427" s="13"/>
      <c r="L427" s="59">
        <v>674</v>
      </c>
      <c r="M427" s="104"/>
      <c r="N427" s="9"/>
      <c r="O427" s="459"/>
      <c r="P427" s="11"/>
    </row>
    <row r="428" spans="1:16">
      <c r="A428" s="38"/>
      <c r="B428" s="107" t="s">
        <v>263</v>
      </c>
      <c r="C428" s="13">
        <v>1</v>
      </c>
      <c r="D428" s="13"/>
      <c r="E428" s="13"/>
      <c r="F428" s="13"/>
      <c r="G428" s="13"/>
      <c r="H428" s="13"/>
      <c r="I428" s="13"/>
      <c r="J428" s="13"/>
      <c r="K428" s="13"/>
      <c r="L428" s="59">
        <v>675</v>
      </c>
      <c r="M428" s="104"/>
      <c r="N428" s="9"/>
      <c r="O428" s="459"/>
      <c r="P428" s="11"/>
    </row>
    <row r="429" spans="1:16">
      <c r="A429" s="38"/>
      <c r="B429" s="107" t="s">
        <v>263</v>
      </c>
      <c r="C429" s="13">
        <v>1</v>
      </c>
      <c r="D429" s="13"/>
      <c r="E429" s="13"/>
      <c r="F429" s="13"/>
      <c r="G429" s="13"/>
      <c r="H429" s="13"/>
      <c r="I429" s="13"/>
      <c r="J429" s="13"/>
      <c r="K429" s="13"/>
      <c r="L429" s="59">
        <v>676</v>
      </c>
      <c r="M429" s="104"/>
      <c r="N429" s="9"/>
      <c r="O429" s="459"/>
      <c r="P429" s="11"/>
    </row>
    <row r="430" spans="1:16">
      <c r="A430" s="38"/>
      <c r="B430" s="74" t="s">
        <v>250</v>
      </c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M430" s="68"/>
      <c r="N430" s="68"/>
      <c r="O430" s="459"/>
      <c r="P430" s="11"/>
    </row>
    <row r="431" spans="1:16">
      <c r="A431" s="38"/>
      <c r="B431" s="74" t="s">
        <v>265</v>
      </c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M431" s="68"/>
      <c r="N431" s="68"/>
      <c r="O431" s="459"/>
      <c r="P431" s="11"/>
    </row>
    <row r="432" spans="1:16">
      <c r="A432" s="38"/>
      <c r="B432" s="105" t="s">
        <v>252</v>
      </c>
      <c r="C432" s="59">
        <v>1</v>
      </c>
      <c r="D432" s="59"/>
      <c r="E432" s="59"/>
      <c r="F432" s="59"/>
      <c r="G432" s="59"/>
      <c r="H432" s="59"/>
      <c r="I432" s="59"/>
      <c r="J432" s="59"/>
      <c r="K432" s="59"/>
      <c r="L432" s="59">
        <v>989</v>
      </c>
      <c r="M432" s="68"/>
      <c r="N432" s="68"/>
      <c r="O432" s="459"/>
      <c r="P432" s="11"/>
    </row>
    <row r="433" spans="1:17">
      <c r="A433" s="38"/>
      <c r="B433" s="105" t="s">
        <v>152</v>
      </c>
      <c r="C433" s="59">
        <v>1</v>
      </c>
      <c r="D433" s="59"/>
      <c r="E433" s="59"/>
      <c r="F433" s="59"/>
      <c r="G433" s="59"/>
      <c r="H433" s="59"/>
      <c r="I433" s="59"/>
      <c r="J433" s="59"/>
      <c r="K433" s="59"/>
      <c r="L433" s="59">
        <v>990</v>
      </c>
      <c r="M433" s="68"/>
      <c r="N433" s="68"/>
      <c r="O433" s="459"/>
      <c r="P433" s="11"/>
    </row>
    <row r="434" spans="1:17">
      <c r="A434" s="38"/>
      <c r="B434" s="105" t="s">
        <v>254</v>
      </c>
      <c r="C434" s="59">
        <v>1</v>
      </c>
      <c r="D434" s="59"/>
      <c r="E434" s="59"/>
      <c r="F434" s="59"/>
      <c r="G434" s="59"/>
      <c r="H434" s="59"/>
      <c r="I434" s="59"/>
      <c r="J434" s="59"/>
      <c r="K434" s="59"/>
      <c r="L434" s="59">
        <v>995</v>
      </c>
      <c r="M434" s="64" t="s">
        <v>266</v>
      </c>
      <c r="N434" s="98" t="s">
        <v>227</v>
      </c>
      <c r="O434" s="459"/>
      <c r="P434" s="11">
        <v>1</v>
      </c>
    </row>
    <row r="435" spans="1:17">
      <c r="A435" s="38"/>
      <c r="B435" s="105" t="s">
        <v>65</v>
      </c>
      <c r="C435" s="59">
        <v>1</v>
      </c>
      <c r="D435" s="59"/>
      <c r="E435" s="59"/>
      <c r="F435" s="59"/>
      <c r="G435" s="59"/>
      <c r="H435" s="59"/>
      <c r="I435" s="59"/>
      <c r="J435" s="59"/>
      <c r="K435" s="59"/>
      <c r="L435" s="59">
        <v>996</v>
      </c>
      <c r="M435" s="440" t="s">
        <v>1134</v>
      </c>
      <c r="N435" s="114" t="s">
        <v>227</v>
      </c>
      <c r="O435" s="459"/>
      <c r="P435" s="11">
        <v>1</v>
      </c>
      <c r="Q435" s="137" t="s">
        <v>267</v>
      </c>
    </row>
    <row r="436" spans="1:17">
      <c r="A436" s="38"/>
      <c r="B436" s="105" t="s">
        <v>65</v>
      </c>
      <c r="C436" s="59">
        <v>1</v>
      </c>
      <c r="D436" s="59"/>
      <c r="E436" s="59"/>
      <c r="F436" s="59"/>
      <c r="G436" s="59"/>
      <c r="H436" s="59"/>
      <c r="I436" s="59"/>
      <c r="J436" s="59"/>
      <c r="K436" s="59"/>
      <c r="L436" s="21">
        <v>997</v>
      </c>
      <c r="M436" s="440" t="s">
        <v>1070</v>
      </c>
      <c r="N436" s="104"/>
      <c r="O436" s="459"/>
      <c r="P436" s="162">
        <v>1</v>
      </c>
    </row>
    <row r="437" spans="1:17">
      <c r="A437" s="38"/>
      <c r="B437" s="105" t="s">
        <v>65</v>
      </c>
      <c r="C437" s="59">
        <v>1</v>
      </c>
      <c r="D437" s="59"/>
      <c r="E437" s="59"/>
      <c r="F437" s="59"/>
      <c r="G437" s="59"/>
      <c r="H437" s="59"/>
      <c r="I437" s="59"/>
      <c r="J437" s="59"/>
      <c r="K437" s="59"/>
      <c r="L437" s="59">
        <v>998</v>
      </c>
      <c r="M437" s="104"/>
      <c r="N437" s="9"/>
      <c r="O437" s="459"/>
      <c r="P437" s="11"/>
    </row>
    <row r="438" spans="1:17">
      <c r="A438" s="38"/>
      <c r="B438" s="105" t="s">
        <v>65</v>
      </c>
      <c r="C438" s="59">
        <v>1</v>
      </c>
      <c r="D438" s="59"/>
      <c r="E438" s="59"/>
      <c r="F438" s="59"/>
      <c r="G438" s="59"/>
      <c r="H438" s="59"/>
      <c r="I438" s="59"/>
      <c r="J438" s="59"/>
      <c r="K438" s="59"/>
      <c r="L438" s="59">
        <v>999</v>
      </c>
      <c r="M438" s="104"/>
      <c r="N438" s="9"/>
      <c r="O438" s="459"/>
      <c r="P438" s="11"/>
    </row>
    <row r="439" spans="1:17">
      <c r="A439" s="38"/>
      <c r="B439" s="105" t="s">
        <v>65</v>
      </c>
      <c r="C439" s="59">
        <v>1</v>
      </c>
      <c r="D439" s="59"/>
      <c r="E439" s="59"/>
      <c r="F439" s="59"/>
      <c r="G439" s="59"/>
      <c r="H439" s="59"/>
      <c r="I439" s="59"/>
      <c r="J439" s="59"/>
      <c r="K439" s="59"/>
      <c r="L439" s="59">
        <v>1000</v>
      </c>
      <c r="M439" s="104"/>
      <c r="N439" s="9"/>
      <c r="O439" s="459"/>
      <c r="P439" s="11"/>
    </row>
    <row r="440" spans="1:17">
      <c r="A440" s="38"/>
      <c r="B440" s="105" t="s">
        <v>65</v>
      </c>
      <c r="C440" s="59">
        <v>1</v>
      </c>
      <c r="D440" s="59"/>
      <c r="E440" s="59"/>
      <c r="F440" s="59"/>
      <c r="G440" s="59"/>
      <c r="H440" s="59"/>
      <c r="I440" s="59"/>
      <c r="J440" s="59"/>
      <c r="K440" s="59"/>
      <c r="L440" s="59">
        <v>1014</v>
      </c>
      <c r="M440" s="104"/>
      <c r="N440" s="9"/>
      <c r="O440" s="459"/>
      <c r="P440" s="11"/>
    </row>
    <row r="441" spans="1:17">
      <c r="A441" s="38"/>
      <c r="B441" s="105" t="s">
        <v>65</v>
      </c>
      <c r="C441" s="59">
        <v>1</v>
      </c>
      <c r="D441" s="59"/>
      <c r="E441" s="59"/>
      <c r="F441" s="59"/>
      <c r="G441" s="59"/>
      <c r="H441" s="59"/>
      <c r="I441" s="59"/>
      <c r="J441" s="59"/>
      <c r="K441" s="59"/>
      <c r="L441" s="59">
        <v>1015</v>
      </c>
      <c r="M441" s="104"/>
      <c r="N441" s="9"/>
      <c r="O441" s="459"/>
      <c r="P441" s="11"/>
    </row>
    <row r="442" spans="1:17">
      <c r="A442" s="38"/>
      <c r="B442" s="105" t="s">
        <v>65</v>
      </c>
      <c r="C442" s="59">
        <v>1</v>
      </c>
      <c r="D442" s="59"/>
      <c r="E442" s="59"/>
      <c r="F442" s="59"/>
      <c r="G442" s="59"/>
      <c r="H442" s="59"/>
      <c r="I442" s="59"/>
      <c r="J442" s="59"/>
      <c r="K442" s="59"/>
      <c r="L442" s="59">
        <v>1016</v>
      </c>
      <c r="M442" s="104"/>
      <c r="N442" s="9"/>
      <c r="O442" s="459"/>
      <c r="P442" s="11"/>
    </row>
    <row r="443" spans="1:17">
      <c r="A443" s="38"/>
      <c r="B443" s="105" t="s">
        <v>65</v>
      </c>
      <c r="C443" s="59">
        <v>1</v>
      </c>
      <c r="D443" s="59"/>
      <c r="E443" s="59"/>
      <c r="F443" s="59"/>
      <c r="G443" s="59"/>
      <c r="H443" s="59"/>
      <c r="I443" s="59"/>
      <c r="J443" s="59"/>
      <c r="K443" s="59"/>
      <c r="L443" s="59">
        <v>1017</v>
      </c>
      <c r="M443" s="104"/>
      <c r="N443" s="9"/>
      <c r="O443" s="459"/>
      <c r="P443" s="11"/>
    </row>
    <row r="444" spans="1:17">
      <c r="A444" s="38"/>
      <c r="B444" s="105" t="s">
        <v>65</v>
      </c>
      <c r="C444" s="59">
        <v>1</v>
      </c>
      <c r="D444" s="59"/>
      <c r="E444" s="59"/>
      <c r="F444" s="59"/>
      <c r="G444" s="59"/>
      <c r="H444" s="59"/>
      <c r="I444" s="59"/>
      <c r="J444" s="59"/>
      <c r="K444" s="59"/>
      <c r="L444" s="59">
        <v>1018</v>
      </c>
      <c r="M444" s="104"/>
      <c r="N444" s="9"/>
      <c r="O444" s="459"/>
      <c r="P444" s="11"/>
    </row>
    <row r="445" spans="1:17">
      <c r="A445" s="38"/>
      <c r="B445" s="105" t="s">
        <v>65</v>
      </c>
      <c r="C445" s="59">
        <v>1</v>
      </c>
      <c r="D445" s="59"/>
      <c r="E445" s="59"/>
      <c r="F445" s="59"/>
      <c r="G445" s="59"/>
      <c r="H445" s="59"/>
      <c r="I445" s="59"/>
      <c r="J445" s="59"/>
      <c r="K445" s="59"/>
      <c r="L445" s="59">
        <v>1019</v>
      </c>
      <c r="M445" s="104"/>
      <c r="N445" s="9"/>
      <c r="O445" s="459"/>
      <c r="P445" s="11"/>
    </row>
    <row r="446" spans="1:17">
      <c r="A446" s="38"/>
      <c r="B446" s="105" t="s">
        <v>65</v>
      </c>
      <c r="C446" s="59">
        <v>1</v>
      </c>
      <c r="D446" s="59"/>
      <c r="E446" s="59"/>
      <c r="F446" s="59"/>
      <c r="G446" s="59"/>
      <c r="H446" s="59"/>
      <c r="I446" s="59"/>
      <c r="J446" s="59"/>
      <c r="K446" s="59"/>
      <c r="L446" s="59">
        <v>1020</v>
      </c>
      <c r="M446" s="104"/>
      <c r="N446" s="9"/>
      <c r="O446" s="459"/>
      <c r="P446" s="11"/>
    </row>
    <row r="447" spans="1:17">
      <c r="A447" s="38"/>
      <c r="B447" s="105" t="s">
        <v>65</v>
      </c>
      <c r="C447" s="59">
        <v>1</v>
      </c>
      <c r="D447" s="59"/>
      <c r="E447" s="59"/>
      <c r="F447" s="59"/>
      <c r="G447" s="59"/>
      <c r="H447" s="59"/>
      <c r="I447" s="59"/>
      <c r="J447" s="59"/>
      <c r="K447" s="59"/>
      <c r="L447" s="59">
        <v>1021</v>
      </c>
      <c r="M447" s="104"/>
      <c r="N447" s="9"/>
      <c r="O447" s="459"/>
      <c r="P447" s="11"/>
    </row>
    <row r="448" spans="1:17">
      <c r="A448" s="38"/>
      <c r="B448" s="105" t="s">
        <v>65</v>
      </c>
      <c r="C448" s="59">
        <v>1</v>
      </c>
      <c r="D448" s="59"/>
      <c r="E448" s="59"/>
      <c r="F448" s="59"/>
      <c r="G448" s="59"/>
      <c r="H448" s="59"/>
      <c r="I448" s="59"/>
      <c r="J448" s="59"/>
      <c r="K448" s="59"/>
      <c r="L448" s="59">
        <v>1022</v>
      </c>
      <c r="M448" s="104"/>
      <c r="N448" s="9"/>
      <c r="O448" s="459"/>
      <c r="P448" s="11"/>
    </row>
    <row r="449" spans="1:16">
      <c r="A449" s="38"/>
      <c r="B449" s="105" t="s">
        <v>65</v>
      </c>
      <c r="C449" s="59">
        <v>1</v>
      </c>
      <c r="D449" s="59"/>
      <c r="E449" s="59"/>
      <c r="F449" s="59"/>
      <c r="G449" s="59"/>
      <c r="H449" s="59"/>
      <c r="I449" s="59"/>
      <c r="J449" s="59"/>
      <c r="K449" s="59"/>
      <c r="L449" s="59">
        <v>1023</v>
      </c>
      <c r="M449" s="104"/>
      <c r="N449" s="9"/>
      <c r="O449" s="459"/>
      <c r="P449" s="11"/>
    </row>
    <row r="450" spans="1:16">
      <c r="A450" s="38"/>
      <c r="B450" s="105" t="s">
        <v>65</v>
      </c>
      <c r="C450" s="59">
        <v>1</v>
      </c>
      <c r="D450" s="59"/>
      <c r="E450" s="59"/>
      <c r="F450" s="59"/>
      <c r="G450" s="59"/>
      <c r="H450" s="59"/>
      <c r="I450" s="59"/>
      <c r="J450" s="59"/>
      <c r="K450" s="59"/>
      <c r="L450" s="59">
        <v>1024</v>
      </c>
      <c r="M450" s="104"/>
      <c r="N450" s="9"/>
      <c r="O450" s="459"/>
      <c r="P450" s="11"/>
    </row>
    <row r="451" spans="1:16">
      <c r="A451" s="38"/>
      <c r="B451" s="105" t="s">
        <v>257</v>
      </c>
      <c r="C451" s="59">
        <v>1</v>
      </c>
      <c r="D451" s="59"/>
      <c r="E451" s="59"/>
      <c r="F451" s="59"/>
      <c r="G451" s="59"/>
      <c r="H451" s="59"/>
      <c r="I451" s="59"/>
      <c r="J451" s="59"/>
      <c r="K451" s="59"/>
      <c r="L451" s="59">
        <v>1001</v>
      </c>
      <c r="M451" s="64" t="s">
        <v>268</v>
      </c>
      <c r="N451" s="11" t="s">
        <v>227</v>
      </c>
      <c r="O451" s="459"/>
      <c r="P451" s="11">
        <v>1</v>
      </c>
    </row>
    <row r="452" spans="1:16">
      <c r="A452" s="38"/>
      <c r="B452" s="105" t="s">
        <v>259</v>
      </c>
      <c r="C452" s="59">
        <v>1</v>
      </c>
      <c r="D452" s="59"/>
      <c r="E452" s="59"/>
      <c r="F452" s="59"/>
      <c r="G452" s="59"/>
      <c r="H452" s="59"/>
      <c r="I452" s="59"/>
      <c r="J452" s="59"/>
      <c r="K452" s="59"/>
      <c r="L452" s="59">
        <v>1002</v>
      </c>
      <c r="M452" s="64" t="s">
        <v>269</v>
      </c>
      <c r="N452" s="11" t="s">
        <v>227</v>
      </c>
      <c r="O452" s="459"/>
      <c r="P452" s="11">
        <v>1</v>
      </c>
    </row>
    <row r="453" spans="1:16">
      <c r="A453" s="38"/>
      <c r="B453" s="105" t="s">
        <v>259</v>
      </c>
      <c r="C453" s="59">
        <v>1</v>
      </c>
      <c r="D453" s="59"/>
      <c r="E453" s="59"/>
      <c r="F453" s="59"/>
      <c r="G453" s="59"/>
      <c r="H453" s="59"/>
      <c r="I453" s="59"/>
      <c r="J453" s="59"/>
      <c r="K453" s="59"/>
      <c r="L453" s="59">
        <v>1003</v>
      </c>
      <c r="M453" s="104"/>
      <c r="N453" s="9"/>
      <c r="O453" s="459"/>
      <c r="P453" s="11"/>
    </row>
    <row r="454" spans="1:16">
      <c r="A454" s="38"/>
      <c r="B454" s="105" t="s">
        <v>259</v>
      </c>
      <c r="C454" s="59">
        <v>1</v>
      </c>
      <c r="D454" s="59"/>
      <c r="E454" s="59"/>
      <c r="F454" s="59"/>
      <c r="G454" s="59"/>
      <c r="H454" s="59"/>
      <c r="I454" s="59"/>
      <c r="J454" s="59"/>
      <c r="K454" s="59"/>
      <c r="L454" s="59">
        <v>1004</v>
      </c>
      <c r="M454" s="104"/>
      <c r="N454" s="9"/>
      <c r="O454" s="459"/>
      <c r="P454" s="11"/>
    </row>
    <row r="455" spans="1:16">
      <c r="A455" s="38"/>
      <c r="B455" s="105" t="s">
        <v>259</v>
      </c>
      <c r="C455" s="59">
        <v>1</v>
      </c>
      <c r="D455" s="59"/>
      <c r="E455" s="59"/>
      <c r="F455" s="59"/>
      <c r="G455" s="59"/>
      <c r="H455" s="59"/>
      <c r="I455" s="59"/>
      <c r="J455" s="59"/>
      <c r="K455" s="59"/>
      <c r="L455" s="59">
        <v>1005</v>
      </c>
      <c r="M455" s="104"/>
      <c r="N455" s="9"/>
      <c r="O455" s="459"/>
      <c r="P455" s="11"/>
    </row>
    <row r="456" spans="1:16">
      <c r="A456" s="38"/>
      <c r="B456" s="105" t="s">
        <v>259</v>
      </c>
      <c r="C456" s="59">
        <v>1</v>
      </c>
      <c r="D456" s="59"/>
      <c r="E456" s="59"/>
      <c r="F456" s="59"/>
      <c r="G456" s="59"/>
      <c r="H456" s="59"/>
      <c r="I456" s="59"/>
      <c r="J456" s="59"/>
      <c r="K456" s="59"/>
      <c r="L456" s="59">
        <v>1006</v>
      </c>
      <c r="M456" s="104"/>
      <c r="N456" s="9"/>
      <c r="O456" s="459"/>
      <c r="P456" s="11"/>
    </row>
    <row r="457" spans="1:16">
      <c r="A457" s="38"/>
      <c r="B457" s="105" t="s">
        <v>259</v>
      </c>
      <c r="C457" s="59">
        <v>1</v>
      </c>
      <c r="D457" s="59"/>
      <c r="E457" s="59"/>
      <c r="F457" s="59"/>
      <c r="G457" s="59"/>
      <c r="H457" s="59"/>
      <c r="I457" s="59"/>
      <c r="J457" s="59"/>
      <c r="K457" s="59"/>
      <c r="L457" s="59">
        <v>1007</v>
      </c>
      <c r="M457" s="104"/>
      <c r="N457" s="9"/>
      <c r="O457" s="459"/>
      <c r="P457" s="11"/>
    </row>
    <row r="458" spans="1:16">
      <c r="A458" s="38"/>
      <c r="B458" s="105" t="s">
        <v>259</v>
      </c>
      <c r="C458" s="59">
        <v>1</v>
      </c>
      <c r="D458" s="59"/>
      <c r="E458" s="59"/>
      <c r="F458" s="59"/>
      <c r="G458" s="59"/>
      <c r="H458" s="59"/>
      <c r="I458" s="59"/>
      <c r="J458" s="59"/>
      <c r="K458" s="59"/>
      <c r="L458" s="59">
        <v>1008</v>
      </c>
      <c r="M458" s="104"/>
      <c r="N458" s="9"/>
      <c r="O458" s="459"/>
      <c r="P458" s="11"/>
    </row>
    <row r="459" spans="1:16">
      <c r="A459" s="38"/>
      <c r="B459" s="105" t="s">
        <v>261</v>
      </c>
      <c r="C459" s="59">
        <v>1</v>
      </c>
      <c r="D459" s="59"/>
      <c r="E459" s="59"/>
      <c r="F459" s="59"/>
      <c r="G459" s="59"/>
      <c r="H459" s="59"/>
      <c r="I459" s="59"/>
      <c r="J459" s="59"/>
      <c r="K459" s="59"/>
      <c r="L459" s="59">
        <v>1009</v>
      </c>
      <c r="M459" s="64" t="s">
        <v>270</v>
      </c>
      <c r="N459" s="11" t="s">
        <v>227</v>
      </c>
      <c r="O459" s="459"/>
      <c r="P459" s="11">
        <v>1</v>
      </c>
    </row>
    <row r="460" spans="1:16">
      <c r="A460" s="38"/>
      <c r="B460" s="105" t="s">
        <v>263</v>
      </c>
      <c r="C460" s="59">
        <v>1</v>
      </c>
      <c r="D460" s="59"/>
      <c r="E460" s="59"/>
      <c r="F460" s="59"/>
      <c r="G460" s="59"/>
      <c r="H460" s="59"/>
      <c r="I460" s="59"/>
      <c r="J460" s="59"/>
      <c r="K460" s="59"/>
      <c r="L460" s="59">
        <v>1010</v>
      </c>
      <c r="M460" s="64" t="s">
        <v>271</v>
      </c>
      <c r="N460" s="11" t="s">
        <v>227</v>
      </c>
      <c r="O460" s="459"/>
      <c r="P460" s="11">
        <v>1</v>
      </c>
    </row>
    <row r="461" spans="1:16">
      <c r="A461" s="38"/>
      <c r="B461" s="105" t="s">
        <v>263</v>
      </c>
      <c r="C461" s="59">
        <v>1</v>
      </c>
      <c r="D461" s="59"/>
      <c r="E461" s="59"/>
      <c r="F461" s="59"/>
      <c r="G461" s="59"/>
      <c r="H461" s="59"/>
      <c r="I461" s="59"/>
      <c r="J461" s="59"/>
      <c r="K461" s="59"/>
      <c r="L461" s="59">
        <v>1011</v>
      </c>
      <c r="M461" s="68" t="s">
        <v>1067</v>
      </c>
      <c r="N461" s="68"/>
      <c r="O461" s="459"/>
      <c r="P461" s="98">
        <v>1</v>
      </c>
    </row>
    <row r="462" spans="1:16">
      <c r="A462" s="38"/>
      <c r="B462" s="105" t="s">
        <v>263</v>
      </c>
      <c r="C462" s="59">
        <v>1</v>
      </c>
      <c r="D462" s="59"/>
      <c r="E462" s="59"/>
      <c r="F462" s="59"/>
      <c r="G462" s="59"/>
      <c r="H462" s="59"/>
      <c r="I462" s="59"/>
      <c r="J462" s="59"/>
      <c r="K462" s="59"/>
      <c r="L462" s="59">
        <v>1012</v>
      </c>
      <c r="M462" s="68" t="s">
        <v>1068</v>
      </c>
      <c r="N462" s="68"/>
      <c r="O462" s="459"/>
      <c r="P462" s="98">
        <v>1</v>
      </c>
    </row>
    <row r="463" spans="1:16">
      <c r="A463" s="38"/>
      <c r="B463" s="105" t="s">
        <v>263</v>
      </c>
      <c r="C463" s="59">
        <v>1</v>
      </c>
      <c r="D463" s="59"/>
      <c r="E463" s="59"/>
      <c r="F463" s="59"/>
      <c r="G463" s="59"/>
      <c r="H463" s="59"/>
      <c r="I463" s="59"/>
      <c r="J463" s="59"/>
      <c r="K463" s="59"/>
      <c r="L463" s="21">
        <v>1013</v>
      </c>
      <c r="M463" s="104" t="s">
        <v>1069</v>
      </c>
      <c r="N463" s="104"/>
      <c r="O463" s="459"/>
      <c r="P463" s="162">
        <v>1</v>
      </c>
    </row>
    <row r="464" spans="1:16">
      <c r="A464" s="38"/>
      <c r="B464" s="105" t="s">
        <v>263</v>
      </c>
      <c r="C464" s="59">
        <v>1</v>
      </c>
      <c r="D464" s="59"/>
      <c r="E464" s="59"/>
      <c r="F464" s="59"/>
      <c r="G464" s="59"/>
      <c r="H464" s="59"/>
      <c r="I464" s="59"/>
      <c r="J464" s="59"/>
      <c r="K464" s="59"/>
      <c r="L464" s="59">
        <v>1025</v>
      </c>
      <c r="M464" s="104"/>
      <c r="N464" s="9"/>
      <c r="O464" s="459"/>
      <c r="P464" s="11"/>
    </row>
    <row r="465" spans="1:16">
      <c r="A465" s="38"/>
      <c r="B465" s="105" t="s">
        <v>263</v>
      </c>
      <c r="C465" s="59">
        <v>1</v>
      </c>
      <c r="D465" s="59"/>
      <c r="E465" s="59"/>
      <c r="F465" s="59"/>
      <c r="G465" s="59"/>
      <c r="H465" s="59"/>
      <c r="I465" s="59"/>
      <c r="J465" s="59"/>
      <c r="K465" s="59"/>
      <c r="L465" s="59">
        <v>1026</v>
      </c>
      <c r="M465" s="104"/>
      <c r="N465" s="9"/>
      <c r="O465" s="459"/>
      <c r="P465" s="11"/>
    </row>
    <row r="466" spans="1:16">
      <c r="A466" s="38"/>
      <c r="B466" s="105" t="s">
        <v>263</v>
      </c>
      <c r="C466" s="59">
        <v>1</v>
      </c>
      <c r="D466" s="59"/>
      <c r="E466" s="59"/>
      <c r="F466" s="59"/>
      <c r="G466" s="59"/>
      <c r="H466" s="59"/>
      <c r="I466" s="59"/>
      <c r="J466" s="59"/>
      <c r="K466" s="59"/>
      <c r="L466" s="59">
        <v>1027</v>
      </c>
      <c r="M466" s="104"/>
      <c r="N466" s="9"/>
      <c r="O466" s="459"/>
      <c r="P466" s="11"/>
    </row>
    <row r="467" spans="1:16">
      <c r="A467" s="38"/>
      <c r="B467" s="105" t="s">
        <v>263</v>
      </c>
      <c r="C467" s="59">
        <v>1</v>
      </c>
      <c r="D467" s="59"/>
      <c r="E467" s="59"/>
      <c r="F467" s="59"/>
      <c r="G467" s="59"/>
      <c r="H467" s="59"/>
      <c r="I467" s="59"/>
      <c r="J467" s="59"/>
      <c r="K467" s="59"/>
      <c r="L467" s="59">
        <v>1028</v>
      </c>
      <c r="M467" s="104"/>
      <c r="N467" s="9"/>
      <c r="O467" s="459"/>
      <c r="P467" s="11"/>
    </row>
    <row r="468" spans="1:16">
      <c r="A468" s="38"/>
      <c r="B468" s="105" t="s">
        <v>263</v>
      </c>
      <c r="C468" s="59">
        <v>1</v>
      </c>
      <c r="D468" s="59"/>
      <c r="E468" s="59"/>
      <c r="F468" s="59"/>
      <c r="G468" s="59"/>
      <c r="H468" s="59"/>
      <c r="I468" s="59"/>
      <c r="J468" s="59"/>
      <c r="K468" s="59"/>
      <c r="L468" s="59">
        <v>1029</v>
      </c>
      <c r="M468" s="104"/>
      <c r="N468" s="9"/>
      <c r="O468" s="459"/>
      <c r="P468" s="11"/>
    </row>
    <row r="469" spans="1:16">
      <c r="A469" s="38"/>
      <c r="B469" s="105" t="s">
        <v>263</v>
      </c>
      <c r="C469" s="59">
        <v>1</v>
      </c>
      <c r="D469" s="59"/>
      <c r="E469" s="59"/>
      <c r="F469" s="59"/>
      <c r="G469" s="59"/>
      <c r="H469" s="59"/>
      <c r="I469" s="59"/>
      <c r="J469" s="59"/>
      <c r="K469" s="59"/>
      <c r="L469" s="59">
        <v>1030</v>
      </c>
      <c r="M469" s="104"/>
      <c r="N469" s="9"/>
      <c r="O469" s="459"/>
      <c r="P469" s="11"/>
    </row>
    <row r="470" spans="1:16">
      <c r="A470" s="38"/>
      <c r="B470" s="105" t="s">
        <v>263</v>
      </c>
      <c r="C470" s="59">
        <v>1</v>
      </c>
      <c r="D470" s="59"/>
      <c r="E470" s="59"/>
      <c r="F470" s="59"/>
      <c r="G470" s="59"/>
      <c r="H470" s="59"/>
      <c r="I470" s="59"/>
      <c r="J470" s="59"/>
      <c r="K470" s="59"/>
      <c r="L470" s="59">
        <v>1031</v>
      </c>
      <c r="M470" s="104"/>
      <c r="N470" s="9"/>
      <c r="O470" s="459"/>
      <c r="P470" s="11"/>
    </row>
    <row r="471" spans="1:16">
      <c r="A471" s="38"/>
      <c r="B471" s="105" t="s">
        <v>263</v>
      </c>
      <c r="C471" s="59">
        <v>1</v>
      </c>
      <c r="D471" s="59"/>
      <c r="E471" s="59"/>
      <c r="F471" s="59"/>
      <c r="G471" s="59"/>
      <c r="H471" s="59"/>
      <c r="I471" s="59"/>
      <c r="J471" s="59"/>
      <c r="K471" s="59"/>
      <c r="L471" s="59">
        <v>1032</v>
      </c>
      <c r="M471" s="104"/>
      <c r="N471" s="9"/>
      <c r="O471" s="459"/>
      <c r="P471" s="11"/>
    </row>
    <row r="472" spans="1:16">
      <c r="A472" s="38"/>
      <c r="B472" s="105" t="s">
        <v>263</v>
      </c>
      <c r="C472" s="59">
        <v>1</v>
      </c>
      <c r="D472" s="59"/>
      <c r="E472" s="59"/>
      <c r="F472" s="59"/>
      <c r="G472" s="59"/>
      <c r="H472" s="59"/>
      <c r="I472" s="59"/>
      <c r="J472" s="59"/>
      <c r="K472" s="59"/>
      <c r="L472" s="59">
        <v>1033</v>
      </c>
      <c r="M472" s="104"/>
      <c r="N472" s="9"/>
      <c r="O472" s="459"/>
      <c r="P472" s="11"/>
    </row>
    <row r="473" spans="1:16">
      <c r="A473" s="38"/>
      <c r="B473" s="105" t="s">
        <v>263</v>
      </c>
      <c r="C473" s="59">
        <v>1</v>
      </c>
      <c r="D473" s="59"/>
      <c r="E473" s="59"/>
      <c r="F473" s="59"/>
      <c r="G473" s="59"/>
      <c r="H473" s="59"/>
      <c r="I473" s="59"/>
      <c r="J473" s="59"/>
      <c r="K473" s="59"/>
      <c r="L473" s="59">
        <v>1034</v>
      </c>
      <c r="M473" s="104"/>
      <c r="N473" s="9"/>
      <c r="O473" s="459"/>
      <c r="P473" s="11"/>
    </row>
    <row r="474" spans="1:16">
      <c r="A474" s="38"/>
      <c r="B474" s="105" t="s">
        <v>263</v>
      </c>
      <c r="C474" s="59">
        <v>1</v>
      </c>
      <c r="D474" s="59"/>
      <c r="E474" s="59"/>
      <c r="F474" s="59"/>
      <c r="G474" s="59"/>
      <c r="H474" s="59"/>
      <c r="I474" s="59"/>
      <c r="J474" s="59"/>
      <c r="K474" s="59"/>
      <c r="L474" s="59">
        <v>1035</v>
      </c>
      <c r="M474" s="104"/>
      <c r="N474" s="9"/>
      <c r="O474" s="459"/>
      <c r="P474" s="11"/>
    </row>
    <row r="475" spans="1:16">
      <c r="A475" s="38"/>
      <c r="B475" s="105" t="s">
        <v>263</v>
      </c>
      <c r="C475" s="59">
        <v>1</v>
      </c>
      <c r="D475" s="59"/>
      <c r="E475" s="59"/>
      <c r="F475" s="59"/>
      <c r="G475" s="59"/>
      <c r="H475" s="59"/>
      <c r="I475" s="59"/>
      <c r="J475" s="59"/>
      <c r="K475" s="59"/>
      <c r="L475" s="59">
        <v>1036</v>
      </c>
      <c r="M475" s="104"/>
      <c r="N475" s="9"/>
      <c r="O475" s="459"/>
      <c r="P475" s="11"/>
    </row>
    <row r="476" spans="1:16">
      <c r="A476" s="38"/>
      <c r="B476" s="105" t="s">
        <v>263</v>
      </c>
      <c r="C476" s="59">
        <v>1</v>
      </c>
      <c r="D476" s="59"/>
      <c r="E476" s="59"/>
      <c r="F476" s="59"/>
      <c r="G476" s="59"/>
      <c r="H476" s="59"/>
      <c r="I476" s="59"/>
      <c r="J476" s="59"/>
      <c r="K476" s="59"/>
      <c r="L476" s="59">
        <v>1037</v>
      </c>
      <c r="M476" s="104"/>
      <c r="N476" s="9"/>
      <c r="O476" s="459"/>
      <c r="P476" s="11"/>
    </row>
    <row r="477" spans="1:16">
      <c r="A477" s="38"/>
      <c r="B477" s="105" t="s">
        <v>263</v>
      </c>
      <c r="C477" s="59">
        <v>1</v>
      </c>
      <c r="D477" s="59"/>
      <c r="E477" s="59"/>
      <c r="F477" s="59"/>
      <c r="G477" s="59"/>
      <c r="H477" s="59"/>
      <c r="I477" s="59"/>
      <c r="J477" s="59"/>
      <c r="K477" s="59"/>
      <c r="L477" s="59">
        <v>1038</v>
      </c>
      <c r="M477" s="104"/>
      <c r="N477" s="9"/>
      <c r="O477" s="459"/>
      <c r="P477" s="11"/>
    </row>
    <row r="478" spans="1:16">
      <c r="A478" s="38"/>
      <c r="B478" s="105" t="s">
        <v>263</v>
      </c>
      <c r="C478" s="59">
        <v>1</v>
      </c>
      <c r="D478" s="59"/>
      <c r="E478" s="59"/>
      <c r="F478" s="59"/>
      <c r="G478" s="59"/>
      <c r="H478" s="59"/>
      <c r="I478" s="59"/>
      <c r="J478" s="59"/>
      <c r="K478" s="59"/>
      <c r="L478" s="59">
        <v>1039</v>
      </c>
      <c r="M478" s="104"/>
      <c r="N478" s="9"/>
      <c r="O478" s="459"/>
      <c r="P478" s="11"/>
    </row>
    <row r="479" spans="1:16">
      <c r="A479" s="38"/>
      <c r="B479" s="105" t="s">
        <v>263</v>
      </c>
      <c r="C479" s="59">
        <v>1</v>
      </c>
      <c r="D479" s="59"/>
      <c r="E479" s="59"/>
      <c r="F479" s="59"/>
      <c r="G479" s="59"/>
      <c r="H479" s="59"/>
      <c r="I479" s="59"/>
      <c r="J479" s="59"/>
      <c r="K479" s="59"/>
      <c r="L479" s="59">
        <v>1040</v>
      </c>
      <c r="M479" s="104"/>
      <c r="N479" s="9"/>
      <c r="O479" s="459"/>
      <c r="P479" s="11"/>
    </row>
    <row r="480" spans="1:16">
      <c r="A480" s="38"/>
      <c r="B480" s="105" t="s">
        <v>263</v>
      </c>
      <c r="C480" s="59">
        <v>1</v>
      </c>
      <c r="D480" s="59"/>
      <c r="E480" s="59"/>
      <c r="F480" s="59"/>
      <c r="G480" s="59"/>
      <c r="H480" s="59"/>
      <c r="I480" s="59"/>
      <c r="J480" s="59"/>
      <c r="K480" s="59"/>
      <c r="L480" s="59">
        <v>1041</v>
      </c>
      <c r="M480" s="104"/>
      <c r="N480" s="9"/>
      <c r="O480" s="459"/>
      <c r="P480" s="11"/>
    </row>
    <row r="481" spans="1:21">
      <c r="A481" s="38"/>
      <c r="B481" s="105" t="s">
        <v>263</v>
      </c>
      <c r="C481" s="59">
        <v>1</v>
      </c>
      <c r="D481" s="59"/>
      <c r="E481" s="59"/>
      <c r="F481" s="59"/>
      <c r="G481" s="59"/>
      <c r="H481" s="59"/>
      <c r="I481" s="59"/>
      <c r="J481" s="59"/>
      <c r="K481" s="59"/>
      <c r="L481" s="59">
        <v>1042</v>
      </c>
      <c r="M481" s="104"/>
      <c r="N481" s="9"/>
      <c r="O481" s="459"/>
      <c r="P481" s="11"/>
    </row>
    <row r="482" spans="1:21">
      <c r="A482" s="38"/>
      <c r="B482" s="105" t="s">
        <v>263</v>
      </c>
      <c r="C482" s="59">
        <v>1</v>
      </c>
      <c r="D482" s="59"/>
      <c r="E482" s="59"/>
      <c r="F482" s="59"/>
      <c r="G482" s="59"/>
      <c r="H482" s="59"/>
      <c r="I482" s="59"/>
      <c r="J482" s="59"/>
      <c r="K482" s="59"/>
      <c r="L482" s="59">
        <v>1043</v>
      </c>
      <c r="M482" s="104"/>
      <c r="N482" s="9"/>
      <c r="O482" s="459"/>
      <c r="P482" s="11"/>
    </row>
    <row r="483" spans="1:21">
      <c r="A483" s="38"/>
      <c r="B483" s="105" t="s">
        <v>263</v>
      </c>
      <c r="C483" s="59">
        <v>1</v>
      </c>
      <c r="D483" s="59"/>
      <c r="E483" s="59"/>
      <c r="F483" s="59"/>
      <c r="G483" s="59"/>
      <c r="H483" s="59"/>
      <c r="I483" s="59"/>
      <c r="J483" s="59"/>
      <c r="K483" s="59"/>
      <c r="L483" s="59">
        <v>1044</v>
      </c>
      <c r="M483" s="104"/>
      <c r="N483" s="9"/>
      <c r="O483" s="459"/>
      <c r="P483" s="11"/>
    </row>
    <row r="484" spans="1:21">
      <c r="A484" s="38"/>
      <c r="B484" s="105" t="s">
        <v>263</v>
      </c>
      <c r="C484" s="59">
        <v>1</v>
      </c>
      <c r="D484" s="59"/>
      <c r="E484" s="59"/>
      <c r="F484" s="59"/>
      <c r="G484" s="59"/>
      <c r="H484" s="59"/>
      <c r="I484" s="59"/>
      <c r="J484" s="59"/>
      <c r="K484" s="59"/>
      <c r="L484" s="59">
        <v>1045</v>
      </c>
      <c r="M484" s="104"/>
      <c r="N484" s="9"/>
      <c r="O484" s="459"/>
      <c r="P484" s="11"/>
    </row>
    <row r="485" spans="1:21">
      <c r="A485" s="38"/>
      <c r="B485" s="105" t="s">
        <v>263</v>
      </c>
      <c r="C485" s="59">
        <v>1</v>
      </c>
      <c r="D485" s="59"/>
      <c r="E485" s="59"/>
      <c r="F485" s="59"/>
      <c r="G485" s="59"/>
      <c r="H485" s="59"/>
      <c r="I485" s="59"/>
      <c r="J485" s="59"/>
      <c r="K485" s="59"/>
      <c r="L485" s="59">
        <v>1046</v>
      </c>
      <c r="M485" s="104"/>
      <c r="N485" s="9"/>
      <c r="O485" s="459"/>
      <c r="P485" s="11"/>
    </row>
    <row r="486" spans="1:21">
      <c r="A486" s="38"/>
      <c r="B486" s="105" t="s">
        <v>263</v>
      </c>
      <c r="C486" s="59">
        <v>1</v>
      </c>
      <c r="D486" s="59"/>
      <c r="E486" s="59"/>
      <c r="F486" s="59"/>
      <c r="G486" s="59"/>
      <c r="H486" s="59"/>
      <c r="I486" s="59"/>
      <c r="J486" s="59"/>
      <c r="K486" s="59"/>
      <c r="L486" s="59">
        <v>1047</v>
      </c>
      <c r="M486" s="104"/>
      <c r="N486" s="9"/>
      <c r="O486" s="459"/>
      <c r="P486" s="11"/>
    </row>
    <row r="487" spans="1:21">
      <c r="A487" s="38"/>
      <c r="B487" s="105" t="s">
        <v>263</v>
      </c>
      <c r="C487" s="59">
        <v>1</v>
      </c>
      <c r="D487" s="59"/>
      <c r="E487" s="59"/>
      <c r="F487" s="59"/>
      <c r="G487" s="59"/>
      <c r="H487" s="59"/>
      <c r="I487" s="59"/>
      <c r="J487" s="59"/>
      <c r="K487" s="59"/>
      <c r="L487" s="59">
        <v>1048</v>
      </c>
      <c r="M487" s="104"/>
      <c r="N487" s="9"/>
      <c r="O487" s="459"/>
      <c r="P487" s="11"/>
    </row>
    <row r="488" spans="1:21" s="73" customFormat="1">
      <c r="A488" s="69" t="s">
        <v>28</v>
      </c>
      <c r="B488" s="108"/>
      <c r="C488" s="69">
        <f>SUM(C330:C487)</f>
        <v>152</v>
      </c>
      <c r="D488" s="69"/>
      <c r="E488" s="69">
        <f t="shared" ref="E488:K488" si="28">SUM(E335:E487)</f>
        <v>13</v>
      </c>
      <c r="F488" s="69">
        <f t="shared" si="28"/>
        <v>68</v>
      </c>
      <c r="G488" s="69">
        <f t="shared" si="28"/>
        <v>12</v>
      </c>
      <c r="H488" s="69">
        <f t="shared" si="28"/>
        <v>0</v>
      </c>
      <c r="I488" s="69">
        <f t="shared" si="28"/>
        <v>0</v>
      </c>
      <c r="J488" s="69">
        <f t="shared" si="28"/>
        <v>0</v>
      </c>
      <c r="K488" s="69">
        <f t="shared" si="28"/>
        <v>93</v>
      </c>
      <c r="L488" s="69"/>
      <c r="M488" s="72"/>
      <c r="N488" s="72"/>
      <c r="O488" s="460"/>
      <c r="P488" s="163"/>
    </row>
    <row r="489" spans="1:21">
      <c r="A489" s="74" t="s">
        <v>272</v>
      </c>
      <c r="B489" s="58"/>
      <c r="C489" s="13"/>
      <c r="D489" s="13"/>
      <c r="E489" s="13"/>
      <c r="F489" s="13"/>
      <c r="G489" s="13"/>
      <c r="H489" s="13"/>
      <c r="I489" s="13"/>
      <c r="J489" s="13"/>
      <c r="K489" s="13"/>
      <c r="L489" s="21"/>
      <c r="M489" s="104"/>
      <c r="N489" s="9"/>
      <c r="O489" s="459"/>
      <c r="P489" s="11"/>
    </row>
    <row r="490" spans="1:21">
      <c r="A490" s="83"/>
      <c r="B490" s="74" t="s">
        <v>49</v>
      </c>
      <c r="C490" s="13"/>
      <c r="D490" s="13"/>
      <c r="E490" s="13"/>
      <c r="F490" s="13"/>
      <c r="G490" s="13"/>
      <c r="H490" s="13"/>
      <c r="I490" s="13"/>
      <c r="J490" s="13"/>
      <c r="K490" s="13"/>
      <c r="L490" s="21"/>
      <c r="M490" s="104"/>
      <c r="N490" s="9"/>
      <c r="O490" s="459"/>
      <c r="P490" s="11"/>
    </row>
    <row r="491" spans="1:21">
      <c r="A491" s="38"/>
      <c r="B491" s="107" t="s">
        <v>1056</v>
      </c>
      <c r="C491" s="13">
        <v>1</v>
      </c>
      <c r="D491" s="13">
        <v>1</v>
      </c>
      <c r="E491" s="13">
        <v>6</v>
      </c>
      <c r="F491" s="13"/>
      <c r="G491" s="13"/>
      <c r="H491" s="13"/>
      <c r="I491" s="13"/>
      <c r="J491" s="13"/>
      <c r="K491" s="13">
        <f>SUM(E491:J491)</f>
        <v>6</v>
      </c>
      <c r="L491" s="61">
        <v>41</v>
      </c>
      <c r="M491" s="64" t="s">
        <v>274</v>
      </c>
      <c r="N491" s="11" t="s">
        <v>275</v>
      </c>
      <c r="O491" s="459"/>
      <c r="P491" s="11">
        <v>1</v>
      </c>
    </row>
    <row r="492" spans="1:21">
      <c r="A492" s="38"/>
      <c r="B492" s="75" t="s">
        <v>84</v>
      </c>
      <c r="C492" s="61">
        <v>1</v>
      </c>
      <c r="D492" s="61"/>
      <c r="E492" s="61"/>
      <c r="F492" s="61"/>
      <c r="G492" s="61"/>
      <c r="H492" s="61"/>
      <c r="I492" s="61"/>
      <c r="J492" s="61"/>
      <c r="K492" s="61"/>
      <c r="L492" s="61">
        <v>78</v>
      </c>
      <c r="M492" s="64" t="s">
        <v>276</v>
      </c>
      <c r="N492" s="11" t="s">
        <v>277</v>
      </c>
      <c r="O492" s="459"/>
      <c r="P492" s="11">
        <v>1</v>
      </c>
    </row>
    <row r="493" spans="1:21">
      <c r="A493" s="38"/>
      <c r="B493" s="75" t="s">
        <v>84</v>
      </c>
      <c r="C493" s="61">
        <v>1</v>
      </c>
      <c r="D493" s="61"/>
      <c r="E493" s="61"/>
      <c r="F493" s="61"/>
      <c r="G493" s="61"/>
      <c r="H493" s="61"/>
      <c r="I493" s="61"/>
      <c r="J493" s="61"/>
      <c r="K493" s="61"/>
      <c r="L493" s="61">
        <v>80</v>
      </c>
      <c r="M493" s="64" t="s">
        <v>278</v>
      </c>
      <c r="N493" s="11" t="s">
        <v>275</v>
      </c>
      <c r="O493" s="459"/>
      <c r="P493" s="11">
        <v>1</v>
      </c>
    </row>
    <row r="494" spans="1:21">
      <c r="A494" s="38"/>
      <c r="B494" s="107" t="s">
        <v>84</v>
      </c>
      <c r="C494" s="13">
        <v>1</v>
      </c>
      <c r="D494" s="13"/>
      <c r="E494" s="13"/>
      <c r="F494" s="13"/>
      <c r="G494" s="13"/>
      <c r="H494" s="13"/>
      <c r="I494" s="13"/>
      <c r="J494" s="13"/>
      <c r="K494" s="13"/>
      <c r="L494" s="59">
        <v>867</v>
      </c>
      <c r="M494" s="64" t="s">
        <v>279</v>
      </c>
      <c r="N494" s="11" t="s">
        <v>277</v>
      </c>
      <c r="O494" s="459"/>
      <c r="P494" s="11">
        <v>1</v>
      </c>
    </row>
    <row r="495" spans="1:21">
      <c r="A495" s="38"/>
      <c r="B495" s="105" t="s">
        <v>84</v>
      </c>
      <c r="C495" s="59">
        <v>1</v>
      </c>
      <c r="D495" s="59"/>
      <c r="E495" s="59"/>
      <c r="F495" s="59"/>
      <c r="G495" s="59"/>
      <c r="H495" s="59"/>
      <c r="I495" s="59"/>
      <c r="J495" s="59"/>
      <c r="K495" s="59"/>
      <c r="L495" s="59">
        <v>495</v>
      </c>
      <c r="M495" s="104"/>
      <c r="N495" s="9"/>
      <c r="O495" s="459"/>
      <c r="P495" s="11"/>
      <c r="S495" s="130"/>
      <c r="U495" s="428"/>
    </row>
    <row r="496" spans="1:21">
      <c r="A496" s="38"/>
      <c r="B496" s="105" t="s">
        <v>84</v>
      </c>
      <c r="C496" s="59">
        <v>1</v>
      </c>
      <c r="D496" s="59"/>
      <c r="E496" s="59"/>
      <c r="F496" s="59"/>
      <c r="G496" s="59"/>
      <c r="H496" s="59"/>
      <c r="I496" s="59"/>
      <c r="J496" s="59"/>
      <c r="K496" s="59"/>
      <c r="L496" s="59">
        <v>496</v>
      </c>
      <c r="M496" s="104"/>
      <c r="N496" s="9"/>
      <c r="O496" s="459"/>
      <c r="P496" s="11"/>
    </row>
    <row r="497" spans="1:17">
      <c r="A497" s="38"/>
      <c r="B497" s="107" t="s">
        <v>84</v>
      </c>
      <c r="C497" s="13">
        <v>1</v>
      </c>
      <c r="D497" s="13"/>
      <c r="E497" s="13"/>
      <c r="F497" s="13"/>
      <c r="G497" s="13"/>
      <c r="H497" s="13"/>
      <c r="I497" s="13"/>
      <c r="J497" s="13"/>
      <c r="K497" s="13"/>
      <c r="L497" s="59">
        <v>114</v>
      </c>
      <c r="M497" s="104"/>
      <c r="N497" s="9"/>
      <c r="O497" s="459"/>
      <c r="P497" s="11"/>
    </row>
    <row r="498" spans="1:17">
      <c r="A498" s="38"/>
      <c r="B498" s="107" t="s">
        <v>84</v>
      </c>
      <c r="C498" s="13">
        <v>1</v>
      </c>
      <c r="D498" s="13"/>
      <c r="E498" s="13"/>
      <c r="F498" s="13"/>
      <c r="G498" s="13"/>
      <c r="H498" s="13"/>
      <c r="I498" s="13"/>
      <c r="J498" s="13"/>
      <c r="K498" s="13"/>
      <c r="L498" s="59">
        <v>140</v>
      </c>
      <c r="M498" s="64" t="s">
        <v>303</v>
      </c>
      <c r="N498" s="11" t="s">
        <v>277</v>
      </c>
      <c r="O498" s="459"/>
      <c r="P498" s="11">
        <v>1</v>
      </c>
    </row>
    <row r="499" spans="1:17">
      <c r="A499" s="38"/>
      <c r="B499" s="105" t="s">
        <v>1057</v>
      </c>
      <c r="C499" s="59">
        <v>1</v>
      </c>
      <c r="D499" s="59">
        <v>2</v>
      </c>
      <c r="E499" s="59">
        <v>3</v>
      </c>
      <c r="F499" s="59"/>
      <c r="G499" s="59"/>
      <c r="H499" s="59"/>
      <c r="I499" s="59"/>
      <c r="J499" s="59"/>
      <c r="K499" s="59">
        <f>SUM(E499:J499)</f>
        <v>3</v>
      </c>
      <c r="L499" s="59">
        <v>45</v>
      </c>
      <c r="M499" s="104"/>
      <c r="N499" s="18"/>
      <c r="O499" s="459"/>
      <c r="P499" s="11"/>
    </row>
    <row r="500" spans="1:17">
      <c r="A500" s="38"/>
      <c r="B500" s="105" t="s">
        <v>25</v>
      </c>
      <c r="C500" s="59">
        <v>1</v>
      </c>
      <c r="D500" s="59"/>
      <c r="E500" s="59"/>
      <c r="F500" s="59"/>
      <c r="G500" s="59"/>
      <c r="H500" s="59"/>
      <c r="I500" s="59"/>
      <c r="J500" s="59"/>
      <c r="K500" s="59"/>
      <c r="L500" s="59">
        <v>104</v>
      </c>
      <c r="M500" s="104"/>
      <c r="N500" s="18"/>
      <c r="O500" s="459"/>
      <c r="P500" s="11"/>
    </row>
    <row r="501" spans="1:17">
      <c r="A501" s="38"/>
      <c r="B501" s="105" t="s">
        <v>25</v>
      </c>
      <c r="C501" s="59">
        <v>1</v>
      </c>
      <c r="D501" s="59"/>
      <c r="E501" s="59"/>
      <c r="F501" s="59"/>
      <c r="G501" s="59"/>
      <c r="H501" s="59"/>
      <c r="I501" s="59"/>
      <c r="J501" s="59"/>
      <c r="K501" s="59"/>
      <c r="L501" s="59">
        <v>94</v>
      </c>
      <c r="M501" s="104"/>
      <c r="N501" s="18"/>
      <c r="O501" s="459"/>
      <c r="P501" s="11"/>
    </row>
    <row r="502" spans="1:17">
      <c r="A502" s="38"/>
      <c r="B502" s="105" t="s">
        <v>25</v>
      </c>
      <c r="C502" s="59">
        <v>1</v>
      </c>
      <c r="D502" s="59"/>
      <c r="E502" s="59"/>
      <c r="F502" s="59"/>
      <c r="G502" s="59"/>
      <c r="H502" s="59"/>
      <c r="I502" s="59"/>
      <c r="J502" s="59"/>
      <c r="K502" s="59"/>
      <c r="L502" s="59">
        <v>868</v>
      </c>
      <c r="M502" s="104"/>
      <c r="N502" s="18"/>
      <c r="O502" s="459"/>
      <c r="P502" s="11"/>
    </row>
    <row r="503" spans="1:17">
      <c r="A503" s="38"/>
      <c r="B503" s="105" t="s">
        <v>25</v>
      </c>
      <c r="C503" s="59">
        <v>1</v>
      </c>
      <c r="D503" s="59"/>
      <c r="E503" s="59"/>
      <c r="F503" s="59"/>
      <c r="G503" s="59"/>
      <c r="H503" s="59"/>
      <c r="I503" s="59"/>
      <c r="J503" s="59"/>
      <c r="K503" s="59"/>
      <c r="L503" s="59">
        <v>497</v>
      </c>
      <c r="M503" s="104"/>
      <c r="N503" s="9"/>
      <c r="O503" s="459"/>
      <c r="P503" s="11"/>
    </row>
    <row r="504" spans="1:17">
      <c r="A504" s="38"/>
      <c r="B504" s="107" t="s">
        <v>25</v>
      </c>
      <c r="C504" s="13">
        <v>1</v>
      </c>
      <c r="D504" s="13"/>
      <c r="E504" s="13"/>
      <c r="F504" s="13"/>
      <c r="G504" s="13"/>
      <c r="H504" s="13"/>
      <c r="I504" s="13"/>
      <c r="J504" s="13"/>
      <c r="K504" s="13"/>
      <c r="L504" s="59">
        <v>277</v>
      </c>
      <c r="M504" s="104"/>
      <c r="N504" s="9"/>
      <c r="O504" s="459"/>
      <c r="P504" s="11"/>
    </row>
    <row r="505" spans="1:17">
      <c r="A505" s="38"/>
      <c r="B505" s="105" t="s">
        <v>1054</v>
      </c>
      <c r="C505" s="59">
        <v>1</v>
      </c>
      <c r="D505" s="59"/>
      <c r="E505" s="59"/>
      <c r="F505" s="59"/>
      <c r="G505" s="59"/>
      <c r="H505" s="59"/>
      <c r="I505" s="59"/>
      <c r="J505" s="59"/>
      <c r="K505" s="59"/>
      <c r="L505" s="59">
        <v>498</v>
      </c>
      <c r="M505" s="104"/>
      <c r="N505" s="9"/>
      <c r="O505" s="459"/>
      <c r="P505" s="11"/>
    </row>
    <row r="506" spans="1:17">
      <c r="A506" s="38"/>
      <c r="B506" s="107" t="s">
        <v>101</v>
      </c>
      <c r="C506" s="13">
        <v>1</v>
      </c>
      <c r="D506" s="13"/>
      <c r="E506" s="13"/>
      <c r="F506" s="13"/>
      <c r="G506" s="13"/>
      <c r="H506" s="13"/>
      <c r="I506" s="13"/>
      <c r="J506" s="13"/>
      <c r="K506" s="13"/>
      <c r="L506" s="59">
        <v>870</v>
      </c>
      <c r="M506" s="104"/>
      <c r="N506" s="9"/>
      <c r="O506" s="459"/>
      <c r="P506" s="11"/>
    </row>
    <row r="507" spans="1:17">
      <c r="A507" s="38"/>
      <c r="B507" s="74" t="s">
        <v>230</v>
      </c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M507" s="104"/>
      <c r="N507" s="9"/>
      <c r="O507" s="459"/>
      <c r="P507" s="11"/>
    </row>
    <row r="508" spans="1:17">
      <c r="A508" s="38"/>
      <c r="B508" s="105" t="s">
        <v>113</v>
      </c>
      <c r="C508" s="59">
        <v>1</v>
      </c>
      <c r="D508" s="59"/>
      <c r="E508" s="59"/>
      <c r="F508" s="59"/>
      <c r="G508" s="59"/>
      <c r="H508" s="59"/>
      <c r="I508" s="59"/>
      <c r="J508" s="59"/>
      <c r="K508" s="59"/>
      <c r="L508" s="59">
        <v>199</v>
      </c>
      <c r="M508" s="129" t="s">
        <v>1726</v>
      </c>
      <c r="N508" s="11" t="s">
        <v>275</v>
      </c>
      <c r="O508" s="459"/>
      <c r="P508" s="11">
        <v>1</v>
      </c>
      <c r="Q508" s="96" t="s">
        <v>281</v>
      </c>
    </row>
    <row r="509" spans="1:17">
      <c r="A509" s="38"/>
      <c r="B509" s="105" t="s">
        <v>113</v>
      </c>
      <c r="C509" s="59">
        <v>1</v>
      </c>
      <c r="D509" s="59">
        <v>1</v>
      </c>
      <c r="E509" s="59"/>
      <c r="F509" s="59"/>
      <c r="G509" s="59">
        <v>4</v>
      </c>
      <c r="H509" s="59"/>
      <c r="I509" s="59"/>
      <c r="J509" s="59"/>
      <c r="K509" s="59">
        <f>SUM(E509:J509)</f>
        <v>4</v>
      </c>
      <c r="L509" s="59">
        <v>491</v>
      </c>
      <c r="M509" s="18" t="s">
        <v>282</v>
      </c>
      <c r="N509" s="11" t="s">
        <v>275</v>
      </c>
      <c r="O509" s="459"/>
      <c r="P509" s="11">
        <v>1</v>
      </c>
    </row>
    <row r="510" spans="1:17">
      <c r="A510" s="38"/>
      <c r="B510" s="105" t="s">
        <v>113</v>
      </c>
      <c r="C510" s="59">
        <v>1</v>
      </c>
      <c r="D510" s="59"/>
      <c r="E510" s="59"/>
      <c r="F510" s="59"/>
      <c r="G510" s="59"/>
      <c r="H510" s="59"/>
      <c r="I510" s="59"/>
      <c r="J510" s="59"/>
      <c r="K510" s="59"/>
      <c r="L510" s="59">
        <v>863</v>
      </c>
      <c r="N510" s="11" t="s">
        <v>277</v>
      </c>
      <c r="O510" s="459"/>
      <c r="P510" s="162"/>
      <c r="Q510" s="96" t="s">
        <v>283</v>
      </c>
    </row>
    <row r="511" spans="1:17">
      <c r="A511" s="38"/>
      <c r="B511" s="105" t="s">
        <v>113</v>
      </c>
      <c r="C511" s="59">
        <v>1</v>
      </c>
      <c r="D511" s="59"/>
      <c r="E511" s="59"/>
      <c r="F511" s="59"/>
      <c r="G511" s="59"/>
      <c r="H511" s="59"/>
      <c r="I511" s="59"/>
      <c r="J511" s="59"/>
      <c r="K511" s="59"/>
      <c r="L511" s="59">
        <v>864</v>
      </c>
      <c r="M511" s="104"/>
      <c r="N511" s="9"/>
      <c r="O511" s="459"/>
      <c r="P511" s="11"/>
    </row>
    <row r="512" spans="1:17">
      <c r="A512" s="38"/>
      <c r="B512" s="74" t="s">
        <v>234</v>
      </c>
      <c r="C512" s="59"/>
      <c r="D512" s="59"/>
      <c r="E512" s="59"/>
      <c r="F512" s="59"/>
      <c r="G512" s="59"/>
      <c r="H512" s="59"/>
      <c r="I512" s="59"/>
      <c r="J512" s="59"/>
      <c r="K512" s="59"/>
      <c r="L512" s="59"/>
      <c r="M512" s="104"/>
      <c r="N512" s="9"/>
      <c r="O512" s="459"/>
      <c r="P512" s="11"/>
    </row>
    <row r="513" spans="1:16">
      <c r="A513" s="38"/>
      <c r="B513" s="105" t="s">
        <v>221</v>
      </c>
      <c r="C513" s="59">
        <v>1</v>
      </c>
      <c r="D513" s="59"/>
      <c r="E513" s="59"/>
      <c r="F513" s="59"/>
      <c r="G513" s="59"/>
      <c r="H513" s="59"/>
      <c r="I513" s="59"/>
      <c r="J513" s="59"/>
      <c r="K513" s="59"/>
      <c r="L513" s="59">
        <v>82</v>
      </c>
      <c r="M513" s="104"/>
      <c r="N513" s="9"/>
      <c r="O513" s="459"/>
      <c r="P513" s="11"/>
    </row>
    <row r="514" spans="1:16">
      <c r="A514" s="38"/>
      <c r="B514" s="105" t="s">
        <v>84</v>
      </c>
      <c r="C514" s="59">
        <v>1</v>
      </c>
      <c r="D514" s="59"/>
      <c r="E514" s="59"/>
      <c r="F514" s="59"/>
      <c r="G514" s="59"/>
      <c r="H514" s="59"/>
      <c r="I514" s="59"/>
      <c r="J514" s="59"/>
      <c r="K514" s="59"/>
      <c r="L514" s="59">
        <v>84</v>
      </c>
      <c r="M514" s="104"/>
      <c r="N514" s="9"/>
      <c r="O514" s="459"/>
      <c r="P514" s="11"/>
    </row>
    <row r="515" spans="1:16">
      <c r="A515" s="38"/>
      <c r="B515" s="105" t="s">
        <v>84</v>
      </c>
      <c r="C515" s="59">
        <v>1</v>
      </c>
      <c r="D515" s="59"/>
      <c r="E515" s="59"/>
      <c r="F515" s="59"/>
      <c r="G515" s="59"/>
      <c r="H515" s="59"/>
      <c r="I515" s="59"/>
      <c r="J515" s="59"/>
      <c r="K515" s="59"/>
      <c r="L515" s="59">
        <v>86</v>
      </c>
      <c r="M515" s="104"/>
      <c r="N515" s="9"/>
      <c r="O515" s="459"/>
      <c r="P515" s="11"/>
    </row>
    <row r="516" spans="1:16">
      <c r="A516" s="38"/>
      <c r="B516" s="105" t="s">
        <v>84</v>
      </c>
      <c r="C516" s="59">
        <v>1</v>
      </c>
      <c r="D516" s="59"/>
      <c r="E516" s="59"/>
      <c r="F516" s="59"/>
      <c r="G516" s="59"/>
      <c r="H516" s="59"/>
      <c r="I516" s="59"/>
      <c r="J516" s="59"/>
      <c r="K516" s="59"/>
      <c r="L516" s="59">
        <v>88</v>
      </c>
      <c r="M516" s="104"/>
      <c r="N516" s="9"/>
      <c r="O516" s="459"/>
      <c r="P516" s="11"/>
    </row>
    <row r="517" spans="1:16">
      <c r="A517" s="38"/>
      <c r="B517" s="105" t="s">
        <v>84</v>
      </c>
      <c r="C517" s="59">
        <v>1</v>
      </c>
      <c r="D517" s="59"/>
      <c r="E517" s="59"/>
      <c r="F517" s="59"/>
      <c r="G517" s="59"/>
      <c r="H517" s="59"/>
      <c r="I517" s="59"/>
      <c r="J517" s="59"/>
      <c r="K517" s="59"/>
      <c r="L517" s="59">
        <v>90</v>
      </c>
      <c r="M517" s="104"/>
      <c r="N517" s="9"/>
      <c r="O517" s="459"/>
      <c r="P517" s="11"/>
    </row>
    <row r="518" spans="1:16">
      <c r="A518" s="38"/>
      <c r="B518" s="105" t="s">
        <v>84</v>
      </c>
      <c r="C518" s="59">
        <v>1</v>
      </c>
      <c r="D518" s="59"/>
      <c r="E518" s="59"/>
      <c r="F518" s="59"/>
      <c r="G518" s="59"/>
      <c r="H518" s="59"/>
      <c r="I518" s="59"/>
      <c r="J518" s="59"/>
      <c r="K518" s="59"/>
      <c r="L518" s="61">
        <v>192</v>
      </c>
      <c r="M518" s="104"/>
      <c r="N518" s="9"/>
      <c r="O518" s="459"/>
      <c r="P518" s="11"/>
    </row>
    <row r="519" spans="1:16">
      <c r="A519" s="38"/>
      <c r="B519" s="105" t="s">
        <v>240</v>
      </c>
      <c r="C519" s="59">
        <v>1</v>
      </c>
      <c r="D519" s="59"/>
      <c r="E519" s="59"/>
      <c r="F519" s="59"/>
      <c r="G519" s="59"/>
      <c r="H519" s="59"/>
      <c r="I519" s="59"/>
      <c r="J519" s="59"/>
      <c r="K519" s="59"/>
      <c r="L519" s="59">
        <v>125</v>
      </c>
      <c r="M519" s="104"/>
      <c r="N519" s="9"/>
      <c r="O519" s="459"/>
      <c r="P519" s="11"/>
    </row>
    <row r="520" spans="1:16">
      <c r="A520" s="38"/>
      <c r="B520" s="105" t="s">
        <v>241</v>
      </c>
      <c r="C520" s="59">
        <v>1</v>
      </c>
      <c r="D520" s="59"/>
      <c r="E520" s="59"/>
      <c r="F520" s="59"/>
      <c r="G520" s="59"/>
      <c r="H520" s="59"/>
      <c r="I520" s="59"/>
      <c r="J520" s="59"/>
      <c r="K520" s="59"/>
      <c r="L520" s="59">
        <v>127</v>
      </c>
      <c r="M520" s="104"/>
      <c r="N520" s="9"/>
      <c r="O520" s="459"/>
      <c r="P520" s="11"/>
    </row>
    <row r="521" spans="1:16">
      <c r="A521" s="38"/>
      <c r="B521" s="105" t="s">
        <v>241</v>
      </c>
      <c r="C521" s="59">
        <v>1</v>
      </c>
      <c r="D521" s="59"/>
      <c r="E521" s="59"/>
      <c r="F521" s="59"/>
      <c r="G521" s="59"/>
      <c r="H521" s="59"/>
      <c r="I521" s="59"/>
      <c r="J521" s="59"/>
      <c r="K521" s="59"/>
      <c r="L521" s="59">
        <v>129</v>
      </c>
      <c r="M521" s="104"/>
      <c r="N521" s="9"/>
      <c r="O521" s="459"/>
      <c r="P521" s="11"/>
    </row>
    <row r="522" spans="1:16">
      <c r="A522" s="38"/>
      <c r="B522" s="105" t="s">
        <v>241</v>
      </c>
      <c r="C522" s="59">
        <v>1</v>
      </c>
      <c r="D522" s="59"/>
      <c r="E522" s="59"/>
      <c r="F522" s="59"/>
      <c r="G522" s="59"/>
      <c r="H522" s="59"/>
      <c r="I522" s="59"/>
      <c r="J522" s="59"/>
      <c r="K522" s="59"/>
      <c r="L522" s="59">
        <v>131</v>
      </c>
      <c r="M522" s="104"/>
      <c r="N522" s="9"/>
      <c r="O522" s="459"/>
      <c r="P522" s="11"/>
    </row>
    <row r="523" spans="1:16">
      <c r="A523" s="38"/>
      <c r="B523" s="105" t="s">
        <v>241</v>
      </c>
      <c r="C523" s="59">
        <v>1</v>
      </c>
      <c r="D523" s="59"/>
      <c r="E523" s="59"/>
      <c r="F523" s="59"/>
      <c r="G523" s="59"/>
      <c r="H523" s="59"/>
      <c r="I523" s="59"/>
      <c r="J523" s="59"/>
      <c r="K523" s="59"/>
      <c r="L523" s="59">
        <v>133</v>
      </c>
      <c r="M523" s="104"/>
      <c r="N523" s="9"/>
      <c r="O523" s="459"/>
      <c r="P523" s="11"/>
    </row>
    <row r="524" spans="1:16">
      <c r="A524" s="38"/>
      <c r="B524" s="105" t="s">
        <v>241</v>
      </c>
      <c r="C524" s="59">
        <v>1</v>
      </c>
      <c r="D524" s="59"/>
      <c r="E524" s="59"/>
      <c r="F524" s="59"/>
      <c r="G524" s="59"/>
      <c r="H524" s="59"/>
      <c r="I524" s="59"/>
      <c r="J524" s="59"/>
      <c r="K524" s="59"/>
      <c r="L524" s="59">
        <v>135</v>
      </c>
      <c r="M524" s="104"/>
      <c r="N524" s="9"/>
      <c r="O524" s="459"/>
      <c r="P524" s="11"/>
    </row>
    <row r="525" spans="1:16">
      <c r="A525" s="38"/>
      <c r="B525" s="105" t="s">
        <v>241</v>
      </c>
      <c r="C525" s="59">
        <v>1</v>
      </c>
      <c r="D525" s="59"/>
      <c r="E525" s="59"/>
      <c r="F525" s="59"/>
      <c r="G525" s="59"/>
      <c r="H525" s="59"/>
      <c r="I525" s="59"/>
      <c r="J525" s="59"/>
      <c r="K525" s="59"/>
      <c r="L525" s="59">
        <v>137</v>
      </c>
      <c r="M525" s="104"/>
      <c r="N525" s="9"/>
      <c r="O525" s="459"/>
      <c r="P525" s="11"/>
    </row>
    <row r="526" spans="1:16">
      <c r="A526" s="38"/>
      <c r="B526" s="105" t="s">
        <v>241</v>
      </c>
      <c r="C526" s="59">
        <v>1</v>
      </c>
      <c r="D526" s="59"/>
      <c r="E526" s="59"/>
      <c r="F526" s="59"/>
      <c r="G526" s="59"/>
      <c r="H526" s="59"/>
      <c r="I526" s="59"/>
      <c r="J526" s="59"/>
      <c r="K526" s="59"/>
      <c r="L526" s="59">
        <v>177</v>
      </c>
      <c r="M526" s="104"/>
      <c r="N526" s="9"/>
      <c r="O526" s="459"/>
      <c r="P526" s="11"/>
    </row>
    <row r="527" spans="1:16">
      <c r="A527" s="38"/>
      <c r="B527" s="105" t="s">
        <v>244</v>
      </c>
      <c r="C527" s="59">
        <v>1</v>
      </c>
      <c r="D527" s="59"/>
      <c r="E527" s="59"/>
      <c r="F527" s="59"/>
      <c r="G527" s="59"/>
      <c r="H527" s="59"/>
      <c r="I527" s="59"/>
      <c r="J527" s="59"/>
      <c r="K527" s="59"/>
      <c r="L527" s="59">
        <v>40</v>
      </c>
      <c r="M527" s="104"/>
      <c r="N527" s="9"/>
      <c r="O527" s="459"/>
      <c r="P527" s="11"/>
    </row>
    <row r="528" spans="1:16">
      <c r="A528" s="38"/>
      <c r="B528" s="105" t="s">
        <v>24</v>
      </c>
      <c r="C528" s="59">
        <v>1</v>
      </c>
      <c r="D528" s="59"/>
      <c r="E528" s="59"/>
      <c r="F528" s="59"/>
      <c r="G528" s="59"/>
      <c r="H528" s="59"/>
      <c r="I528" s="59"/>
      <c r="J528" s="59"/>
      <c r="K528" s="59"/>
      <c r="L528" s="59">
        <v>46</v>
      </c>
      <c r="M528" s="104"/>
      <c r="N528" s="9"/>
      <c r="O528" s="459"/>
      <c r="P528" s="11"/>
    </row>
    <row r="529" spans="1:16">
      <c r="A529" s="38"/>
      <c r="B529" s="105" t="s">
        <v>24</v>
      </c>
      <c r="C529" s="59">
        <v>1</v>
      </c>
      <c r="D529" s="59"/>
      <c r="E529" s="59"/>
      <c r="F529" s="59"/>
      <c r="G529" s="59"/>
      <c r="H529" s="59"/>
      <c r="I529" s="59"/>
      <c r="J529" s="59"/>
      <c r="K529" s="59"/>
      <c r="L529" s="59">
        <v>55</v>
      </c>
      <c r="M529" s="104"/>
      <c r="N529" s="9"/>
      <c r="O529" s="459"/>
      <c r="P529" s="11"/>
    </row>
    <row r="530" spans="1:16">
      <c r="A530" s="38"/>
      <c r="B530" s="105" t="s">
        <v>24</v>
      </c>
      <c r="C530" s="59">
        <v>1</v>
      </c>
      <c r="D530" s="59"/>
      <c r="E530" s="59"/>
      <c r="F530" s="59"/>
      <c r="G530" s="59"/>
      <c r="H530" s="59"/>
      <c r="I530" s="59"/>
      <c r="J530" s="59"/>
      <c r="K530" s="59"/>
      <c r="L530" s="59">
        <v>77</v>
      </c>
      <c r="M530" s="104"/>
      <c r="N530" s="9"/>
      <c r="O530" s="459"/>
      <c r="P530" s="11"/>
    </row>
    <row r="531" spans="1:16">
      <c r="A531" s="38"/>
      <c r="B531" s="105" t="s">
        <v>24</v>
      </c>
      <c r="C531" s="59">
        <v>1</v>
      </c>
      <c r="D531" s="59">
        <v>1</v>
      </c>
      <c r="E531" s="59"/>
      <c r="F531" s="59">
        <v>6</v>
      </c>
      <c r="G531" s="59"/>
      <c r="H531" s="59"/>
      <c r="I531" s="59"/>
      <c r="J531" s="59"/>
      <c r="K531" s="59">
        <f>SUM(E531:J531)</f>
        <v>6</v>
      </c>
      <c r="L531" s="59">
        <v>83</v>
      </c>
      <c r="M531" s="18" t="s">
        <v>284</v>
      </c>
      <c r="N531" s="11" t="s">
        <v>275</v>
      </c>
      <c r="O531" s="459"/>
      <c r="P531" s="11">
        <v>1</v>
      </c>
    </row>
    <row r="532" spans="1:16">
      <c r="A532" s="38"/>
      <c r="B532" s="105" t="s">
        <v>24</v>
      </c>
      <c r="C532" s="59">
        <v>1</v>
      </c>
      <c r="D532" s="59">
        <v>2</v>
      </c>
      <c r="E532" s="59"/>
      <c r="F532" s="59">
        <v>8</v>
      </c>
      <c r="G532" s="59"/>
      <c r="H532" s="59"/>
      <c r="I532" s="59"/>
      <c r="J532" s="59"/>
      <c r="K532" s="59">
        <f>SUM(E532:J532)</f>
        <v>8</v>
      </c>
      <c r="L532" s="59">
        <v>93</v>
      </c>
      <c r="M532" s="18" t="s">
        <v>285</v>
      </c>
      <c r="N532" s="11" t="s">
        <v>275</v>
      </c>
      <c r="O532" s="459"/>
      <c r="P532" s="11">
        <v>1</v>
      </c>
    </row>
    <row r="533" spans="1:16">
      <c r="A533" s="38"/>
      <c r="B533" s="74" t="s">
        <v>250</v>
      </c>
      <c r="C533" s="13"/>
      <c r="D533" s="13"/>
      <c r="E533" s="13"/>
      <c r="F533" s="13"/>
      <c r="G533" s="13"/>
      <c r="H533" s="13"/>
      <c r="I533" s="13"/>
      <c r="J533" s="13"/>
      <c r="K533" s="13"/>
      <c r="L533" s="21"/>
      <c r="M533" s="104"/>
      <c r="N533" s="9"/>
      <c r="O533" s="459"/>
      <c r="P533" s="11"/>
    </row>
    <row r="534" spans="1:16">
      <c r="A534" s="38"/>
      <c r="B534" s="74" t="s">
        <v>286</v>
      </c>
      <c r="C534" s="13"/>
      <c r="D534" s="13"/>
      <c r="E534" s="13"/>
      <c r="F534" s="13"/>
      <c r="G534" s="13"/>
      <c r="H534" s="13"/>
      <c r="I534" s="13"/>
      <c r="J534" s="13"/>
      <c r="K534" s="13"/>
      <c r="L534" s="21"/>
      <c r="M534" s="104"/>
      <c r="N534" s="9"/>
      <c r="O534" s="459"/>
      <c r="P534" s="11"/>
    </row>
    <row r="535" spans="1:16">
      <c r="A535" s="38"/>
      <c r="B535" s="105" t="s">
        <v>252</v>
      </c>
      <c r="C535" s="59">
        <v>1</v>
      </c>
      <c r="D535" s="59"/>
      <c r="E535" s="59"/>
      <c r="F535" s="59"/>
      <c r="G535" s="59"/>
      <c r="H535" s="59"/>
      <c r="I535" s="59"/>
      <c r="J535" s="59"/>
      <c r="K535" s="59"/>
      <c r="L535" s="59">
        <v>493</v>
      </c>
      <c r="M535" s="104"/>
      <c r="N535" s="9"/>
      <c r="O535" s="459"/>
      <c r="P535" s="11"/>
    </row>
    <row r="536" spans="1:16">
      <c r="A536" s="38"/>
      <c r="B536" s="105" t="s">
        <v>152</v>
      </c>
      <c r="C536" s="59">
        <v>1</v>
      </c>
      <c r="D536" s="59"/>
      <c r="E536" s="59"/>
      <c r="F536" s="59"/>
      <c r="G536" s="59"/>
      <c r="H536" s="59"/>
      <c r="I536" s="59"/>
      <c r="J536" s="59"/>
      <c r="K536" s="59"/>
      <c r="L536" s="59">
        <v>494</v>
      </c>
      <c r="M536" s="104"/>
      <c r="N536" s="9"/>
      <c r="O536" s="459"/>
      <c r="P536" s="11"/>
    </row>
    <row r="537" spans="1:16">
      <c r="A537" s="38"/>
      <c r="B537" s="105" t="s">
        <v>254</v>
      </c>
      <c r="C537" s="59">
        <v>1</v>
      </c>
      <c r="D537" s="59"/>
      <c r="E537" s="59"/>
      <c r="F537" s="59"/>
      <c r="G537" s="59"/>
      <c r="H537" s="59"/>
      <c r="I537" s="59"/>
      <c r="J537" s="59"/>
      <c r="K537" s="59"/>
      <c r="L537" s="59">
        <v>499</v>
      </c>
      <c r="M537" s="64" t="s">
        <v>287</v>
      </c>
      <c r="N537" s="11" t="s">
        <v>275</v>
      </c>
      <c r="O537" s="459"/>
      <c r="P537" s="11">
        <v>1</v>
      </c>
    </row>
    <row r="538" spans="1:16">
      <c r="A538" s="38"/>
      <c r="B538" s="105" t="s">
        <v>65</v>
      </c>
      <c r="C538" s="59">
        <v>1</v>
      </c>
      <c r="D538" s="59"/>
      <c r="E538" s="59"/>
      <c r="F538" s="59"/>
      <c r="G538" s="59"/>
      <c r="H538" s="59"/>
      <c r="I538" s="59"/>
      <c r="J538" s="59"/>
      <c r="K538" s="59"/>
      <c r="L538" s="59">
        <v>500</v>
      </c>
      <c r="M538" s="64" t="s">
        <v>288</v>
      </c>
      <c r="N538" s="11" t="s">
        <v>275</v>
      </c>
      <c r="O538" s="459"/>
      <c r="P538" s="11">
        <v>1</v>
      </c>
    </row>
    <row r="539" spans="1:16">
      <c r="A539" s="38"/>
      <c r="B539" s="105" t="s">
        <v>65</v>
      </c>
      <c r="C539" s="59">
        <v>1</v>
      </c>
      <c r="D539" s="59"/>
      <c r="E539" s="59"/>
      <c r="F539" s="59"/>
      <c r="G539" s="59"/>
      <c r="H539" s="59"/>
      <c r="I539" s="59"/>
      <c r="J539" s="59"/>
      <c r="K539" s="59"/>
      <c r="L539" s="59">
        <v>501</v>
      </c>
      <c r="M539" s="104"/>
      <c r="N539" s="9"/>
      <c r="O539" s="459"/>
      <c r="P539" s="11"/>
    </row>
    <row r="540" spans="1:16">
      <c r="A540" s="38"/>
      <c r="B540" s="105" t="s">
        <v>65</v>
      </c>
      <c r="C540" s="59">
        <v>1</v>
      </c>
      <c r="D540" s="59"/>
      <c r="E540" s="59"/>
      <c r="F540" s="59"/>
      <c r="G540" s="59"/>
      <c r="H540" s="59"/>
      <c r="I540" s="59"/>
      <c r="J540" s="59"/>
      <c r="K540" s="59"/>
      <c r="L540" s="59">
        <v>502</v>
      </c>
      <c r="M540" s="104"/>
      <c r="N540" s="9"/>
      <c r="O540" s="459"/>
      <c r="P540" s="11"/>
    </row>
    <row r="541" spans="1:16">
      <c r="A541" s="38"/>
      <c r="B541" s="105" t="s">
        <v>65</v>
      </c>
      <c r="C541" s="59">
        <v>1</v>
      </c>
      <c r="D541" s="59"/>
      <c r="E541" s="59"/>
      <c r="F541" s="59"/>
      <c r="G541" s="59"/>
      <c r="H541" s="59"/>
      <c r="I541" s="59"/>
      <c r="J541" s="59"/>
      <c r="K541" s="59"/>
      <c r="L541" s="59">
        <v>503</v>
      </c>
      <c r="M541" s="104"/>
      <c r="N541" s="9"/>
      <c r="O541" s="459"/>
      <c r="P541" s="11"/>
    </row>
    <row r="542" spans="1:16">
      <c r="A542" s="38"/>
      <c r="B542" s="105" t="s">
        <v>65</v>
      </c>
      <c r="C542" s="59">
        <v>1</v>
      </c>
      <c r="D542" s="59"/>
      <c r="E542" s="59"/>
      <c r="F542" s="59"/>
      <c r="G542" s="59"/>
      <c r="H542" s="59"/>
      <c r="I542" s="59"/>
      <c r="J542" s="59"/>
      <c r="K542" s="59"/>
      <c r="L542" s="59">
        <v>504</v>
      </c>
      <c r="M542" s="104"/>
      <c r="N542" s="9"/>
      <c r="O542" s="459"/>
      <c r="P542" s="11"/>
    </row>
    <row r="543" spans="1:16">
      <c r="A543" s="38"/>
      <c r="B543" s="105" t="s">
        <v>65</v>
      </c>
      <c r="C543" s="59">
        <v>1</v>
      </c>
      <c r="D543" s="59"/>
      <c r="E543" s="59"/>
      <c r="F543" s="59"/>
      <c r="G543" s="59"/>
      <c r="H543" s="59"/>
      <c r="I543" s="59"/>
      <c r="J543" s="59"/>
      <c r="K543" s="59"/>
      <c r="L543" s="59">
        <v>518</v>
      </c>
      <c r="M543" s="64" t="s">
        <v>289</v>
      </c>
      <c r="N543" s="11" t="s">
        <v>275</v>
      </c>
      <c r="O543" s="459"/>
      <c r="P543" s="11">
        <v>1</v>
      </c>
    </row>
    <row r="544" spans="1:16">
      <c r="A544" s="38"/>
      <c r="B544" s="105" t="s">
        <v>65</v>
      </c>
      <c r="C544" s="59">
        <v>1</v>
      </c>
      <c r="D544" s="59"/>
      <c r="E544" s="59"/>
      <c r="F544" s="59"/>
      <c r="G544" s="59"/>
      <c r="H544" s="59"/>
      <c r="I544" s="59"/>
      <c r="J544" s="59"/>
      <c r="K544" s="59"/>
      <c r="L544" s="59">
        <v>519</v>
      </c>
      <c r="M544" s="104"/>
      <c r="N544" s="9"/>
      <c r="O544" s="459"/>
      <c r="P544" s="11"/>
    </row>
    <row r="545" spans="1:16">
      <c r="A545" s="38"/>
      <c r="B545" s="105" t="s">
        <v>65</v>
      </c>
      <c r="C545" s="59">
        <v>1</v>
      </c>
      <c r="D545" s="59"/>
      <c r="E545" s="59"/>
      <c r="F545" s="59"/>
      <c r="G545" s="59"/>
      <c r="H545" s="59"/>
      <c r="I545" s="59"/>
      <c r="J545" s="59"/>
      <c r="K545" s="59"/>
      <c r="L545" s="59">
        <v>520</v>
      </c>
      <c r="M545" s="104"/>
      <c r="N545" s="9"/>
      <c r="O545" s="459"/>
      <c r="P545" s="11"/>
    </row>
    <row r="546" spans="1:16">
      <c r="A546" s="38"/>
      <c r="B546" s="105" t="s">
        <v>65</v>
      </c>
      <c r="C546" s="59">
        <v>1</v>
      </c>
      <c r="D546" s="59"/>
      <c r="E546" s="59"/>
      <c r="F546" s="59"/>
      <c r="G546" s="59"/>
      <c r="H546" s="59"/>
      <c r="I546" s="59"/>
      <c r="J546" s="59"/>
      <c r="K546" s="59"/>
      <c r="L546" s="59">
        <v>521</v>
      </c>
      <c r="M546" s="104"/>
      <c r="N546" s="9"/>
      <c r="O546" s="459"/>
      <c r="P546" s="11"/>
    </row>
    <row r="547" spans="1:16">
      <c r="A547" s="38"/>
      <c r="B547" s="105" t="s">
        <v>65</v>
      </c>
      <c r="C547" s="59">
        <v>1</v>
      </c>
      <c r="D547" s="59"/>
      <c r="E547" s="59"/>
      <c r="F547" s="59"/>
      <c r="G547" s="59"/>
      <c r="H547" s="59"/>
      <c r="I547" s="59"/>
      <c r="J547" s="59"/>
      <c r="K547" s="59"/>
      <c r="L547" s="59">
        <v>522</v>
      </c>
      <c r="M547" s="104"/>
      <c r="N547" s="9"/>
      <c r="O547" s="459"/>
      <c r="P547" s="11"/>
    </row>
    <row r="548" spans="1:16">
      <c r="A548" s="38"/>
      <c r="B548" s="105" t="s">
        <v>65</v>
      </c>
      <c r="C548" s="59">
        <v>1</v>
      </c>
      <c r="D548" s="59"/>
      <c r="E548" s="59"/>
      <c r="F548" s="59"/>
      <c r="G548" s="59"/>
      <c r="H548" s="59"/>
      <c r="I548" s="59"/>
      <c r="J548" s="59"/>
      <c r="K548" s="59"/>
      <c r="L548" s="59">
        <v>523</v>
      </c>
      <c r="M548" s="104"/>
      <c r="N548" s="9"/>
      <c r="O548" s="459"/>
      <c r="P548" s="11"/>
    </row>
    <row r="549" spans="1:16">
      <c r="A549" s="38"/>
      <c r="B549" s="105" t="s">
        <v>65</v>
      </c>
      <c r="C549" s="59">
        <v>1</v>
      </c>
      <c r="D549" s="59"/>
      <c r="E549" s="59"/>
      <c r="F549" s="59"/>
      <c r="G549" s="59"/>
      <c r="H549" s="59"/>
      <c r="I549" s="59"/>
      <c r="J549" s="59"/>
      <c r="K549" s="59"/>
      <c r="L549" s="59">
        <v>524</v>
      </c>
      <c r="M549" s="104"/>
      <c r="N549" s="9"/>
      <c r="O549" s="459"/>
      <c r="P549" s="11"/>
    </row>
    <row r="550" spans="1:16">
      <c r="A550" s="38"/>
      <c r="B550" s="105" t="s">
        <v>65</v>
      </c>
      <c r="C550" s="59">
        <v>1</v>
      </c>
      <c r="D550" s="59"/>
      <c r="E550" s="59"/>
      <c r="F550" s="59"/>
      <c r="G550" s="59"/>
      <c r="H550" s="59"/>
      <c r="I550" s="59"/>
      <c r="J550" s="59"/>
      <c r="K550" s="59"/>
      <c r="L550" s="59">
        <v>525</v>
      </c>
      <c r="M550" s="104"/>
      <c r="N550" s="9"/>
      <c r="O550" s="459"/>
      <c r="P550" s="11"/>
    </row>
    <row r="551" spans="1:16">
      <c r="A551" s="38"/>
      <c r="B551" s="105" t="s">
        <v>65</v>
      </c>
      <c r="C551" s="59">
        <v>1</v>
      </c>
      <c r="D551" s="59"/>
      <c r="E551" s="59"/>
      <c r="F551" s="59"/>
      <c r="G551" s="59"/>
      <c r="H551" s="59"/>
      <c r="I551" s="59"/>
      <c r="J551" s="59"/>
      <c r="K551" s="59"/>
      <c r="L551" s="59">
        <v>526</v>
      </c>
      <c r="M551" s="104"/>
      <c r="N551" s="9"/>
      <c r="O551" s="459"/>
      <c r="P551" s="11"/>
    </row>
    <row r="552" spans="1:16">
      <c r="A552" s="38"/>
      <c r="B552" s="105" t="s">
        <v>65</v>
      </c>
      <c r="C552" s="59">
        <v>1</v>
      </c>
      <c r="D552" s="59"/>
      <c r="E552" s="59"/>
      <c r="F552" s="59"/>
      <c r="G552" s="59"/>
      <c r="H552" s="59"/>
      <c r="I552" s="59"/>
      <c r="J552" s="59"/>
      <c r="K552" s="59"/>
      <c r="L552" s="59">
        <v>527</v>
      </c>
      <c r="M552" s="104"/>
      <c r="N552" s="9"/>
      <c r="O552" s="459"/>
      <c r="P552" s="11"/>
    </row>
    <row r="553" spans="1:16">
      <c r="A553" s="38"/>
      <c r="B553" s="105" t="s">
        <v>65</v>
      </c>
      <c r="C553" s="59">
        <v>1</v>
      </c>
      <c r="D553" s="59"/>
      <c r="E553" s="59"/>
      <c r="F553" s="59"/>
      <c r="G553" s="59"/>
      <c r="H553" s="59"/>
      <c r="I553" s="59"/>
      <c r="J553" s="59"/>
      <c r="K553" s="59"/>
      <c r="L553" s="59">
        <v>528</v>
      </c>
      <c r="M553" s="104"/>
      <c r="N553" s="9"/>
      <c r="O553" s="459"/>
      <c r="P553" s="11"/>
    </row>
    <row r="554" spans="1:16">
      <c r="A554" s="38"/>
      <c r="B554" s="105" t="s">
        <v>257</v>
      </c>
      <c r="C554" s="59">
        <v>1</v>
      </c>
      <c r="D554" s="59"/>
      <c r="E554" s="59"/>
      <c r="F554" s="59"/>
      <c r="G554" s="59"/>
      <c r="H554" s="59"/>
      <c r="I554" s="59"/>
      <c r="J554" s="59"/>
      <c r="K554" s="59"/>
      <c r="L554" s="59">
        <v>505</v>
      </c>
      <c r="M554" s="1" t="s">
        <v>290</v>
      </c>
      <c r="N554" s="96"/>
      <c r="O554" s="459"/>
      <c r="P554" s="11">
        <v>1</v>
      </c>
    </row>
    <row r="555" spans="1:16">
      <c r="A555" s="38"/>
      <c r="B555" s="105" t="s">
        <v>259</v>
      </c>
      <c r="C555" s="59">
        <v>1</v>
      </c>
      <c r="D555" s="59"/>
      <c r="E555" s="59"/>
      <c r="F555" s="59"/>
      <c r="G555" s="59"/>
      <c r="H555" s="59"/>
      <c r="I555" s="59"/>
      <c r="J555" s="59"/>
      <c r="K555" s="59"/>
      <c r="L555" s="59">
        <v>506</v>
      </c>
      <c r="M555" s="104"/>
      <c r="N555" s="9"/>
      <c r="O555" s="459"/>
      <c r="P555" s="11"/>
    </row>
    <row r="556" spans="1:16">
      <c r="A556" s="38"/>
      <c r="B556" s="105" t="s">
        <v>259</v>
      </c>
      <c r="C556" s="59">
        <v>1</v>
      </c>
      <c r="D556" s="59"/>
      <c r="E556" s="59"/>
      <c r="F556" s="59"/>
      <c r="G556" s="59"/>
      <c r="H556" s="59"/>
      <c r="I556" s="59"/>
      <c r="J556" s="59"/>
      <c r="K556" s="59"/>
      <c r="L556" s="59">
        <v>507</v>
      </c>
      <c r="M556" s="104"/>
      <c r="N556" s="9"/>
      <c r="O556" s="459"/>
      <c r="P556" s="11"/>
    </row>
    <row r="557" spans="1:16">
      <c r="A557" s="38"/>
      <c r="B557" s="105" t="s">
        <v>259</v>
      </c>
      <c r="C557" s="59">
        <v>1</v>
      </c>
      <c r="D557" s="59"/>
      <c r="E557" s="59"/>
      <c r="F557" s="59"/>
      <c r="G557" s="59"/>
      <c r="H557" s="59"/>
      <c r="I557" s="59"/>
      <c r="J557" s="59"/>
      <c r="K557" s="59"/>
      <c r="L557" s="59">
        <v>508</v>
      </c>
      <c r="M557" s="104"/>
      <c r="N557" s="9"/>
      <c r="O557" s="459"/>
      <c r="P557" s="11"/>
    </row>
    <row r="558" spans="1:16">
      <c r="A558" s="38"/>
      <c r="B558" s="105" t="s">
        <v>259</v>
      </c>
      <c r="C558" s="59">
        <v>1</v>
      </c>
      <c r="D558" s="59"/>
      <c r="E558" s="59"/>
      <c r="F558" s="59"/>
      <c r="G558" s="59"/>
      <c r="H558" s="59"/>
      <c r="I558" s="59"/>
      <c r="J558" s="59"/>
      <c r="K558" s="59"/>
      <c r="L558" s="59">
        <v>509</v>
      </c>
      <c r="M558" s="104"/>
      <c r="N558" s="9"/>
      <c r="O558" s="459"/>
      <c r="P558" s="11"/>
    </row>
    <row r="559" spans="1:16">
      <c r="A559" s="38"/>
      <c r="B559" s="105" t="s">
        <v>259</v>
      </c>
      <c r="C559" s="59">
        <v>1</v>
      </c>
      <c r="D559" s="59"/>
      <c r="E559" s="59"/>
      <c r="F559" s="59"/>
      <c r="G559" s="59"/>
      <c r="H559" s="59"/>
      <c r="I559" s="59"/>
      <c r="J559" s="59"/>
      <c r="K559" s="59"/>
      <c r="L559" s="59">
        <v>510</v>
      </c>
      <c r="M559" s="104"/>
      <c r="N559" s="9"/>
      <c r="O559" s="459"/>
      <c r="P559" s="11"/>
    </row>
    <row r="560" spans="1:16">
      <c r="A560" s="38"/>
      <c r="B560" s="105" t="s">
        <v>259</v>
      </c>
      <c r="C560" s="59">
        <v>1</v>
      </c>
      <c r="D560" s="59"/>
      <c r="E560" s="59"/>
      <c r="F560" s="59"/>
      <c r="G560" s="59"/>
      <c r="H560" s="59"/>
      <c r="I560" s="59"/>
      <c r="J560" s="59"/>
      <c r="K560" s="59"/>
      <c r="L560" s="59">
        <v>511</v>
      </c>
      <c r="M560" s="104"/>
      <c r="N560" s="9"/>
      <c r="O560" s="459"/>
      <c r="P560" s="11"/>
    </row>
    <row r="561" spans="1:17">
      <c r="A561" s="38"/>
      <c r="B561" s="105" t="s">
        <v>259</v>
      </c>
      <c r="C561" s="59">
        <v>1</v>
      </c>
      <c r="D561" s="59"/>
      <c r="E561" s="59"/>
      <c r="F561" s="59"/>
      <c r="G561" s="59"/>
      <c r="H561" s="59"/>
      <c r="I561" s="59"/>
      <c r="J561" s="59"/>
      <c r="K561" s="59"/>
      <c r="L561" s="59">
        <v>512</v>
      </c>
      <c r="M561" s="104"/>
      <c r="N561" s="9"/>
      <c r="O561" s="459"/>
      <c r="P561" s="11"/>
    </row>
    <row r="562" spans="1:17">
      <c r="A562" s="38"/>
      <c r="B562" s="105" t="s">
        <v>261</v>
      </c>
      <c r="C562" s="59">
        <v>1</v>
      </c>
      <c r="D562" s="59"/>
      <c r="E562" s="59"/>
      <c r="F562" s="59"/>
      <c r="G562" s="59"/>
      <c r="H562" s="59"/>
      <c r="I562" s="59"/>
      <c r="J562" s="59"/>
      <c r="K562" s="59"/>
      <c r="L562" s="59">
        <v>513</v>
      </c>
      <c r="M562" s="64" t="s">
        <v>291</v>
      </c>
      <c r="N562" s="11" t="s">
        <v>275</v>
      </c>
      <c r="O562" s="459"/>
      <c r="P562" s="11">
        <v>1</v>
      </c>
    </row>
    <row r="563" spans="1:17">
      <c r="A563" s="38"/>
      <c r="B563" s="105" t="s">
        <v>263</v>
      </c>
      <c r="C563" s="59">
        <v>1</v>
      </c>
      <c r="D563" s="59"/>
      <c r="E563" s="59"/>
      <c r="F563" s="59"/>
      <c r="G563" s="59"/>
      <c r="H563" s="59"/>
      <c r="I563" s="59"/>
      <c r="J563" s="59"/>
      <c r="K563" s="59"/>
      <c r="L563" s="59">
        <v>514</v>
      </c>
      <c r="M563" s="64" t="s">
        <v>292</v>
      </c>
      <c r="N563" s="11" t="s">
        <v>275</v>
      </c>
      <c r="O563" s="459"/>
      <c r="P563" s="11">
        <v>1</v>
      </c>
    </row>
    <row r="564" spans="1:17">
      <c r="A564" s="38"/>
      <c r="B564" s="105" t="s">
        <v>263</v>
      </c>
      <c r="C564" s="59">
        <v>1</v>
      </c>
      <c r="D564" s="59"/>
      <c r="E564" s="59"/>
      <c r="F564" s="59"/>
      <c r="G564" s="59"/>
      <c r="H564" s="59"/>
      <c r="I564" s="59"/>
      <c r="J564" s="59"/>
      <c r="K564" s="59"/>
      <c r="L564" s="59">
        <v>515</v>
      </c>
      <c r="M564" s="68" t="s">
        <v>1071</v>
      </c>
      <c r="N564" s="68"/>
      <c r="O564" s="459"/>
      <c r="P564" s="98">
        <v>1</v>
      </c>
    </row>
    <row r="565" spans="1:17">
      <c r="A565" s="38"/>
      <c r="B565" s="105" t="s">
        <v>263</v>
      </c>
      <c r="C565" s="59">
        <v>1</v>
      </c>
      <c r="D565" s="59"/>
      <c r="E565" s="59"/>
      <c r="F565" s="59"/>
      <c r="G565" s="59"/>
      <c r="H565" s="59"/>
      <c r="I565" s="59"/>
      <c r="J565" s="59"/>
      <c r="K565" s="59"/>
      <c r="L565" s="59">
        <v>516</v>
      </c>
      <c r="M565" s="68" t="s">
        <v>1072</v>
      </c>
      <c r="N565" s="68"/>
      <c r="O565" s="459"/>
      <c r="P565" s="98">
        <v>1</v>
      </c>
    </row>
    <row r="566" spans="1:17">
      <c r="A566" s="38"/>
      <c r="B566" s="105" t="s">
        <v>263</v>
      </c>
      <c r="C566" s="59">
        <v>1</v>
      </c>
      <c r="D566" s="59"/>
      <c r="E566" s="59"/>
      <c r="F566" s="59"/>
      <c r="G566" s="59"/>
      <c r="H566" s="59"/>
      <c r="I566" s="59"/>
      <c r="J566" s="59"/>
      <c r="K566" s="59"/>
      <c r="L566" s="59">
        <v>517</v>
      </c>
      <c r="M566" s="64"/>
      <c r="N566" s="11" t="s">
        <v>275</v>
      </c>
      <c r="O566" s="459"/>
      <c r="P566" s="11"/>
      <c r="Q566" s="96" t="s">
        <v>293</v>
      </c>
    </row>
    <row r="567" spans="1:17">
      <c r="A567" s="38"/>
      <c r="B567" s="105" t="s">
        <v>263</v>
      </c>
      <c r="C567" s="59">
        <v>1</v>
      </c>
      <c r="D567" s="59"/>
      <c r="E567" s="59"/>
      <c r="F567" s="59"/>
      <c r="G567" s="59"/>
      <c r="H567" s="59"/>
      <c r="I567" s="59"/>
      <c r="J567" s="59"/>
      <c r="K567" s="59"/>
      <c r="L567" s="21">
        <v>529</v>
      </c>
      <c r="M567" s="104" t="s">
        <v>1073</v>
      </c>
      <c r="N567" s="104"/>
      <c r="O567" s="459"/>
      <c r="P567" s="162">
        <v>1</v>
      </c>
    </row>
    <row r="568" spans="1:17">
      <c r="A568" s="38"/>
      <c r="B568" s="105" t="s">
        <v>263</v>
      </c>
      <c r="C568" s="59">
        <v>1</v>
      </c>
      <c r="D568" s="59"/>
      <c r="E568" s="59"/>
      <c r="F568" s="59"/>
      <c r="G568" s="59"/>
      <c r="H568" s="59"/>
      <c r="I568" s="59"/>
      <c r="J568" s="59"/>
      <c r="K568" s="59"/>
      <c r="L568" s="21">
        <v>530</v>
      </c>
      <c r="M568" s="104" t="s">
        <v>1074</v>
      </c>
      <c r="N568" s="104"/>
      <c r="O568" s="459"/>
      <c r="P568" s="162">
        <v>1</v>
      </c>
    </row>
    <row r="569" spans="1:17">
      <c r="A569" s="38"/>
      <c r="B569" s="105" t="s">
        <v>263</v>
      </c>
      <c r="C569" s="59">
        <v>1</v>
      </c>
      <c r="D569" s="59"/>
      <c r="E569" s="59"/>
      <c r="F569" s="59"/>
      <c r="G569" s="59"/>
      <c r="H569" s="59"/>
      <c r="I569" s="59"/>
      <c r="J569" s="59"/>
      <c r="K569" s="59"/>
      <c r="L569" s="59">
        <v>531</v>
      </c>
      <c r="M569" s="104"/>
      <c r="N569" s="9"/>
      <c r="O569" s="459"/>
      <c r="P569" s="11"/>
    </row>
    <row r="570" spans="1:17">
      <c r="A570" s="38"/>
      <c r="B570" s="105" t="s">
        <v>263</v>
      </c>
      <c r="C570" s="59">
        <v>1</v>
      </c>
      <c r="D570" s="59"/>
      <c r="E570" s="59"/>
      <c r="F570" s="59"/>
      <c r="G570" s="59"/>
      <c r="H570" s="59"/>
      <c r="I570" s="59"/>
      <c r="J570" s="59"/>
      <c r="K570" s="59"/>
      <c r="L570" s="59">
        <v>532</v>
      </c>
      <c r="M570" s="104"/>
      <c r="N570" s="9"/>
      <c r="O570" s="459"/>
      <c r="P570" s="11"/>
    </row>
    <row r="571" spans="1:17">
      <c r="A571" s="38"/>
      <c r="B571" s="105" t="s">
        <v>263</v>
      </c>
      <c r="C571" s="59">
        <v>1</v>
      </c>
      <c r="D571" s="59"/>
      <c r="E571" s="59"/>
      <c r="F571" s="59"/>
      <c r="G571" s="59"/>
      <c r="H571" s="59"/>
      <c r="I571" s="59"/>
      <c r="J571" s="59"/>
      <c r="K571" s="59"/>
      <c r="L571" s="59">
        <v>533</v>
      </c>
      <c r="M571" s="104"/>
      <c r="N571" s="9"/>
      <c r="O571" s="459"/>
      <c r="P571" s="11"/>
    </row>
    <row r="572" spans="1:17">
      <c r="A572" s="38"/>
      <c r="B572" s="105" t="s">
        <v>263</v>
      </c>
      <c r="C572" s="59">
        <v>1</v>
      </c>
      <c r="D572" s="59"/>
      <c r="E572" s="59"/>
      <c r="F572" s="59"/>
      <c r="G572" s="59"/>
      <c r="H572" s="59"/>
      <c r="I572" s="59"/>
      <c r="J572" s="59"/>
      <c r="K572" s="59"/>
      <c r="L572" s="59">
        <v>534</v>
      </c>
      <c r="M572" s="104"/>
      <c r="N572" s="9"/>
      <c r="O572" s="459"/>
      <c r="P572" s="11"/>
    </row>
    <row r="573" spans="1:17">
      <c r="A573" s="38"/>
      <c r="B573" s="105" t="s">
        <v>263</v>
      </c>
      <c r="C573" s="59">
        <v>1</v>
      </c>
      <c r="D573" s="59"/>
      <c r="E573" s="59"/>
      <c r="F573" s="59"/>
      <c r="G573" s="59"/>
      <c r="H573" s="59"/>
      <c r="I573" s="59"/>
      <c r="J573" s="59"/>
      <c r="K573" s="59"/>
      <c r="L573" s="59">
        <v>535</v>
      </c>
      <c r="M573" s="104"/>
      <c r="N573" s="9"/>
      <c r="O573" s="459"/>
      <c r="P573" s="11"/>
    </row>
    <row r="574" spans="1:17">
      <c r="A574" s="38"/>
      <c r="B574" s="105" t="s">
        <v>263</v>
      </c>
      <c r="C574" s="59">
        <v>1</v>
      </c>
      <c r="D574" s="59"/>
      <c r="E574" s="59"/>
      <c r="F574" s="59"/>
      <c r="G574" s="59"/>
      <c r="H574" s="59"/>
      <c r="I574" s="59"/>
      <c r="J574" s="59"/>
      <c r="K574" s="59"/>
      <c r="L574" s="59">
        <v>536</v>
      </c>
      <c r="M574" s="104"/>
      <c r="N574" s="9"/>
      <c r="O574" s="459"/>
      <c r="P574" s="11"/>
    </row>
    <row r="575" spans="1:17">
      <c r="A575" s="38"/>
      <c r="B575" s="105" t="s">
        <v>263</v>
      </c>
      <c r="C575" s="59">
        <v>1</v>
      </c>
      <c r="D575" s="59"/>
      <c r="E575" s="59"/>
      <c r="F575" s="59"/>
      <c r="G575" s="59"/>
      <c r="H575" s="59"/>
      <c r="I575" s="59"/>
      <c r="J575" s="59"/>
      <c r="K575" s="59"/>
      <c r="L575" s="59">
        <v>537</v>
      </c>
      <c r="M575" s="104"/>
      <c r="N575" s="9"/>
      <c r="O575" s="459"/>
      <c r="P575" s="11"/>
    </row>
    <row r="576" spans="1:17">
      <c r="A576" s="38"/>
      <c r="B576" s="105" t="s">
        <v>263</v>
      </c>
      <c r="C576" s="59">
        <v>1</v>
      </c>
      <c r="D576" s="59"/>
      <c r="E576" s="59"/>
      <c r="F576" s="59"/>
      <c r="G576" s="59"/>
      <c r="H576" s="59"/>
      <c r="I576" s="59"/>
      <c r="J576" s="59"/>
      <c r="K576" s="59"/>
      <c r="L576" s="59">
        <v>538</v>
      </c>
      <c r="M576" s="104"/>
      <c r="N576" s="9"/>
      <c r="O576" s="459"/>
      <c r="P576" s="11"/>
    </row>
    <row r="577" spans="1:16">
      <c r="A577" s="38"/>
      <c r="B577" s="105" t="s">
        <v>263</v>
      </c>
      <c r="C577" s="59">
        <v>1</v>
      </c>
      <c r="D577" s="59"/>
      <c r="E577" s="59"/>
      <c r="F577" s="59"/>
      <c r="G577" s="59"/>
      <c r="H577" s="59"/>
      <c r="I577" s="59"/>
      <c r="J577" s="59"/>
      <c r="K577" s="59"/>
      <c r="L577" s="59">
        <v>539</v>
      </c>
      <c r="M577" s="104"/>
      <c r="N577" s="9"/>
      <c r="O577" s="459"/>
      <c r="P577" s="11"/>
    </row>
    <row r="578" spans="1:16">
      <c r="A578" s="38"/>
      <c r="B578" s="105" t="s">
        <v>263</v>
      </c>
      <c r="C578" s="59">
        <v>1</v>
      </c>
      <c r="D578" s="59"/>
      <c r="E578" s="59"/>
      <c r="F578" s="59"/>
      <c r="G578" s="59"/>
      <c r="H578" s="59"/>
      <c r="I578" s="59"/>
      <c r="J578" s="59"/>
      <c r="K578" s="59"/>
      <c r="L578" s="59">
        <v>540</v>
      </c>
      <c r="M578" s="104"/>
      <c r="N578" s="9"/>
      <c r="O578" s="459"/>
      <c r="P578" s="11"/>
    </row>
    <row r="579" spans="1:16">
      <c r="A579" s="38"/>
      <c r="B579" s="105" t="s">
        <v>263</v>
      </c>
      <c r="C579" s="59">
        <v>1</v>
      </c>
      <c r="D579" s="59"/>
      <c r="E579" s="59"/>
      <c r="F579" s="59"/>
      <c r="G579" s="59"/>
      <c r="H579" s="59"/>
      <c r="I579" s="59"/>
      <c r="J579" s="59"/>
      <c r="K579" s="59"/>
      <c r="L579" s="59">
        <v>541</v>
      </c>
      <c r="M579" s="104"/>
      <c r="N579" s="9"/>
      <c r="O579" s="459"/>
      <c r="P579" s="11"/>
    </row>
    <row r="580" spans="1:16">
      <c r="A580" s="38"/>
      <c r="B580" s="105" t="s">
        <v>263</v>
      </c>
      <c r="C580" s="59">
        <v>1</v>
      </c>
      <c r="D580" s="59"/>
      <c r="E580" s="59"/>
      <c r="F580" s="59"/>
      <c r="G580" s="59"/>
      <c r="H580" s="59"/>
      <c r="I580" s="59"/>
      <c r="J580" s="59"/>
      <c r="K580" s="59"/>
      <c r="L580" s="59">
        <v>542</v>
      </c>
      <c r="M580" s="104"/>
      <c r="N580" s="9"/>
      <c r="O580" s="459"/>
      <c r="P580" s="11"/>
    </row>
    <row r="581" spans="1:16">
      <c r="A581" s="38"/>
      <c r="B581" s="105" t="s">
        <v>263</v>
      </c>
      <c r="C581" s="59">
        <v>1</v>
      </c>
      <c r="D581" s="59"/>
      <c r="E581" s="59"/>
      <c r="F581" s="59"/>
      <c r="G581" s="59"/>
      <c r="H581" s="59"/>
      <c r="I581" s="59"/>
      <c r="J581" s="59"/>
      <c r="K581" s="59"/>
      <c r="L581" s="59">
        <v>543</v>
      </c>
      <c r="M581" s="104"/>
      <c r="N581" s="9"/>
      <c r="O581" s="459"/>
      <c r="P581" s="11"/>
    </row>
    <row r="582" spans="1:16">
      <c r="A582" s="38"/>
      <c r="B582" s="105" t="s">
        <v>263</v>
      </c>
      <c r="C582" s="59">
        <v>1</v>
      </c>
      <c r="D582" s="59"/>
      <c r="E582" s="59"/>
      <c r="F582" s="59"/>
      <c r="G582" s="59"/>
      <c r="H582" s="59"/>
      <c r="I582" s="59"/>
      <c r="J582" s="59"/>
      <c r="K582" s="59"/>
      <c r="L582" s="59">
        <v>544</v>
      </c>
      <c r="M582" s="104"/>
      <c r="N582" s="9"/>
      <c r="O582" s="459"/>
      <c r="P582" s="11"/>
    </row>
    <row r="583" spans="1:16">
      <c r="A583" s="38"/>
      <c r="B583" s="105" t="s">
        <v>263</v>
      </c>
      <c r="C583" s="59">
        <v>1</v>
      </c>
      <c r="D583" s="59"/>
      <c r="E583" s="59"/>
      <c r="F583" s="59"/>
      <c r="G583" s="59"/>
      <c r="H583" s="59"/>
      <c r="I583" s="59"/>
      <c r="J583" s="59"/>
      <c r="K583" s="59"/>
      <c r="L583" s="59">
        <v>545</v>
      </c>
      <c r="M583" s="104"/>
      <c r="N583" s="9"/>
      <c r="O583" s="459"/>
      <c r="P583" s="11"/>
    </row>
    <row r="584" spans="1:16">
      <c r="A584" s="38"/>
      <c r="B584" s="105" t="s">
        <v>263</v>
      </c>
      <c r="C584" s="59">
        <v>1</v>
      </c>
      <c r="D584" s="59"/>
      <c r="E584" s="59"/>
      <c r="F584" s="59"/>
      <c r="G584" s="59"/>
      <c r="H584" s="59"/>
      <c r="I584" s="59"/>
      <c r="J584" s="59"/>
      <c r="K584" s="59"/>
      <c r="L584" s="59">
        <v>546</v>
      </c>
      <c r="M584" s="104"/>
      <c r="N584" s="9"/>
      <c r="O584" s="459"/>
      <c r="P584" s="11"/>
    </row>
    <row r="585" spans="1:16">
      <c r="A585" s="38"/>
      <c r="B585" s="105" t="s">
        <v>263</v>
      </c>
      <c r="C585" s="59">
        <v>1</v>
      </c>
      <c r="D585" s="59"/>
      <c r="E585" s="59"/>
      <c r="F585" s="59"/>
      <c r="G585" s="59"/>
      <c r="H585" s="59"/>
      <c r="I585" s="59"/>
      <c r="J585" s="59"/>
      <c r="K585" s="59"/>
      <c r="L585" s="59">
        <v>547</v>
      </c>
      <c r="M585" s="104"/>
      <c r="N585" s="9"/>
      <c r="O585" s="459"/>
      <c r="P585" s="11"/>
    </row>
    <row r="586" spans="1:16">
      <c r="A586" s="38"/>
      <c r="B586" s="105" t="s">
        <v>263</v>
      </c>
      <c r="C586" s="59">
        <v>1</v>
      </c>
      <c r="D586" s="59"/>
      <c r="E586" s="59"/>
      <c r="F586" s="59"/>
      <c r="G586" s="59"/>
      <c r="H586" s="59"/>
      <c r="I586" s="59"/>
      <c r="J586" s="59"/>
      <c r="K586" s="59"/>
      <c r="L586" s="59">
        <v>548</v>
      </c>
      <c r="M586" s="104"/>
      <c r="N586" s="9"/>
      <c r="O586" s="459"/>
      <c r="P586" s="11"/>
    </row>
    <row r="587" spans="1:16">
      <c r="A587" s="38"/>
      <c r="B587" s="105" t="s">
        <v>263</v>
      </c>
      <c r="C587" s="59">
        <v>1</v>
      </c>
      <c r="D587" s="59"/>
      <c r="E587" s="59"/>
      <c r="F587" s="59"/>
      <c r="G587" s="59"/>
      <c r="H587" s="59"/>
      <c r="I587" s="59"/>
      <c r="J587" s="59"/>
      <c r="K587" s="59"/>
      <c r="L587" s="59">
        <v>549</v>
      </c>
      <c r="M587" s="104"/>
      <c r="N587" s="9"/>
      <c r="O587" s="459"/>
      <c r="P587" s="11"/>
    </row>
    <row r="588" spans="1:16">
      <c r="A588" s="38"/>
      <c r="B588" s="105" t="s">
        <v>263</v>
      </c>
      <c r="C588" s="59">
        <v>1</v>
      </c>
      <c r="D588" s="59"/>
      <c r="E588" s="59"/>
      <c r="F588" s="59"/>
      <c r="G588" s="59"/>
      <c r="H588" s="59"/>
      <c r="I588" s="59"/>
      <c r="J588" s="59"/>
      <c r="K588" s="59"/>
      <c r="L588" s="59">
        <v>550</v>
      </c>
      <c r="M588" s="104"/>
      <c r="N588" s="9"/>
      <c r="O588" s="459"/>
      <c r="P588" s="11"/>
    </row>
    <row r="589" spans="1:16">
      <c r="A589" s="38"/>
      <c r="B589" s="105" t="s">
        <v>263</v>
      </c>
      <c r="C589" s="59">
        <v>1</v>
      </c>
      <c r="D589" s="59"/>
      <c r="E589" s="59"/>
      <c r="F589" s="59"/>
      <c r="G589" s="59"/>
      <c r="H589" s="59"/>
      <c r="I589" s="59"/>
      <c r="J589" s="59"/>
      <c r="K589" s="59"/>
      <c r="L589" s="59">
        <v>551</v>
      </c>
      <c r="M589" s="104"/>
      <c r="N589" s="9"/>
      <c r="O589" s="459"/>
      <c r="P589" s="11"/>
    </row>
    <row r="590" spans="1:16">
      <c r="A590" s="38"/>
      <c r="B590" s="105" t="s">
        <v>263</v>
      </c>
      <c r="C590" s="59">
        <v>1</v>
      </c>
      <c r="D590" s="59"/>
      <c r="E590" s="59"/>
      <c r="F590" s="59"/>
      <c r="G590" s="59"/>
      <c r="H590" s="59"/>
      <c r="I590" s="59"/>
      <c r="J590" s="59"/>
      <c r="K590" s="59"/>
      <c r="L590" s="59">
        <v>552</v>
      </c>
      <c r="M590" s="104"/>
      <c r="N590" s="9"/>
      <c r="O590" s="459"/>
      <c r="P590" s="11"/>
    </row>
    <row r="591" spans="1:16">
      <c r="A591" s="38"/>
      <c r="B591" s="74" t="s">
        <v>250</v>
      </c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M591" s="68"/>
      <c r="N591" s="68"/>
      <c r="O591" s="459"/>
      <c r="P591" s="11"/>
    </row>
    <row r="592" spans="1:16">
      <c r="A592" s="38"/>
      <c r="B592" s="74" t="s">
        <v>294</v>
      </c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M592" s="68"/>
      <c r="N592" s="68"/>
      <c r="O592" s="459"/>
      <c r="P592" s="11"/>
    </row>
    <row r="593" spans="1:16">
      <c r="A593" s="38"/>
      <c r="B593" s="105" t="s">
        <v>252</v>
      </c>
      <c r="C593" s="59">
        <v>1</v>
      </c>
      <c r="D593" s="59"/>
      <c r="E593" s="59"/>
      <c r="F593" s="59"/>
      <c r="G593" s="59"/>
      <c r="H593" s="59"/>
      <c r="I593" s="59"/>
      <c r="J593" s="59"/>
      <c r="K593" s="59"/>
      <c r="L593" s="59">
        <v>865</v>
      </c>
      <c r="M593" s="64" t="s">
        <v>295</v>
      </c>
      <c r="N593" s="98" t="s">
        <v>277</v>
      </c>
      <c r="O593" s="459"/>
      <c r="P593" s="11">
        <v>1</v>
      </c>
    </row>
    <row r="594" spans="1:16">
      <c r="A594" s="38"/>
      <c r="B594" s="105" t="s">
        <v>152</v>
      </c>
      <c r="C594" s="59">
        <v>1</v>
      </c>
      <c r="D594" s="59"/>
      <c r="E594" s="59"/>
      <c r="F594" s="59"/>
      <c r="G594" s="59"/>
      <c r="H594" s="59"/>
      <c r="I594" s="59"/>
      <c r="J594" s="59"/>
      <c r="K594" s="59"/>
      <c r="L594" s="59">
        <v>866</v>
      </c>
      <c r="M594" s="68"/>
      <c r="N594" s="68"/>
      <c r="O594" s="459"/>
      <c r="P594" s="11"/>
    </row>
    <row r="595" spans="1:16">
      <c r="A595" s="38"/>
      <c r="B595" s="107" t="s">
        <v>254</v>
      </c>
      <c r="C595" s="13">
        <v>1</v>
      </c>
      <c r="D595" s="13"/>
      <c r="E595" s="13"/>
      <c r="F595" s="13"/>
      <c r="G595" s="13"/>
      <c r="H595" s="13"/>
      <c r="I595" s="13"/>
      <c r="J595" s="13"/>
      <c r="K595" s="13"/>
      <c r="L595" s="61">
        <v>871</v>
      </c>
      <c r="M595" s="64" t="s">
        <v>296</v>
      </c>
      <c r="N595" s="11" t="s">
        <v>277</v>
      </c>
      <c r="O595" s="459"/>
      <c r="P595" s="11">
        <v>1</v>
      </c>
    </row>
    <row r="596" spans="1:16">
      <c r="A596" s="38"/>
      <c r="B596" s="107" t="s">
        <v>65</v>
      </c>
      <c r="C596" s="13">
        <v>1</v>
      </c>
      <c r="D596" s="13"/>
      <c r="E596" s="13"/>
      <c r="F596" s="13"/>
      <c r="G596" s="13"/>
      <c r="H596" s="13"/>
      <c r="I596" s="13"/>
      <c r="J596" s="13"/>
      <c r="K596" s="13"/>
      <c r="L596" s="61">
        <v>872</v>
      </c>
      <c r="M596" s="64" t="s">
        <v>297</v>
      </c>
      <c r="N596" s="11" t="s">
        <v>277</v>
      </c>
      <c r="O596" s="459"/>
      <c r="P596" s="11">
        <v>1</v>
      </c>
    </row>
    <row r="597" spans="1:16">
      <c r="A597" s="38"/>
      <c r="B597" s="107" t="s">
        <v>65</v>
      </c>
      <c r="C597" s="13">
        <v>1</v>
      </c>
      <c r="D597" s="13"/>
      <c r="E597" s="13"/>
      <c r="F597" s="13"/>
      <c r="G597" s="13"/>
      <c r="H597" s="13"/>
      <c r="I597" s="13"/>
      <c r="J597" s="13"/>
      <c r="K597" s="13"/>
      <c r="L597" s="59">
        <v>873</v>
      </c>
      <c r="M597" s="104"/>
      <c r="N597" s="9"/>
      <c r="O597" s="459"/>
      <c r="P597" s="11"/>
    </row>
    <row r="598" spans="1:16">
      <c r="A598" s="38"/>
      <c r="B598" s="107" t="s">
        <v>65</v>
      </c>
      <c r="C598" s="13">
        <v>1</v>
      </c>
      <c r="D598" s="13"/>
      <c r="E598" s="13"/>
      <c r="F598" s="13"/>
      <c r="G598" s="13"/>
      <c r="H598" s="13"/>
      <c r="I598" s="13"/>
      <c r="J598" s="13"/>
      <c r="K598" s="13"/>
      <c r="L598" s="59">
        <v>874</v>
      </c>
      <c r="M598" s="104"/>
      <c r="N598" s="9"/>
      <c r="O598" s="459"/>
      <c r="P598" s="11"/>
    </row>
    <row r="599" spans="1:16">
      <c r="A599" s="38"/>
      <c r="B599" s="107" t="s">
        <v>65</v>
      </c>
      <c r="C599" s="13">
        <v>1</v>
      </c>
      <c r="D599" s="13"/>
      <c r="E599" s="13"/>
      <c r="F599" s="13"/>
      <c r="G599" s="13"/>
      <c r="H599" s="13"/>
      <c r="I599" s="13"/>
      <c r="J599" s="13"/>
      <c r="K599" s="13"/>
      <c r="L599" s="59">
        <v>875</v>
      </c>
      <c r="M599" s="104"/>
      <c r="N599" s="9"/>
      <c r="O599" s="459"/>
      <c r="P599" s="11"/>
    </row>
    <row r="600" spans="1:16">
      <c r="A600" s="38"/>
      <c r="B600" s="107" t="s">
        <v>65</v>
      </c>
      <c r="C600" s="13">
        <v>1</v>
      </c>
      <c r="D600" s="13"/>
      <c r="E600" s="13"/>
      <c r="F600" s="13"/>
      <c r="G600" s="13"/>
      <c r="H600" s="13"/>
      <c r="I600" s="13"/>
      <c r="J600" s="13"/>
      <c r="K600" s="13"/>
      <c r="L600" s="59">
        <v>876</v>
      </c>
      <c r="M600" s="104"/>
      <c r="N600" s="9"/>
      <c r="O600" s="459"/>
      <c r="P600" s="11"/>
    </row>
    <row r="601" spans="1:16">
      <c r="A601" s="38"/>
      <c r="B601" s="107" t="s">
        <v>65</v>
      </c>
      <c r="C601" s="13">
        <v>1</v>
      </c>
      <c r="D601" s="13"/>
      <c r="E601" s="13"/>
      <c r="F601" s="13"/>
      <c r="G601" s="13"/>
      <c r="H601" s="13"/>
      <c r="I601" s="13"/>
      <c r="J601" s="13"/>
      <c r="K601" s="13"/>
      <c r="L601" s="59">
        <v>890</v>
      </c>
      <c r="M601" s="64" t="s">
        <v>298</v>
      </c>
      <c r="N601" s="11" t="s">
        <v>277</v>
      </c>
      <c r="O601" s="459"/>
      <c r="P601" s="11">
        <v>1</v>
      </c>
    </row>
    <row r="602" spans="1:16">
      <c r="A602" s="38"/>
      <c r="B602" s="107" t="s">
        <v>65</v>
      </c>
      <c r="C602" s="13">
        <v>1</v>
      </c>
      <c r="D602" s="13"/>
      <c r="E602" s="13"/>
      <c r="F602" s="13"/>
      <c r="G602" s="13"/>
      <c r="H602" s="13"/>
      <c r="I602" s="13"/>
      <c r="J602" s="13"/>
      <c r="K602" s="13"/>
      <c r="L602" s="59">
        <v>891</v>
      </c>
      <c r="M602" s="104"/>
      <c r="N602" s="9"/>
      <c r="O602" s="459"/>
      <c r="P602" s="11"/>
    </row>
    <row r="603" spans="1:16">
      <c r="A603" s="38"/>
      <c r="B603" s="107" t="s">
        <v>65</v>
      </c>
      <c r="C603" s="13">
        <v>1</v>
      </c>
      <c r="D603" s="13"/>
      <c r="E603" s="13"/>
      <c r="F603" s="13"/>
      <c r="G603" s="13"/>
      <c r="H603" s="13"/>
      <c r="I603" s="13"/>
      <c r="J603" s="13"/>
      <c r="K603" s="13"/>
      <c r="L603" s="59">
        <v>892</v>
      </c>
      <c r="M603" s="104"/>
      <c r="N603" s="9"/>
      <c r="O603" s="459"/>
      <c r="P603" s="11"/>
    </row>
    <row r="604" spans="1:16">
      <c r="A604" s="38"/>
      <c r="B604" s="107" t="s">
        <v>65</v>
      </c>
      <c r="C604" s="13">
        <v>1</v>
      </c>
      <c r="D604" s="13"/>
      <c r="E604" s="13"/>
      <c r="F604" s="13"/>
      <c r="G604" s="13"/>
      <c r="H604" s="13"/>
      <c r="I604" s="13"/>
      <c r="J604" s="13"/>
      <c r="K604" s="13"/>
      <c r="L604" s="59">
        <v>893</v>
      </c>
      <c r="M604" s="104"/>
      <c r="N604" s="9"/>
      <c r="O604" s="459"/>
      <c r="P604" s="11"/>
    </row>
    <row r="605" spans="1:16">
      <c r="A605" s="38"/>
      <c r="B605" s="107" t="s">
        <v>65</v>
      </c>
      <c r="C605" s="13">
        <v>1</v>
      </c>
      <c r="D605" s="13"/>
      <c r="E605" s="13"/>
      <c r="F605" s="13"/>
      <c r="G605" s="13"/>
      <c r="H605" s="13"/>
      <c r="I605" s="13"/>
      <c r="J605" s="13"/>
      <c r="K605" s="13"/>
      <c r="L605" s="59">
        <v>894</v>
      </c>
      <c r="M605" s="104"/>
      <c r="N605" s="9"/>
      <c r="O605" s="459"/>
      <c r="P605" s="11"/>
    </row>
    <row r="606" spans="1:16">
      <c r="A606" s="38"/>
      <c r="B606" s="107" t="s">
        <v>65</v>
      </c>
      <c r="C606" s="13">
        <v>1</v>
      </c>
      <c r="D606" s="13"/>
      <c r="E606" s="13"/>
      <c r="F606" s="13"/>
      <c r="G606" s="13"/>
      <c r="H606" s="13"/>
      <c r="I606" s="13"/>
      <c r="J606" s="13"/>
      <c r="K606" s="13"/>
      <c r="L606" s="59">
        <v>895</v>
      </c>
      <c r="M606" s="104"/>
      <c r="N606" s="9"/>
      <c r="O606" s="459"/>
      <c r="P606" s="11"/>
    </row>
    <row r="607" spans="1:16">
      <c r="A607" s="38"/>
      <c r="B607" s="107" t="s">
        <v>65</v>
      </c>
      <c r="C607" s="13">
        <v>1</v>
      </c>
      <c r="D607" s="13"/>
      <c r="E607" s="13"/>
      <c r="F607" s="13"/>
      <c r="G607" s="13"/>
      <c r="H607" s="13"/>
      <c r="I607" s="13"/>
      <c r="J607" s="13"/>
      <c r="K607" s="13"/>
      <c r="L607" s="59">
        <v>896</v>
      </c>
      <c r="M607" s="104"/>
      <c r="N607" s="9"/>
      <c r="O607" s="459"/>
      <c r="P607" s="11"/>
    </row>
    <row r="608" spans="1:16">
      <c r="A608" s="38"/>
      <c r="B608" s="107" t="s">
        <v>65</v>
      </c>
      <c r="C608" s="13">
        <v>1</v>
      </c>
      <c r="D608" s="13"/>
      <c r="E608" s="13"/>
      <c r="F608" s="13"/>
      <c r="G608" s="13"/>
      <c r="H608" s="13"/>
      <c r="I608" s="13"/>
      <c r="J608" s="13"/>
      <c r="K608" s="13"/>
      <c r="L608" s="59">
        <v>897</v>
      </c>
      <c r="M608" s="104"/>
      <c r="N608" s="9"/>
      <c r="O608" s="459"/>
      <c r="P608" s="11"/>
    </row>
    <row r="609" spans="1:16">
      <c r="A609" s="38"/>
      <c r="B609" s="107" t="s">
        <v>65</v>
      </c>
      <c r="C609" s="13">
        <v>1</v>
      </c>
      <c r="D609" s="13"/>
      <c r="E609" s="13"/>
      <c r="F609" s="13"/>
      <c r="G609" s="13"/>
      <c r="H609" s="13"/>
      <c r="I609" s="13"/>
      <c r="J609" s="13"/>
      <c r="K609" s="13"/>
      <c r="L609" s="59">
        <v>898</v>
      </c>
      <c r="M609" s="104"/>
      <c r="N609" s="9"/>
      <c r="O609" s="459"/>
      <c r="P609" s="11"/>
    </row>
    <row r="610" spans="1:16">
      <c r="A610" s="38"/>
      <c r="B610" s="107" t="s">
        <v>65</v>
      </c>
      <c r="C610" s="13">
        <v>1</v>
      </c>
      <c r="D610" s="13"/>
      <c r="E610" s="13"/>
      <c r="F610" s="13"/>
      <c r="G610" s="13"/>
      <c r="H610" s="13"/>
      <c r="I610" s="13"/>
      <c r="J610" s="13"/>
      <c r="K610" s="13"/>
      <c r="L610" s="59">
        <v>899</v>
      </c>
      <c r="M610" s="104"/>
      <c r="N610" s="9"/>
      <c r="O610" s="459"/>
      <c r="P610" s="11"/>
    </row>
    <row r="611" spans="1:16">
      <c r="A611" s="38"/>
      <c r="B611" s="107" t="s">
        <v>65</v>
      </c>
      <c r="C611" s="13">
        <v>1</v>
      </c>
      <c r="D611" s="13"/>
      <c r="E611" s="13"/>
      <c r="F611" s="13"/>
      <c r="G611" s="13"/>
      <c r="H611" s="13"/>
      <c r="I611" s="13"/>
      <c r="J611" s="13"/>
      <c r="K611" s="13"/>
      <c r="L611" s="59">
        <v>900</v>
      </c>
      <c r="M611" s="104"/>
      <c r="N611" s="9"/>
      <c r="O611" s="459"/>
      <c r="P611" s="11"/>
    </row>
    <row r="612" spans="1:16">
      <c r="A612" s="38"/>
      <c r="B612" s="107" t="s">
        <v>257</v>
      </c>
      <c r="C612" s="13">
        <v>1</v>
      </c>
      <c r="D612" s="13"/>
      <c r="E612" s="13"/>
      <c r="F612" s="13"/>
      <c r="G612" s="13"/>
      <c r="H612" s="13"/>
      <c r="I612" s="13"/>
      <c r="J612" s="13"/>
      <c r="K612" s="13"/>
      <c r="L612" s="59">
        <v>877</v>
      </c>
      <c r="M612" s="64" t="s">
        <v>299</v>
      </c>
      <c r="N612" s="11" t="s">
        <v>277</v>
      </c>
      <c r="O612" s="459"/>
      <c r="P612" s="11">
        <v>1</v>
      </c>
    </row>
    <row r="613" spans="1:16">
      <c r="A613" s="38"/>
      <c r="B613" s="107" t="s">
        <v>259</v>
      </c>
      <c r="C613" s="13">
        <v>1</v>
      </c>
      <c r="D613" s="13"/>
      <c r="E613" s="13"/>
      <c r="F613" s="13"/>
      <c r="G613" s="13"/>
      <c r="H613" s="13"/>
      <c r="I613" s="13"/>
      <c r="J613" s="13"/>
      <c r="K613" s="13"/>
      <c r="L613" s="61">
        <v>878</v>
      </c>
      <c r="M613" s="64" t="s">
        <v>300</v>
      </c>
      <c r="N613" s="11" t="s">
        <v>277</v>
      </c>
      <c r="O613" s="459"/>
      <c r="P613" s="11">
        <v>1</v>
      </c>
    </row>
    <row r="614" spans="1:16">
      <c r="A614" s="38"/>
      <c r="B614" s="107" t="s">
        <v>259</v>
      </c>
      <c r="C614" s="13">
        <v>1</v>
      </c>
      <c r="D614" s="13"/>
      <c r="E614" s="13"/>
      <c r="F614" s="13"/>
      <c r="G614" s="13"/>
      <c r="H614" s="13"/>
      <c r="I614" s="13"/>
      <c r="J614" s="13"/>
      <c r="K614" s="13"/>
      <c r="L614" s="59">
        <v>879</v>
      </c>
      <c r="M614" s="104"/>
      <c r="N614" s="9"/>
      <c r="O614" s="459"/>
      <c r="P614" s="11"/>
    </row>
    <row r="615" spans="1:16">
      <c r="A615" s="38"/>
      <c r="B615" s="107" t="s">
        <v>259</v>
      </c>
      <c r="C615" s="13">
        <v>1</v>
      </c>
      <c r="D615" s="13"/>
      <c r="E615" s="13"/>
      <c r="F615" s="13"/>
      <c r="G615" s="13"/>
      <c r="H615" s="13"/>
      <c r="I615" s="13"/>
      <c r="J615" s="13"/>
      <c r="K615" s="13"/>
      <c r="L615" s="59">
        <v>880</v>
      </c>
      <c r="M615" s="104"/>
      <c r="N615" s="9"/>
      <c r="O615" s="459"/>
      <c r="P615" s="11"/>
    </row>
    <row r="616" spans="1:16">
      <c r="A616" s="38"/>
      <c r="B616" s="107" t="s">
        <v>259</v>
      </c>
      <c r="C616" s="13">
        <v>1</v>
      </c>
      <c r="D616" s="13"/>
      <c r="E616" s="13"/>
      <c r="F616" s="13"/>
      <c r="G616" s="13"/>
      <c r="H616" s="13"/>
      <c r="I616" s="13"/>
      <c r="J616" s="13"/>
      <c r="K616" s="13"/>
      <c r="L616" s="59">
        <v>881</v>
      </c>
      <c r="M616" s="104"/>
      <c r="N616" s="9"/>
      <c r="O616" s="459"/>
      <c r="P616" s="11"/>
    </row>
    <row r="617" spans="1:16">
      <c r="A617" s="38"/>
      <c r="B617" s="107" t="s">
        <v>259</v>
      </c>
      <c r="C617" s="13">
        <v>1</v>
      </c>
      <c r="D617" s="13"/>
      <c r="E617" s="13"/>
      <c r="F617" s="13"/>
      <c r="G617" s="13"/>
      <c r="H617" s="13"/>
      <c r="I617" s="13"/>
      <c r="J617" s="13"/>
      <c r="K617" s="13"/>
      <c r="L617" s="59">
        <v>882</v>
      </c>
      <c r="M617" s="104"/>
      <c r="N617" s="9"/>
      <c r="O617" s="459"/>
      <c r="P617" s="11"/>
    </row>
    <row r="618" spans="1:16">
      <c r="A618" s="38"/>
      <c r="B618" s="107" t="s">
        <v>259</v>
      </c>
      <c r="C618" s="13">
        <v>1</v>
      </c>
      <c r="D618" s="13"/>
      <c r="E618" s="13"/>
      <c r="F618" s="13"/>
      <c r="G618" s="13"/>
      <c r="H618" s="13"/>
      <c r="I618" s="13"/>
      <c r="J618" s="13"/>
      <c r="K618" s="13"/>
      <c r="L618" s="59">
        <v>883</v>
      </c>
      <c r="M618" s="104"/>
      <c r="N618" s="9"/>
      <c r="O618" s="459"/>
      <c r="P618" s="11"/>
    </row>
    <row r="619" spans="1:16">
      <c r="A619" s="38"/>
      <c r="B619" s="107" t="s">
        <v>259</v>
      </c>
      <c r="C619" s="13">
        <v>1</v>
      </c>
      <c r="D619" s="13"/>
      <c r="E619" s="13"/>
      <c r="F619" s="13"/>
      <c r="G619" s="13"/>
      <c r="H619" s="13"/>
      <c r="I619" s="13"/>
      <c r="J619" s="13"/>
      <c r="K619" s="13"/>
      <c r="L619" s="59">
        <v>884</v>
      </c>
      <c r="M619" s="104"/>
      <c r="N619" s="9"/>
      <c r="O619" s="459"/>
      <c r="P619" s="11"/>
    </row>
    <row r="620" spans="1:16">
      <c r="A620" s="38"/>
      <c r="B620" s="107" t="s">
        <v>261</v>
      </c>
      <c r="C620" s="13">
        <v>1</v>
      </c>
      <c r="D620" s="13"/>
      <c r="E620" s="13"/>
      <c r="F620" s="13"/>
      <c r="G620" s="13"/>
      <c r="H620" s="13"/>
      <c r="I620" s="13"/>
      <c r="J620" s="13"/>
      <c r="K620" s="13"/>
      <c r="L620" s="59">
        <v>885</v>
      </c>
      <c r="M620" s="64" t="s">
        <v>301</v>
      </c>
      <c r="N620" s="11" t="s">
        <v>277</v>
      </c>
      <c r="O620" s="459"/>
      <c r="P620" s="11">
        <v>1</v>
      </c>
    </row>
    <row r="621" spans="1:16">
      <c r="A621" s="38"/>
      <c r="B621" s="107" t="s">
        <v>263</v>
      </c>
      <c r="C621" s="13">
        <v>1</v>
      </c>
      <c r="D621" s="13"/>
      <c r="E621" s="13"/>
      <c r="F621" s="13"/>
      <c r="G621" s="13"/>
      <c r="H621" s="13"/>
      <c r="I621" s="13"/>
      <c r="J621" s="13"/>
      <c r="K621" s="13"/>
      <c r="L621" s="59">
        <v>886</v>
      </c>
      <c r="M621" s="64" t="s">
        <v>302</v>
      </c>
      <c r="N621" s="11" t="s">
        <v>277</v>
      </c>
      <c r="O621" s="459"/>
      <c r="P621" s="11">
        <v>1</v>
      </c>
    </row>
    <row r="622" spans="1:16">
      <c r="A622" s="38"/>
      <c r="B622" s="107" t="s">
        <v>263</v>
      </c>
      <c r="C622" s="13">
        <v>1</v>
      </c>
      <c r="D622" s="13"/>
      <c r="E622" s="13"/>
      <c r="F622" s="13"/>
      <c r="G622" s="13"/>
      <c r="H622" s="13"/>
      <c r="I622" s="13"/>
      <c r="J622" s="13"/>
      <c r="K622" s="13"/>
      <c r="L622" s="59">
        <v>887</v>
      </c>
      <c r="M622" s="68" t="s">
        <v>1075</v>
      </c>
      <c r="N622" s="68"/>
      <c r="O622" s="459"/>
      <c r="P622" s="98">
        <v>1</v>
      </c>
    </row>
    <row r="623" spans="1:16">
      <c r="A623" s="38"/>
      <c r="B623" s="107" t="s">
        <v>263</v>
      </c>
      <c r="C623" s="13">
        <v>1</v>
      </c>
      <c r="D623" s="13"/>
      <c r="E623" s="13"/>
      <c r="F623" s="13"/>
      <c r="G623" s="13"/>
      <c r="H623" s="13"/>
      <c r="I623" s="13"/>
      <c r="J623" s="13"/>
      <c r="K623" s="13"/>
      <c r="L623" s="21">
        <v>888</v>
      </c>
      <c r="M623" s="104" t="s">
        <v>1076</v>
      </c>
      <c r="N623" s="104"/>
      <c r="O623" s="459"/>
      <c r="P623" s="162">
        <v>1</v>
      </c>
    </row>
    <row r="624" spans="1:16">
      <c r="A624" s="38"/>
      <c r="B624" s="107" t="s">
        <v>263</v>
      </c>
      <c r="C624" s="13">
        <v>1</v>
      </c>
      <c r="D624" s="13"/>
      <c r="E624" s="13"/>
      <c r="F624" s="13"/>
      <c r="G624" s="13"/>
      <c r="H624" s="13"/>
      <c r="I624" s="13"/>
      <c r="J624" s="13"/>
      <c r="K624" s="13"/>
      <c r="L624" s="59">
        <v>889</v>
      </c>
      <c r="M624" s="104"/>
      <c r="N624" s="9"/>
      <c r="O624" s="459"/>
      <c r="P624" s="11"/>
    </row>
    <row r="625" spans="1:16">
      <c r="A625" s="38"/>
      <c r="B625" s="107" t="s">
        <v>263</v>
      </c>
      <c r="C625" s="13">
        <v>1</v>
      </c>
      <c r="D625" s="13"/>
      <c r="E625" s="13"/>
      <c r="F625" s="13"/>
      <c r="G625" s="13"/>
      <c r="H625" s="13"/>
      <c r="I625" s="13"/>
      <c r="J625" s="13"/>
      <c r="K625" s="13"/>
      <c r="L625" s="59">
        <v>901</v>
      </c>
      <c r="M625" s="104"/>
      <c r="N625" s="9"/>
      <c r="O625" s="459"/>
      <c r="P625" s="11"/>
    </row>
    <row r="626" spans="1:16">
      <c r="A626" s="38"/>
      <c r="B626" s="107" t="s">
        <v>263</v>
      </c>
      <c r="C626" s="13">
        <v>1</v>
      </c>
      <c r="D626" s="13"/>
      <c r="E626" s="13"/>
      <c r="F626" s="13"/>
      <c r="G626" s="13"/>
      <c r="H626" s="13"/>
      <c r="I626" s="13"/>
      <c r="J626" s="13"/>
      <c r="K626" s="13"/>
      <c r="L626" s="59">
        <v>902</v>
      </c>
      <c r="M626" s="104"/>
      <c r="N626" s="9"/>
      <c r="O626" s="459"/>
      <c r="P626" s="11"/>
    </row>
    <row r="627" spans="1:16">
      <c r="A627" s="38"/>
      <c r="B627" s="107" t="s">
        <v>263</v>
      </c>
      <c r="C627" s="13">
        <v>1</v>
      </c>
      <c r="D627" s="13"/>
      <c r="E627" s="13"/>
      <c r="F627" s="13"/>
      <c r="G627" s="13"/>
      <c r="H627" s="13"/>
      <c r="I627" s="13"/>
      <c r="J627" s="13"/>
      <c r="K627" s="13"/>
      <c r="L627" s="59">
        <v>903</v>
      </c>
      <c r="M627" s="104"/>
      <c r="N627" s="9"/>
      <c r="O627" s="459"/>
      <c r="P627" s="11"/>
    </row>
    <row r="628" spans="1:16">
      <c r="A628" s="38"/>
      <c r="B628" s="107" t="s">
        <v>263</v>
      </c>
      <c r="C628" s="13">
        <v>1</v>
      </c>
      <c r="D628" s="13"/>
      <c r="E628" s="13"/>
      <c r="F628" s="13"/>
      <c r="G628" s="13"/>
      <c r="H628" s="13"/>
      <c r="I628" s="13"/>
      <c r="J628" s="13"/>
      <c r="K628" s="13"/>
      <c r="L628" s="59">
        <v>904</v>
      </c>
      <c r="M628" s="104"/>
      <c r="N628" s="9"/>
      <c r="O628" s="459"/>
      <c r="P628" s="11"/>
    </row>
    <row r="629" spans="1:16">
      <c r="A629" s="38"/>
      <c r="B629" s="107" t="s">
        <v>263</v>
      </c>
      <c r="C629" s="13">
        <v>1</v>
      </c>
      <c r="D629" s="13"/>
      <c r="E629" s="13"/>
      <c r="F629" s="13"/>
      <c r="G629" s="13"/>
      <c r="H629" s="13"/>
      <c r="I629" s="13"/>
      <c r="J629" s="13"/>
      <c r="K629" s="13"/>
      <c r="L629" s="59">
        <v>905</v>
      </c>
      <c r="M629" s="104"/>
      <c r="N629" s="9"/>
      <c r="O629" s="459"/>
      <c r="P629" s="11"/>
    </row>
    <row r="630" spans="1:16">
      <c r="A630" s="38"/>
      <c r="B630" s="107" t="s">
        <v>263</v>
      </c>
      <c r="C630" s="13">
        <v>1</v>
      </c>
      <c r="D630" s="13"/>
      <c r="E630" s="13"/>
      <c r="F630" s="13"/>
      <c r="G630" s="13"/>
      <c r="H630" s="13"/>
      <c r="I630" s="13"/>
      <c r="J630" s="13"/>
      <c r="K630" s="13"/>
      <c r="L630" s="59">
        <v>906</v>
      </c>
      <c r="M630" s="104"/>
      <c r="N630" s="9"/>
      <c r="O630" s="459"/>
      <c r="P630" s="11"/>
    </row>
    <row r="631" spans="1:16">
      <c r="A631" s="38"/>
      <c r="B631" s="107" t="s">
        <v>263</v>
      </c>
      <c r="C631" s="13">
        <v>1</v>
      </c>
      <c r="D631" s="13"/>
      <c r="E631" s="13"/>
      <c r="F631" s="13"/>
      <c r="G631" s="13"/>
      <c r="H631" s="13"/>
      <c r="I631" s="13"/>
      <c r="J631" s="13"/>
      <c r="K631" s="13"/>
      <c r="L631" s="59">
        <v>907</v>
      </c>
      <c r="M631" s="104"/>
      <c r="N631" s="9"/>
      <c r="O631" s="459"/>
      <c r="P631" s="11"/>
    </row>
    <row r="632" spans="1:16">
      <c r="A632" s="38"/>
      <c r="B632" s="107" t="s">
        <v>263</v>
      </c>
      <c r="C632" s="13">
        <v>1</v>
      </c>
      <c r="D632" s="13"/>
      <c r="E632" s="13"/>
      <c r="F632" s="13"/>
      <c r="G632" s="13"/>
      <c r="H632" s="13"/>
      <c r="I632" s="13"/>
      <c r="J632" s="13"/>
      <c r="K632" s="13"/>
      <c r="L632" s="59">
        <v>908</v>
      </c>
      <c r="M632" s="104"/>
      <c r="N632" s="9"/>
      <c r="O632" s="459"/>
      <c r="P632" s="11"/>
    </row>
    <row r="633" spans="1:16">
      <c r="A633" s="38"/>
      <c r="B633" s="107" t="s">
        <v>263</v>
      </c>
      <c r="C633" s="13">
        <v>1</v>
      </c>
      <c r="D633" s="13"/>
      <c r="E633" s="13"/>
      <c r="F633" s="13"/>
      <c r="G633" s="13"/>
      <c r="H633" s="13"/>
      <c r="I633" s="13"/>
      <c r="J633" s="13"/>
      <c r="K633" s="13"/>
      <c r="L633" s="59">
        <v>909</v>
      </c>
      <c r="M633" s="104"/>
      <c r="N633" s="9"/>
      <c r="O633" s="459"/>
      <c r="P633" s="11"/>
    </row>
    <row r="634" spans="1:16">
      <c r="A634" s="38"/>
      <c r="B634" s="107" t="s">
        <v>263</v>
      </c>
      <c r="C634" s="13">
        <v>1</v>
      </c>
      <c r="D634" s="13"/>
      <c r="E634" s="13"/>
      <c r="F634" s="13"/>
      <c r="G634" s="13"/>
      <c r="H634" s="13"/>
      <c r="I634" s="13"/>
      <c r="J634" s="13"/>
      <c r="K634" s="13"/>
      <c r="L634" s="59">
        <v>910</v>
      </c>
      <c r="M634" s="104"/>
      <c r="N634" s="9"/>
      <c r="O634" s="459"/>
      <c r="P634" s="11"/>
    </row>
    <row r="635" spans="1:16">
      <c r="A635" s="38"/>
      <c r="B635" s="107" t="s">
        <v>263</v>
      </c>
      <c r="C635" s="13">
        <v>1</v>
      </c>
      <c r="D635" s="13"/>
      <c r="E635" s="13"/>
      <c r="F635" s="13"/>
      <c r="G635" s="13"/>
      <c r="H635" s="13"/>
      <c r="I635" s="13"/>
      <c r="J635" s="13"/>
      <c r="K635" s="13"/>
      <c r="L635" s="59">
        <v>911</v>
      </c>
      <c r="M635" s="104"/>
      <c r="N635" s="9"/>
      <c r="O635" s="459"/>
      <c r="P635" s="11"/>
    </row>
    <row r="636" spans="1:16">
      <c r="A636" s="38"/>
      <c r="B636" s="107" t="s">
        <v>263</v>
      </c>
      <c r="C636" s="13">
        <v>1</v>
      </c>
      <c r="D636" s="13"/>
      <c r="E636" s="13"/>
      <c r="F636" s="13"/>
      <c r="G636" s="13"/>
      <c r="H636" s="13"/>
      <c r="I636" s="13"/>
      <c r="J636" s="13"/>
      <c r="K636" s="13"/>
      <c r="L636" s="59">
        <v>912</v>
      </c>
      <c r="M636" s="104"/>
      <c r="N636" s="9"/>
      <c r="O636" s="459"/>
      <c r="P636" s="11"/>
    </row>
    <row r="637" spans="1:16">
      <c r="A637" s="38"/>
      <c r="B637" s="107" t="s">
        <v>263</v>
      </c>
      <c r="C637" s="13">
        <v>1</v>
      </c>
      <c r="D637" s="13"/>
      <c r="E637" s="13"/>
      <c r="F637" s="13"/>
      <c r="G637" s="13"/>
      <c r="H637" s="13"/>
      <c r="I637" s="13"/>
      <c r="J637" s="13"/>
      <c r="K637" s="13"/>
      <c r="L637" s="59">
        <v>913</v>
      </c>
      <c r="M637" s="104"/>
      <c r="N637" s="9"/>
      <c r="O637" s="459"/>
      <c r="P637" s="11"/>
    </row>
    <row r="638" spans="1:16">
      <c r="A638" s="38"/>
      <c r="B638" s="107" t="s">
        <v>263</v>
      </c>
      <c r="C638" s="13">
        <v>1</v>
      </c>
      <c r="D638" s="13"/>
      <c r="E638" s="13"/>
      <c r="F638" s="13"/>
      <c r="G638" s="13"/>
      <c r="H638" s="13"/>
      <c r="I638" s="13"/>
      <c r="J638" s="13"/>
      <c r="K638" s="13"/>
      <c r="L638" s="59">
        <v>914</v>
      </c>
      <c r="M638" s="104"/>
      <c r="N638" s="9"/>
      <c r="O638" s="459"/>
      <c r="P638" s="11"/>
    </row>
    <row r="639" spans="1:16">
      <c r="A639" s="38"/>
      <c r="B639" s="107" t="s">
        <v>263</v>
      </c>
      <c r="C639" s="13">
        <v>1</v>
      </c>
      <c r="D639" s="13"/>
      <c r="E639" s="13"/>
      <c r="F639" s="13"/>
      <c r="G639" s="13"/>
      <c r="H639" s="13"/>
      <c r="I639" s="13"/>
      <c r="J639" s="13"/>
      <c r="K639" s="13"/>
      <c r="L639" s="59">
        <v>915</v>
      </c>
      <c r="M639" s="104"/>
      <c r="N639" s="9"/>
      <c r="O639" s="459"/>
      <c r="P639" s="11"/>
    </row>
    <row r="640" spans="1:16">
      <c r="A640" s="38"/>
      <c r="B640" s="107" t="s">
        <v>263</v>
      </c>
      <c r="C640" s="13">
        <v>1</v>
      </c>
      <c r="D640" s="13"/>
      <c r="E640" s="13"/>
      <c r="F640" s="13"/>
      <c r="G640" s="13"/>
      <c r="H640" s="13"/>
      <c r="I640" s="13"/>
      <c r="J640" s="13"/>
      <c r="K640" s="13"/>
      <c r="L640" s="59">
        <v>916</v>
      </c>
      <c r="M640" s="104"/>
      <c r="N640" s="9"/>
      <c r="O640" s="459"/>
      <c r="P640" s="11"/>
    </row>
    <row r="641" spans="1:17">
      <c r="A641" s="38"/>
      <c r="B641" s="107" t="s">
        <v>263</v>
      </c>
      <c r="C641" s="13">
        <v>1</v>
      </c>
      <c r="D641" s="13"/>
      <c r="E641" s="13"/>
      <c r="F641" s="13"/>
      <c r="G641" s="13"/>
      <c r="H641" s="13"/>
      <c r="I641" s="13"/>
      <c r="J641" s="13"/>
      <c r="K641" s="13"/>
      <c r="L641" s="59">
        <v>917</v>
      </c>
      <c r="M641" s="104"/>
      <c r="N641" s="9"/>
      <c r="O641" s="459"/>
      <c r="P641" s="11"/>
    </row>
    <row r="642" spans="1:17">
      <c r="A642" s="38"/>
      <c r="B642" s="107" t="s">
        <v>263</v>
      </c>
      <c r="C642" s="13">
        <v>1</v>
      </c>
      <c r="D642" s="13"/>
      <c r="E642" s="13"/>
      <c r="F642" s="13"/>
      <c r="G642" s="13"/>
      <c r="H642" s="13"/>
      <c r="I642" s="13"/>
      <c r="J642" s="13"/>
      <c r="K642" s="13"/>
      <c r="L642" s="59">
        <v>918</v>
      </c>
      <c r="M642" s="104"/>
      <c r="N642" s="9"/>
      <c r="O642" s="459"/>
      <c r="P642" s="11"/>
    </row>
    <row r="643" spans="1:17">
      <c r="A643" s="38"/>
      <c r="B643" s="107" t="s">
        <v>263</v>
      </c>
      <c r="C643" s="13">
        <v>1</v>
      </c>
      <c r="D643" s="13"/>
      <c r="E643" s="13"/>
      <c r="F643" s="13"/>
      <c r="G643" s="13"/>
      <c r="H643" s="13"/>
      <c r="I643" s="13"/>
      <c r="J643" s="13"/>
      <c r="K643" s="13"/>
      <c r="L643" s="59">
        <v>919</v>
      </c>
      <c r="M643" s="104"/>
      <c r="N643" s="9"/>
      <c r="O643" s="459"/>
      <c r="P643" s="11"/>
    </row>
    <row r="644" spans="1:17">
      <c r="A644" s="38"/>
      <c r="B644" s="107" t="s">
        <v>263</v>
      </c>
      <c r="C644" s="13">
        <v>1</v>
      </c>
      <c r="D644" s="13"/>
      <c r="E644" s="13"/>
      <c r="F644" s="13"/>
      <c r="G644" s="13"/>
      <c r="H644" s="13"/>
      <c r="I644" s="13"/>
      <c r="J644" s="13"/>
      <c r="K644" s="13"/>
      <c r="L644" s="59">
        <v>920</v>
      </c>
      <c r="M644" s="104"/>
      <c r="N644" s="9"/>
      <c r="O644" s="459"/>
      <c r="P644" s="11"/>
    </row>
    <row r="645" spans="1:17">
      <c r="A645" s="38"/>
      <c r="B645" s="107" t="s">
        <v>263</v>
      </c>
      <c r="C645" s="13">
        <v>1</v>
      </c>
      <c r="D645" s="13"/>
      <c r="E645" s="13"/>
      <c r="F645" s="13"/>
      <c r="G645" s="13"/>
      <c r="H645" s="13"/>
      <c r="I645" s="13"/>
      <c r="J645" s="13"/>
      <c r="K645" s="13"/>
      <c r="L645" s="59">
        <v>921</v>
      </c>
      <c r="M645" s="104"/>
      <c r="N645" s="9"/>
      <c r="O645" s="459"/>
      <c r="P645" s="11"/>
    </row>
    <row r="646" spans="1:17">
      <c r="A646" s="38"/>
      <c r="B646" s="107" t="s">
        <v>263</v>
      </c>
      <c r="C646" s="13">
        <v>1</v>
      </c>
      <c r="D646" s="13"/>
      <c r="E646" s="13"/>
      <c r="F646" s="13"/>
      <c r="G646" s="13"/>
      <c r="H646" s="13"/>
      <c r="I646" s="13"/>
      <c r="J646" s="13"/>
      <c r="K646" s="13"/>
      <c r="L646" s="59">
        <v>922</v>
      </c>
      <c r="M646" s="104"/>
      <c r="N646" s="9"/>
      <c r="O646" s="459"/>
      <c r="P646" s="11"/>
    </row>
    <row r="647" spans="1:17">
      <c r="A647" s="38"/>
      <c r="B647" s="107" t="s">
        <v>263</v>
      </c>
      <c r="C647" s="13">
        <v>1</v>
      </c>
      <c r="D647" s="13"/>
      <c r="E647" s="13"/>
      <c r="F647" s="13"/>
      <c r="G647" s="13"/>
      <c r="H647" s="13"/>
      <c r="I647" s="13"/>
      <c r="J647" s="13"/>
      <c r="K647" s="13"/>
      <c r="L647" s="59">
        <v>923</v>
      </c>
      <c r="M647" s="104"/>
      <c r="N647" s="9"/>
      <c r="O647" s="459"/>
      <c r="P647" s="11"/>
    </row>
    <row r="648" spans="1:17">
      <c r="A648" s="38"/>
      <c r="B648" s="107" t="s">
        <v>263</v>
      </c>
      <c r="C648" s="13">
        <v>1</v>
      </c>
      <c r="D648" s="13"/>
      <c r="E648" s="13"/>
      <c r="F648" s="13"/>
      <c r="G648" s="13"/>
      <c r="H648" s="13"/>
      <c r="I648" s="13"/>
      <c r="J648" s="13"/>
      <c r="K648" s="13"/>
      <c r="L648" s="59">
        <v>924</v>
      </c>
      <c r="M648" s="104"/>
      <c r="N648" s="9"/>
      <c r="O648" s="459"/>
      <c r="P648" s="11"/>
    </row>
    <row r="649" spans="1:17" s="73" customFormat="1">
      <c r="A649" s="69" t="s">
        <v>28</v>
      </c>
      <c r="B649" s="108"/>
      <c r="C649" s="69">
        <f>SUM(C491:C648)</f>
        <v>152</v>
      </c>
      <c r="D649" s="71"/>
      <c r="E649" s="71">
        <f t="shared" ref="E649:K649" si="29">SUM(E491:E648)</f>
        <v>9</v>
      </c>
      <c r="F649" s="71">
        <f t="shared" si="29"/>
        <v>14</v>
      </c>
      <c r="G649" s="71">
        <f t="shared" si="29"/>
        <v>4</v>
      </c>
      <c r="H649" s="71">
        <f t="shared" si="29"/>
        <v>0</v>
      </c>
      <c r="I649" s="71">
        <f t="shared" si="29"/>
        <v>0</v>
      </c>
      <c r="J649" s="71">
        <f t="shared" si="29"/>
        <v>0</v>
      </c>
      <c r="K649" s="71">
        <f t="shared" si="29"/>
        <v>27</v>
      </c>
      <c r="L649" s="71"/>
      <c r="M649" s="104"/>
      <c r="N649" s="9"/>
      <c r="O649" s="460"/>
      <c r="P649" s="163"/>
    </row>
    <row r="650" spans="1:17">
      <c r="A650" s="74" t="s">
        <v>304</v>
      </c>
      <c r="B650" s="58"/>
      <c r="C650" s="13"/>
      <c r="D650" s="13"/>
      <c r="E650" s="13"/>
      <c r="F650" s="13"/>
      <c r="G650" s="13"/>
      <c r="H650" s="13"/>
      <c r="I650" s="13"/>
      <c r="J650" s="13"/>
      <c r="K650" s="13"/>
      <c r="L650" s="21"/>
      <c r="M650" s="104"/>
      <c r="N650" s="9"/>
      <c r="O650" s="459"/>
      <c r="P650" s="11"/>
    </row>
    <row r="651" spans="1:17">
      <c r="A651" s="83"/>
      <c r="B651" s="74" t="s">
        <v>49</v>
      </c>
      <c r="C651" s="13"/>
      <c r="D651" s="13"/>
      <c r="E651" s="13"/>
      <c r="F651" s="13"/>
      <c r="G651" s="13"/>
      <c r="H651" s="13"/>
      <c r="I651" s="13"/>
      <c r="J651" s="13"/>
      <c r="K651" s="13"/>
      <c r="L651" s="21"/>
      <c r="M651" s="104"/>
      <c r="N651" s="9"/>
      <c r="O651" s="459"/>
      <c r="P651" s="11"/>
    </row>
    <row r="652" spans="1:17">
      <c r="A652" s="38"/>
      <c r="B652" s="107" t="s">
        <v>1056</v>
      </c>
      <c r="C652" s="13">
        <v>1</v>
      </c>
      <c r="D652" s="13">
        <v>1</v>
      </c>
      <c r="E652" s="13">
        <v>6</v>
      </c>
      <c r="F652" s="13"/>
      <c r="G652" s="13"/>
      <c r="H652" s="13"/>
      <c r="I652" s="13"/>
      <c r="J652" s="13"/>
      <c r="K652" s="13">
        <f>SUM(E652:J652)</f>
        <v>6</v>
      </c>
      <c r="L652" s="61">
        <v>62</v>
      </c>
      <c r="M652" s="64" t="s">
        <v>305</v>
      </c>
      <c r="N652" s="11" t="s">
        <v>306</v>
      </c>
      <c r="O652" s="459"/>
      <c r="P652" s="11">
        <v>1</v>
      </c>
    </row>
    <row r="653" spans="1:17">
      <c r="A653" s="38"/>
      <c r="B653" s="107" t="s">
        <v>84</v>
      </c>
      <c r="C653" s="13">
        <v>1</v>
      </c>
      <c r="D653" s="13"/>
      <c r="E653" s="13"/>
      <c r="F653" s="13"/>
      <c r="G653" s="13"/>
      <c r="H653" s="13"/>
      <c r="I653" s="13"/>
      <c r="J653" s="13"/>
      <c r="K653" s="13"/>
      <c r="L653" s="61">
        <v>168</v>
      </c>
      <c r="M653" s="64" t="s">
        <v>307</v>
      </c>
      <c r="N653" s="11" t="s">
        <v>306</v>
      </c>
      <c r="O653" s="459"/>
      <c r="P653" s="11">
        <v>1</v>
      </c>
    </row>
    <row r="654" spans="1:17">
      <c r="A654" s="38"/>
      <c r="B654" s="107" t="s">
        <v>84</v>
      </c>
      <c r="C654" s="13">
        <v>1</v>
      </c>
      <c r="D654" s="13"/>
      <c r="E654" s="13"/>
      <c r="F654" s="13"/>
      <c r="G654" s="13"/>
      <c r="H654" s="13"/>
      <c r="I654" s="13"/>
      <c r="J654" s="13"/>
      <c r="K654" s="13"/>
      <c r="L654" s="21">
        <v>619</v>
      </c>
      <c r="M654" s="68"/>
      <c r="N654" s="11" t="s">
        <v>309</v>
      </c>
      <c r="O654" s="459"/>
      <c r="P654" s="11"/>
      <c r="Q654" s="120" t="s">
        <v>308</v>
      </c>
    </row>
    <row r="655" spans="1:17">
      <c r="A655" s="38"/>
      <c r="B655" s="107" t="s">
        <v>84</v>
      </c>
      <c r="C655" s="13">
        <v>1</v>
      </c>
      <c r="D655" s="13"/>
      <c r="E655" s="13"/>
      <c r="F655" s="13"/>
      <c r="G655" s="13"/>
      <c r="H655" s="13"/>
      <c r="I655" s="13"/>
      <c r="J655" s="13"/>
      <c r="K655" s="13"/>
      <c r="L655" s="21">
        <v>620</v>
      </c>
      <c r="M655" s="104"/>
      <c r="N655" s="9"/>
      <c r="O655" s="459"/>
      <c r="P655" s="11"/>
    </row>
    <row r="656" spans="1:17">
      <c r="A656" s="38"/>
      <c r="B656" s="107" t="s">
        <v>84</v>
      </c>
      <c r="C656" s="13">
        <v>1</v>
      </c>
      <c r="D656" s="13"/>
      <c r="E656" s="13"/>
      <c r="F656" s="13"/>
      <c r="G656" s="13"/>
      <c r="H656" s="13"/>
      <c r="I656" s="13"/>
      <c r="J656" s="13"/>
      <c r="K656" s="13"/>
      <c r="L656" s="59">
        <v>371</v>
      </c>
      <c r="M656" s="104"/>
      <c r="N656" s="9"/>
      <c r="O656" s="459"/>
      <c r="P656" s="11"/>
    </row>
    <row r="657" spans="1:16">
      <c r="A657" s="38"/>
      <c r="B657" s="107" t="s">
        <v>84</v>
      </c>
      <c r="C657" s="13">
        <v>1</v>
      </c>
      <c r="D657" s="13"/>
      <c r="E657" s="13"/>
      <c r="F657" s="13"/>
      <c r="G657" s="13"/>
      <c r="H657" s="13"/>
      <c r="I657" s="13"/>
      <c r="J657" s="13"/>
      <c r="K657" s="13"/>
      <c r="L657" s="59">
        <v>372</v>
      </c>
      <c r="M657" s="104"/>
      <c r="N657" s="9"/>
      <c r="O657" s="459"/>
      <c r="P657" s="11"/>
    </row>
    <row r="658" spans="1:16">
      <c r="A658" s="83"/>
      <c r="B658" s="105" t="s">
        <v>84</v>
      </c>
      <c r="C658" s="59">
        <v>1</v>
      </c>
      <c r="D658" s="59"/>
      <c r="E658" s="59"/>
      <c r="F658" s="59"/>
      <c r="G658" s="59"/>
      <c r="H658" s="59"/>
      <c r="I658" s="59"/>
      <c r="J658" s="59"/>
      <c r="K658" s="59"/>
      <c r="L658" s="61">
        <v>743</v>
      </c>
      <c r="M658" s="64" t="s">
        <v>337</v>
      </c>
      <c r="N658" s="18"/>
      <c r="O658" s="459"/>
      <c r="P658" s="11">
        <v>1</v>
      </c>
    </row>
    <row r="659" spans="1:16">
      <c r="A659" s="83"/>
      <c r="B659" s="105" t="s">
        <v>84</v>
      </c>
      <c r="C659" s="59">
        <v>1</v>
      </c>
      <c r="D659" s="59"/>
      <c r="E659" s="59"/>
      <c r="F659" s="59"/>
      <c r="G659" s="59"/>
      <c r="H659" s="59"/>
      <c r="I659" s="59"/>
      <c r="J659" s="59"/>
      <c r="K659" s="59"/>
      <c r="L659" s="59">
        <v>744</v>
      </c>
      <c r="M659" s="104"/>
      <c r="N659" s="18"/>
      <c r="O659" s="459"/>
      <c r="P659" s="11"/>
    </row>
    <row r="660" spans="1:16">
      <c r="A660" s="38"/>
      <c r="B660" s="107" t="s">
        <v>1057</v>
      </c>
      <c r="C660" s="13">
        <v>1</v>
      </c>
      <c r="D660" s="13">
        <v>2</v>
      </c>
      <c r="E660" s="13">
        <v>3</v>
      </c>
      <c r="F660" s="13"/>
      <c r="G660" s="13"/>
      <c r="H660" s="13"/>
      <c r="I660" s="13"/>
      <c r="J660" s="13"/>
      <c r="K660" s="13">
        <f>SUM(E660:J660)</f>
        <v>3</v>
      </c>
      <c r="L660" s="59">
        <v>39</v>
      </c>
      <c r="M660" s="104"/>
      <c r="N660" s="18"/>
      <c r="O660" s="459"/>
      <c r="P660" s="11"/>
    </row>
    <row r="661" spans="1:16">
      <c r="A661" s="38"/>
      <c r="B661" s="107" t="s">
        <v>25</v>
      </c>
      <c r="C661" s="13">
        <v>1</v>
      </c>
      <c r="D661" s="13"/>
      <c r="E661" s="13"/>
      <c r="F661" s="13"/>
      <c r="G661" s="13"/>
      <c r="H661" s="13"/>
      <c r="I661" s="13"/>
      <c r="J661" s="13"/>
      <c r="K661" s="13"/>
      <c r="L661" s="59">
        <v>51</v>
      </c>
      <c r="M661" s="104"/>
      <c r="N661" s="9"/>
      <c r="O661" s="459"/>
      <c r="P661" s="11"/>
    </row>
    <row r="662" spans="1:16">
      <c r="A662" s="38"/>
      <c r="B662" s="107" t="s">
        <v>25</v>
      </c>
      <c r="C662" s="13">
        <v>1</v>
      </c>
      <c r="D662" s="13"/>
      <c r="E662" s="13"/>
      <c r="F662" s="13"/>
      <c r="G662" s="13"/>
      <c r="H662" s="13"/>
      <c r="I662" s="13"/>
      <c r="J662" s="13"/>
      <c r="K662" s="13"/>
      <c r="L662" s="59">
        <v>54</v>
      </c>
      <c r="M662" s="64" t="s">
        <v>310</v>
      </c>
      <c r="N662" s="11" t="s">
        <v>306</v>
      </c>
      <c r="O662" s="459"/>
      <c r="P662" s="11">
        <v>1</v>
      </c>
    </row>
    <row r="663" spans="1:16">
      <c r="A663" s="38"/>
      <c r="B663" s="107" t="s">
        <v>25</v>
      </c>
      <c r="C663" s="13">
        <v>1</v>
      </c>
      <c r="D663" s="13"/>
      <c r="E663" s="13"/>
      <c r="F663" s="13"/>
      <c r="G663" s="13"/>
      <c r="H663" s="13"/>
      <c r="I663" s="13"/>
      <c r="J663" s="13"/>
      <c r="K663" s="13"/>
      <c r="L663" s="59">
        <v>152</v>
      </c>
      <c r="M663" s="104"/>
      <c r="N663" s="9"/>
      <c r="O663" s="459"/>
      <c r="P663" s="11"/>
    </row>
    <row r="664" spans="1:16">
      <c r="A664" s="38"/>
      <c r="B664" s="107" t="s">
        <v>25</v>
      </c>
      <c r="C664" s="13">
        <v>1</v>
      </c>
      <c r="D664" s="13"/>
      <c r="E664" s="13"/>
      <c r="F664" s="13"/>
      <c r="G664" s="13"/>
      <c r="H664" s="13"/>
      <c r="I664" s="13"/>
      <c r="J664" s="13"/>
      <c r="K664" s="13"/>
      <c r="L664" s="59">
        <v>373</v>
      </c>
      <c r="M664" s="104"/>
      <c r="N664" s="9"/>
      <c r="O664" s="459"/>
      <c r="P664" s="11"/>
    </row>
    <row r="665" spans="1:16">
      <c r="A665" s="83"/>
      <c r="B665" s="105" t="s">
        <v>25</v>
      </c>
      <c r="C665" s="59">
        <v>1</v>
      </c>
      <c r="D665" s="59"/>
      <c r="E665" s="59"/>
      <c r="F665" s="59"/>
      <c r="G665" s="59"/>
      <c r="H665" s="59"/>
      <c r="I665" s="59"/>
      <c r="J665" s="59"/>
      <c r="K665" s="59"/>
      <c r="L665" s="59">
        <v>683</v>
      </c>
      <c r="M665" s="104"/>
      <c r="N665" s="18"/>
      <c r="O665" s="459"/>
      <c r="P665" s="11"/>
    </row>
    <row r="666" spans="1:16">
      <c r="A666" s="38"/>
      <c r="B666" s="107" t="s">
        <v>1054</v>
      </c>
      <c r="C666" s="13">
        <v>1</v>
      </c>
      <c r="D666" s="13"/>
      <c r="E666" s="13"/>
      <c r="F666" s="13"/>
      <c r="G666" s="13"/>
      <c r="H666" s="13"/>
      <c r="I666" s="13"/>
      <c r="J666" s="13"/>
      <c r="K666" s="13"/>
      <c r="L666" s="59">
        <v>1133</v>
      </c>
      <c r="M666" s="64" t="s">
        <v>328</v>
      </c>
      <c r="N666" s="11" t="s">
        <v>309</v>
      </c>
      <c r="O666" s="459"/>
      <c r="P666" s="11">
        <v>1</v>
      </c>
    </row>
    <row r="667" spans="1:16">
      <c r="A667" s="83"/>
      <c r="B667" s="105" t="s">
        <v>101</v>
      </c>
      <c r="C667" s="59">
        <v>1</v>
      </c>
      <c r="D667" s="59"/>
      <c r="E667" s="59"/>
      <c r="F667" s="59"/>
      <c r="G667" s="59"/>
      <c r="H667" s="59"/>
      <c r="I667" s="59"/>
      <c r="J667" s="59"/>
      <c r="K667" s="59"/>
      <c r="L667" s="59">
        <v>746</v>
      </c>
      <c r="M667" s="64" t="s">
        <v>336</v>
      </c>
      <c r="N667" s="18"/>
      <c r="O667" s="459"/>
      <c r="P667" s="11">
        <v>1</v>
      </c>
    </row>
    <row r="668" spans="1:16">
      <c r="A668" s="38"/>
      <c r="B668" s="106" t="s">
        <v>230</v>
      </c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4"/>
      <c r="N668" s="9"/>
      <c r="O668" s="459"/>
      <c r="P668" s="11"/>
    </row>
    <row r="669" spans="1:16">
      <c r="A669" s="38"/>
      <c r="B669" s="75" t="s">
        <v>231</v>
      </c>
      <c r="C669" s="61">
        <v>1</v>
      </c>
      <c r="D669" s="61">
        <v>1</v>
      </c>
      <c r="E669" s="61"/>
      <c r="F669" s="61"/>
      <c r="G669" s="61">
        <v>4</v>
      </c>
      <c r="H669" s="61"/>
      <c r="I669" s="61"/>
      <c r="J669" s="61"/>
      <c r="K669" s="61">
        <f>SUM(E669:J669)</f>
        <v>4</v>
      </c>
      <c r="L669" s="61">
        <v>367</v>
      </c>
      <c r="M669" s="64" t="s">
        <v>311</v>
      </c>
      <c r="N669" s="11" t="s">
        <v>309</v>
      </c>
      <c r="O669" s="459"/>
      <c r="P669" s="11">
        <v>1</v>
      </c>
    </row>
    <row r="670" spans="1:16">
      <c r="A670" s="38"/>
      <c r="B670" s="75" t="s">
        <v>113</v>
      </c>
      <c r="C670" s="61">
        <v>1</v>
      </c>
      <c r="D670" s="61"/>
      <c r="E670" s="61"/>
      <c r="F670" s="61"/>
      <c r="G670" s="61"/>
      <c r="H670" s="61"/>
      <c r="I670" s="61"/>
      <c r="J670" s="61"/>
      <c r="K670" s="61"/>
      <c r="L670" s="61">
        <v>368</v>
      </c>
      <c r="M670" s="64"/>
      <c r="N670" s="18"/>
      <c r="O670" s="459"/>
      <c r="P670" s="11"/>
    </row>
    <row r="671" spans="1:16">
      <c r="A671" s="38"/>
      <c r="B671" s="75" t="s">
        <v>113</v>
      </c>
      <c r="C671" s="61">
        <v>1</v>
      </c>
      <c r="D671" s="61"/>
      <c r="E671" s="61"/>
      <c r="F671" s="61"/>
      <c r="G671" s="61"/>
      <c r="H671" s="61"/>
      <c r="I671" s="61"/>
      <c r="J671" s="61"/>
      <c r="K671" s="61"/>
      <c r="L671" s="61">
        <v>492</v>
      </c>
      <c r="M671" s="64" t="s">
        <v>312</v>
      </c>
      <c r="N671" s="11" t="s">
        <v>309</v>
      </c>
      <c r="O671" s="459"/>
      <c r="P671" s="11">
        <v>1</v>
      </c>
    </row>
    <row r="672" spans="1:16">
      <c r="A672" s="38"/>
      <c r="B672" s="75" t="s">
        <v>113</v>
      </c>
      <c r="C672" s="61">
        <v>1</v>
      </c>
      <c r="D672" s="61"/>
      <c r="E672" s="61"/>
      <c r="F672" s="61"/>
      <c r="G672" s="61"/>
      <c r="H672" s="61"/>
      <c r="I672" s="61"/>
      <c r="J672" s="61"/>
      <c r="K672" s="61"/>
      <c r="L672" s="61">
        <v>740</v>
      </c>
      <c r="M672" s="64"/>
      <c r="N672" s="18"/>
      <c r="O672" s="459"/>
      <c r="P672" s="11"/>
    </row>
    <row r="673" spans="1:16">
      <c r="A673" s="38"/>
      <c r="B673" s="74" t="s">
        <v>234</v>
      </c>
      <c r="C673" s="59"/>
      <c r="D673" s="59"/>
      <c r="E673" s="59"/>
      <c r="F673" s="59"/>
      <c r="G673" s="59"/>
      <c r="H673" s="59"/>
      <c r="I673" s="59"/>
      <c r="J673" s="59"/>
      <c r="K673" s="59"/>
      <c r="L673" s="59"/>
      <c r="M673" s="104"/>
      <c r="N673" s="9"/>
      <c r="O673" s="459"/>
      <c r="P673" s="11"/>
    </row>
    <row r="674" spans="1:16">
      <c r="A674" s="38"/>
      <c r="B674" s="105" t="s">
        <v>84</v>
      </c>
      <c r="C674" s="59">
        <v>1</v>
      </c>
      <c r="D674" s="59">
        <v>1</v>
      </c>
      <c r="E674" s="59"/>
      <c r="F674" s="59">
        <v>6</v>
      </c>
      <c r="G674" s="59"/>
      <c r="H674" s="59"/>
      <c r="I674" s="59"/>
      <c r="J674" s="59"/>
      <c r="K674" s="59">
        <f>SUM(E674:J674)</f>
        <v>6</v>
      </c>
      <c r="L674" s="59">
        <v>65</v>
      </c>
      <c r="M674" s="109"/>
      <c r="N674" s="110" t="s">
        <v>68</v>
      </c>
      <c r="O674" s="459" t="s">
        <v>314</v>
      </c>
      <c r="P674" s="11"/>
    </row>
    <row r="675" spans="1:16">
      <c r="A675" s="38"/>
      <c r="B675" s="105" t="s">
        <v>84</v>
      </c>
      <c r="C675" s="59">
        <v>1</v>
      </c>
      <c r="D675" s="59"/>
      <c r="E675" s="59"/>
      <c r="F675" s="59"/>
      <c r="G675" s="59"/>
      <c r="H675" s="59"/>
      <c r="I675" s="59"/>
      <c r="J675" s="59"/>
      <c r="K675" s="59"/>
      <c r="L675" s="59">
        <v>96</v>
      </c>
      <c r="M675" s="9"/>
      <c r="N675" s="9"/>
      <c r="O675" s="459"/>
      <c r="P675" s="11"/>
    </row>
    <row r="676" spans="1:16">
      <c r="A676" s="38"/>
      <c r="B676" s="105" t="s">
        <v>84</v>
      </c>
      <c r="C676" s="59">
        <v>1</v>
      </c>
      <c r="D676" s="59"/>
      <c r="E676" s="59"/>
      <c r="F676" s="59"/>
      <c r="G676" s="59"/>
      <c r="H676" s="59"/>
      <c r="I676" s="59"/>
      <c r="J676" s="59"/>
      <c r="K676" s="59"/>
      <c r="L676" s="59">
        <v>98</v>
      </c>
      <c r="M676" s="104"/>
      <c r="N676" s="9"/>
      <c r="O676" s="459"/>
      <c r="P676" s="11"/>
    </row>
    <row r="677" spans="1:16">
      <c r="A677" s="38"/>
      <c r="B677" s="105" t="s">
        <v>84</v>
      </c>
      <c r="C677" s="59">
        <v>1</v>
      </c>
      <c r="D677" s="59"/>
      <c r="E677" s="59"/>
      <c r="F677" s="59"/>
      <c r="G677" s="59"/>
      <c r="H677" s="59"/>
      <c r="I677" s="59"/>
      <c r="J677" s="59"/>
      <c r="K677" s="59"/>
      <c r="L677" s="59">
        <v>100</v>
      </c>
      <c r="M677" s="104"/>
      <c r="N677" s="9"/>
      <c r="O677" s="459"/>
      <c r="P677" s="11"/>
    </row>
    <row r="678" spans="1:16">
      <c r="A678" s="38"/>
      <c r="B678" s="105" t="s">
        <v>84</v>
      </c>
      <c r="C678" s="59">
        <v>1</v>
      </c>
      <c r="D678" s="59"/>
      <c r="E678" s="59"/>
      <c r="F678" s="59"/>
      <c r="G678" s="59"/>
      <c r="H678" s="59"/>
      <c r="I678" s="59"/>
      <c r="J678" s="59"/>
      <c r="K678" s="59"/>
      <c r="L678" s="59">
        <v>196</v>
      </c>
      <c r="M678" s="104"/>
      <c r="N678" s="9"/>
      <c r="O678" s="459"/>
      <c r="P678" s="11"/>
    </row>
    <row r="679" spans="1:16">
      <c r="A679" s="38"/>
      <c r="B679" s="105" t="s">
        <v>84</v>
      </c>
      <c r="C679" s="59">
        <v>1</v>
      </c>
      <c r="D679" s="59"/>
      <c r="E679" s="59"/>
      <c r="F679" s="59"/>
      <c r="G679" s="59"/>
      <c r="H679" s="59"/>
      <c r="I679" s="59"/>
      <c r="J679" s="59"/>
      <c r="K679" s="59"/>
      <c r="L679" s="59">
        <v>198</v>
      </c>
      <c r="M679" s="104"/>
      <c r="N679" s="9"/>
      <c r="O679" s="459"/>
      <c r="P679" s="11"/>
    </row>
    <row r="680" spans="1:16">
      <c r="A680" s="38"/>
      <c r="B680" s="105" t="s">
        <v>240</v>
      </c>
      <c r="C680" s="59">
        <v>1</v>
      </c>
      <c r="D680" s="59">
        <v>2</v>
      </c>
      <c r="E680" s="59"/>
      <c r="F680" s="59">
        <v>8</v>
      </c>
      <c r="G680" s="59"/>
      <c r="H680" s="59"/>
      <c r="I680" s="59"/>
      <c r="J680" s="59"/>
      <c r="K680" s="59">
        <f>SUM(E680:J680)</f>
        <v>8</v>
      </c>
      <c r="L680" s="59">
        <v>26</v>
      </c>
      <c r="M680" s="104"/>
      <c r="N680" s="18"/>
      <c r="O680" s="459"/>
      <c r="P680" s="11"/>
    </row>
    <row r="681" spans="1:16">
      <c r="A681" s="38"/>
      <c r="B681" s="105" t="s">
        <v>241</v>
      </c>
      <c r="C681" s="59">
        <v>1</v>
      </c>
      <c r="D681" s="59"/>
      <c r="E681" s="59"/>
      <c r="F681" s="59"/>
      <c r="G681" s="59"/>
      <c r="H681" s="59"/>
      <c r="I681" s="59"/>
      <c r="J681" s="59"/>
      <c r="K681" s="59"/>
      <c r="L681" s="59">
        <v>143</v>
      </c>
      <c r="M681" s="104"/>
      <c r="N681" s="18"/>
      <c r="O681" s="459"/>
      <c r="P681" s="11"/>
    </row>
    <row r="682" spans="1:16">
      <c r="A682" s="38"/>
      <c r="B682" s="105" t="s">
        <v>241</v>
      </c>
      <c r="C682" s="59">
        <v>1</v>
      </c>
      <c r="D682" s="59"/>
      <c r="E682" s="59"/>
      <c r="F682" s="59"/>
      <c r="G682" s="59"/>
      <c r="H682" s="59"/>
      <c r="I682" s="59"/>
      <c r="J682" s="59"/>
      <c r="K682" s="59"/>
      <c r="L682" s="59">
        <v>145</v>
      </c>
      <c r="M682" s="104"/>
      <c r="N682" s="18"/>
      <c r="O682" s="459"/>
      <c r="P682" s="11"/>
    </row>
    <row r="683" spans="1:16">
      <c r="A683" s="38"/>
      <c r="B683" s="105" t="s">
        <v>241</v>
      </c>
      <c r="C683" s="59">
        <v>1</v>
      </c>
      <c r="D683" s="59"/>
      <c r="E683" s="59"/>
      <c r="F683" s="59"/>
      <c r="G683" s="59"/>
      <c r="H683" s="59"/>
      <c r="I683" s="59"/>
      <c r="J683" s="59"/>
      <c r="K683" s="59"/>
      <c r="L683" s="59">
        <v>147</v>
      </c>
      <c r="M683" s="104"/>
      <c r="N683" s="18"/>
      <c r="O683" s="459"/>
      <c r="P683" s="11"/>
    </row>
    <row r="684" spans="1:16">
      <c r="A684" s="38"/>
      <c r="B684" s="105" t="s">
        <v>241</v>
      </c>
      <c r="C684" s="59">
        <v>1</v>
      </c>
      <c r="D684" s="59"/>
      <c r="E684" s="59"/>
      <c r="F684" s="59"/>
      <c r="G684" s="59"/>
      <c r="H684" s="59"/>
      <c r="I684" s="59"/>
      <c r="J684" s="59"/>
      <c r="K684" s="59"/>
      <c r="L684" s="59">
        <v>149</v>
      </c>
      <c r="M684" s="104"/>
      <c r="N684" s="18"/>
      <c r="O684" s="459"/>
      <c r="P684" s="11"/>
    </row>
    <row r="685" spans="1:16">
      <c r="A685" s="38"/>
      <c r="B685" s="105" t="s">
        <v>241</v>
      </c>
      <c r="C685" s="59">
        <v>1</v>
      </c>
      <c r="D685" s="59"/>
      <c r="E685" s="59"/>
      <c r="F685" s="59"/>
      <c r="G685" s="59"/>
      <c r="H685" s="59"/>
      <c r="I685" s="59"/>
      <c r="J685" s="59"/>
      <c r="K685" s="59"/>
      <c r="L685" s="59">
        <v>151</v>
      </c>
      <c r="M685" s="104"/>
      <c r="N685" s="18"/>
      <c r="O685" s="459"/>
      <c r="P685" s="11"/>
    </row>
    <row r="686" spans="1:16">
      <c r="A686" s="38"/>
      <c r="B686" s="105" t="s">
        <v>241</v>
      </c>
      <c r="C686" s="59">
        <v>1</v>
      </c>
      <c r="D686" s="59"/>
      <c r="E686" s="59"/>
      <c r="F686" s="59"/>
      <c r="G686" s="59"/>
      <c r="H686" s="59"/>
      <c r="I686" s="59"/>
      <c r="J686" s="59"/>
      <c r="K686" s="59"/>
      <c r="L686" s="59">
        <v>161</v>
      </c>
      <c r="M686" s="104"/>
      <c r="N686" s="18"/>
      <c r="O686" s="459"/>
      <c r="P686" s="11"/>
    </row>
    <row r="687" spans="1:16">
      <c r="A687" s="38"/>
      <c r="B687" s="105" t="s">
        <v>241</v>
      </c>
      <c r="C687" s="59">
        <v>1</v>
      </c>
      <c r="D687" s="59"/>
      <c r="E687" s="59"/>
      <c r="F687" s="59"/>
      <c r="G687" s="59"/>
      <c r="H687" s="59"/>
      <c r="I687" s="59"/>
      <c r="J687" s="59"/>
      <c r="K687" s="59"/>
      <c r="L687" s="59">
        <v>181</v>
      </c>
      <c r="M687" s="64" t="s">
        <v>315</v>
      </c>
      <c r="N687" s="11" t="s">
        <v>306</v>
      </c>
      <c r="O687" s="459"/>
      <c r="P687" s="11">
        <v>1</v>
      </c>
    </row>
    <row r="688" spans="1:16">
      <c r="A688" s="38"/>
      <c r="B688" s="105" t="s">
        <v>244</v>
      </c>
      <c r="C688" s="59">
        <v>1</v>
      </c>
      <c r="D688" s="59">
        <v>3</v>
      </c>
      <c r="E688" s="59"/>
      <c r="F688" s="59"/>
      <c r="G688" s="59">
        <v>5</v>
      </c>
      <c r="H688" s="59"/>
      <c r="I688" s="59"/>
      <c r="J688" s="59"/>
      <c r="K688" s="59">
        <f>SUM(E688:J688)</f>
        <v>5</v>
      </c>
      <c r="L688" s="59">
        <v>43</v>
      </c>
      <c r="M688" s="104"/>
      <c r="N688" s="18"/>
      <c r="O688" s="459"/>
      <c r="P688" s="11"/>
    </row>
    <row r="689" spans="1:17">
      <c r="A689" s="38"/>
      <c r="B689" s="105" t="s">
        <v>24</v>
      </c>
      <c r="C689" s="59">
        <v>1</v>
      </c>
      <c r="D689" s="59"/>
      <c r="E689" s="59"/>
      <c r="F689" s="59"/>
      <c r="G689" s="59"/>
      <c r="H689" s="59"/>
      <c r="I689" s="59"/>
      <c r="J689" s="59"/>
      <c r="K689" s="59"/>
      <c r="L689" s="59">
        <v>58</v>
      </c>
      <c r="M689" s="64" t="s">
        <v>316</v>
      </c>
      <c r="N689" s="11" t="s">
        <v>306</v>
      </c>
      <c r="O689" s="459"/>
      <c r="P689" s="11">
        <v>1</v>
      </c>
    </row>
    <row r="690" spans="1:17">
      <c r="A690" s="38"/>
      <c r="B690" s="105" t="s">
        <v>24</v>
      </c>
      <c r="C690" s="59">
        <v>1</v>
      </c>
      <c r="D690" s="59"/>
      <c r="E690" s="59"/>
      <c r="F690" s="59"/>
      <c r="G690" s="59"/>
      <c r="H690" s="59"/>
      <c r="I690" s="59"/>
      <c r="J690" s="59"/>
      <c r="K690" s="59"/>
      <c r="L690" s="59">
        <v>67</v>
      </c>
      <c r="M690" s="104"/>
      <c r="N690" s="18"/>
      <c r="O690" s="459"/>
      <c r="P690" s="11"/>
    </row>
    <row r="691" spans="1:17">
      <c r="A691" s="38"/>
      <c r="B691" s="105" t="s">
        <v>24</v>
      </c>
      <c r="C691" s="59">
        <v>1</v>
      </c>
      <c r="D691" s="59"/>
      <c r="E691" s="59"/>
      <c r="F691" s="59"/>
      <c r="G691" s="59"/>
      <c r="H691" s="59"/>
      <c r="I691" s="59"/>
      <c r="J691" s="59"/>
      <c r="K691" s="59"/>
      <c r="L691" s="59">
        <v>73</v>
      </c>
      <c r="M691" s="64" t="s">
        <v>317</v>
      </c>
      <c r="N691" s="11" t="s">
        <v>309</v>
      </c>
      <c r="O691" s="459"/>
      <c r="P691" s="11">
        <v>1</v>
      </c>
    </row>
    <row r="692" spans="1:17">
      <c r="A692" s="38"/>
      <c r="B692" s="105" t="s">
        <v>24</v>
      </c>
      <c r="C692" s="59">
        <v>1</v>
      </c>
      <c r="D692" s="59"/>
      <c r="E692" s="59"/>
      <c r="F692" s="59"/>
      <c r="G692" s="59"/>
      <c r="H692" s="59"/>
      <c r="I692" s="59"/>
      <c r="J692" s="59"/>
      <c r="K692" s="59"/>
      <c r="L692" s="59">
        <v>87</v>
      </c>
      <c r="M692" s="111"/>
      <c r="N692" s="110" t="s">
        <v>309</v>
      </c>
      <c r="O692" s="459" t="s">
        <v>318</v>
      </c>
      <c r="P692" s="11"/>
    </row>
    <row r="693" spans="1:17">
      <c r="A693" s="38"/>
      <c r="B693" s="105" t="s">
        <v>24</v>
      </c>
      <c r="C693" s="59">
        <v>1</v>
      </c>
      <c r="D693" s="59"/>
      <c r="E693" s="59"/>
      <c r="F693" s="59"/>
      <c r="G693" s="59"/>
      <c r="H693" s="59"/>
      <c r="I693" s="59"/>
      <c r="J693" s="59"/>
      <c r="K693" s="59"/>
      <c r="L693" s="59">
        <v>15</v>
      </c>
      <c r="M693" s="104"/>
      <c r="N693" s="18"/>
      <c r="O693" s="459"/>
      <c r="P693" s="11"/>
    </row>
    <row r="694" spans="1:17">
      <c r="A694" s="38"/>
      <c r="B694" s="74" t="s">
        <v>250</v>
      </c>
      <c r="C694" s="59"/>
      <c r="D694" s="59"/>
      <c r="E694" s="59"/>
      <c r="F694" s="59"/>
      <c r="G694" s="59"/>
      <c r="H694" s="59"/>
      <c r="I694" s="59"/>
      <c r="J694" s="59"/>
      <c r="K694" s="59"/>
      <c r="L694" s="59"/>
      <c r="M694" s="104"/>
      <c r="N694" s="9"/>
      <c r="O694" s="459"/>
      <c r="P694" s="11"/>
    </row>
    <row r="695" spans="1:17">
      <c r="A695" s="38"/>
      <c r="B695" s="74" t="s">
        <v>319</v>
      </c>
      <c r="C695" s="59"/>
      <c r="D695" s="59"/>
      <c r="E695" s="59"/>
      <c r="F695" s="59"/>
      <c r="G695" s="59"/>
      <c r="H695" s="59"/>
      <c r="I695" s="59"/>
      <c r="J695" s="59"/>
      <c r="K695" s="59"/>
      <c r="L695" s="59"/>
      <c r="M695" s="104"/>
      <c r="N695" s="9"/>
      <c r="O695" s="459"/>
      <c r="P695" s="11"/>
    </row>
    <row r="696" spans="1:17">
      <c r="A696" s="38"/>
      <c r="B696" s="105" t="s">
        <v>252</v>
      </c>
      <c r="C696" s="59">
        <v>1</v>
      </c>
      <c r="D696" s="59">
        <v>1</v>
      </c>
      <c r="E696" s="59"/>
      <c r="F696" s="59"/>
      <c r="G696" s="59">
        <v>2</v>
      </c>
      <c r="H696" s="59"/>
      <c r="I696" s="59"/>
      <c r="J696" s="59"/>
      <c r="K696" s="59">
        <f>SUM(E696:J696)</f>
        <v>2</v>
      </c>
      <c r="L696" s="61">
        <v>369</v>
      </c>
      <c r="M696" s="64" t="s">
        <v>320</v>
      </c>
      <c r="N696" s="11" t="s">
        <v>309</v>
      </c>
      <c r="O696" s="459"/>
      <c r="P696" s="11">
        <v>1</v>
      </c>
    </row>
    <row r="697" spans="1:17">
      <c r="A697" s="38"/>
      <c r="B697" s="105" t="s">
        <v>152</v>
      </c>
      <c r="C697" s="59">
        <v>1</v>
      </c>
      <c r="D697" s="59"/>
      <c r="E697" s="59"/>
      <c r="F697" s="59"/>
      <c r="G697" s="59"/>
      <c r="H697" s="59"/>
      <c r="I697" s="59"/>
      <c r="J697" s="59"/>
      <c r="K697" s="59"/>
      <c r="L697" s="61">
        <v>370</v>
      </c>
      <c r="M697" s="96"/>
      <c r="N697" s="9"/>
      <c r="O697" s="459"/>
      <c r="P697" s="11"/>
    </row>
    <row r="698" spans="1:17">
      <c r="A698" s="38"/>
      <c r="B698" s="107" t="s">
        <v>254</v>
      </c>
      <c r="C698" s="61">
        <v>1</v>
      </c>
      <c r="D698" s="61"/>
      <c r="E698" s="61"/>
      <c r="F698" s="61"/>
      <c r="G698" s="61"/>
      <c r="H698" s="61"/>
      <c r="I698" s="61"/>
      <c r="J698" s="61"/>
      <c r="K698" s="61"/>
      <c r="L698" s="61">
        <v>375</v>
      </c>
      <c r="M698" s="23"/>
      <c r="N698" s="11" t="s">
        <v>309</v>
      </c>
      <c r="O698" s="459"/>
      <c r="P698" s="11"/>
      <c r="Q698" s="96" t="s">
        <v>1124</v>
      </c>
    </row>
    <row r="699" spans="1:17">
      <c r="A699" s="38"/>
      <c r="B699" s="105" t="s">
        <v>65</v>
      </c>
      <c r="C699" s="61">
        <v>1</v>
      </c>
      <c r="D699" s="61"/>
      <c r="E699" s="61"/>
      <c r="F699" s="61"/>
      <c r="G699" s="61"/>
      <c r="H699" s="61"/>
      <c r="I699" s="61"/>
      <c r="J699" s="61"/>
      <c r="K699" s="61"/>
      <c r="L699" s="61">
        <v>376</v>
      </c>
      <c r="N699" s="11" t="s">
        <v>309</v>
      </c>
      <c r="O699" s="459"/>
      <c r="P699" s="11"/>
    </row>
    <row r="700" spans="1:17">
      <c r="A700" s="38"/>
      <c r="B700" s="105" t="s">
        <v>65</v>
      </c>
      <c r="C700" s="59">
        <v>1</v>
      </c>
      <c r="D700" s="59"/>
      <c r="E700" s="59"/>
      <c r="F700" s="59"/>
      <c r="G700" s="59"/>
      <c r="H700" s="59"/>
      <c r="I700" s="59"/>
      <c r="J700" s="59"/>
      <c r="K700" s="59"/>
      <c r="L700" s="59">
        <v>377</v>
      </c>
      <c r="M700" s="68"/>
      <c r="N700" s="9"/>
      <c r="O700" s="459"/>
      <c r="P700" s="11"/>
    </row>
    <row r="701" spans="1:17">
      <c r="A701" s="38"/>
      <c r="B701" s="105" t="s">
        <v>65</v>
      </c>
      <c r="C701" s="59">
        <v>1</v>
      </c>
      <c r="D701" s="59"/>
      <c r="E701" s="59"/>
      <c r="F701" s="59"/>
      <c r="G701" s="59"/>
      <c r="H701" s="59"/>
      <c r="I701" s="59"/>
      <c r="J701" s="59"/>
      <c r="K701" s="59"/>
      <c r="L701" s="59">
        <v>378</v>
      </c>
      <c r="M701" s="68"/>
      <c r="N701" s="9"/>
      <c r="O701" s="459"/>
      <c r="P701" s="11"/>
    </row>
    <row r="702" spans="1:17">
      <c r="A702" s="38"/>
      <c r="B702" s="105" t="s">
        <v>65</v>
      </c>
      <c r="C702" s="59">
        <v>1</v>
      </c>
      <c r="D702" s="59"/>
      <c r="E702" s="59"/>
      <c r="F702" s="59"/>
      <c r="G702" s="59"/>
      <c r="H702" s="59"/>
      <c r="I702" s="59"/>
      <c r="J702" s="59"/>
      <c r="K702" s="59"/>
      <c r="L702" s="59">
        <v>379</v>
      </c>
      <c r="M702" s="68"/>
      <c r="N702" s="9"/>
      <c r="O702" s="459"/>
      <c r="P702" s="11"/>
    </row>
    <row r="703" spans="1:17">
      <c r="A703" s="38"/>
      <c r="B703" s="105" t="s">
        <v>65</v>
      </c>
      <c r="C703" s="59">
        <v>1</v>
      </c>
      <c r="D703" s="59"/>
      <c r="E703" s="59"/>
      <c r="F703" s="59"/>
      <c r="G703" s="59"/>
      <c r="H703" s="59"/>
      <c r="I703" s="59"/>
      <c r="J703" s="59"/>
      <c r="K703" s="59"/>
      <c r="L703" s="59">
        <v>380</v>
      </c>
      <c r="M703" s="68"/>
      <c r="N703" s="9"/>
      <c r="O703" s="459"/>
      <c r="P703" s="11"/>
    </row>
    <row r="704" spans="1:17">
      <c r="A704" s="38"/>
      <c r="B704" s="75" t="s">
        <v>65</v>
      </c>
      <c r="C704" s="61">
        <v>1</v>
      </c>
      <c r="D704" s="61"/>
      <c r="E704" s="61"/>
      <c r="F704" s="61"/>
      <c r="G704" s="61"/>
      <c r="H704" s="61"/>
      <c r="I704" s="61"/>
      <c r="J704" s="61"/>
      <c r="K704" s="61"/>
      <c r="L704" s="61">
        <v>394</v>
      </c>
      <c r="M704" s="64" t="s">
        <v>323</v>
      </c>
      <c r="N704" s="61" t="s">
        <v>309</v>
      </c>
      <c r="O704" s="459"/>
      <c r="P704" s="11">
        <v>1</v>
      </c>
    </row>
    <row r="705" spans="1:18">
      <c r="A705" s="38"/>
      <c r="B705" s="105" t="s">
        <v>65</v>
      </c>
      <c r="C705" s="59">
        <v>1</v>
      </c>
      <c r="D705" s="59"/>
      <c r="E705" s="59"/>
      <c r="F705" s="59"/>
      <c r="G705" s="59"/>
      <c r="H705" s="59"/>
      <c r="I705" s="59"/>
      <c r="J705" s="59"/>
      <c r="K705" s="59"/>
      <c r="L705" s="59">
        <v>395</v>
      </c>
      <c r="M705" s="68"/>
      <c r="N705" s="9"/>
      <c r="O705" s="459"/>
      <c r="P705" s="11"/>
    </row>
    <row r="706" spans="1:18">
      <c r="A706" s="38"/>
      <c r="B706" s="105" t="s">
        <v>65</v>
      </c>
      <c r="C706" s="59">
        <v>1</v>
      </c>
      <c r="D706" s="59"/>
      <c r="E706" s="59"/>
      <c r="F706" s="59"/>
      <c r="G706" s="59"/>
      <c r="H706" s="59"/>
      <c r="I706" s="59"/>
      <c r="J706" s="59"/>
      <c r="K706" s="59"/>
      <c r="L706" s="59">
        <v>396</v>
      </c>
      <c r="M706" s="68"/>
      <c r="N706" s="9"/>
      <c r="O706" s="459"/>
      <c r="P706" s="11"/>
    </row>
    <row r="707" spans="1:18">
      <c r="A707" s="38"/>
      <c r="B707" s="105" t="s">
        <v>65</v>
      </c>
      <c r="C707" s="59">
        <v>1</v>
      </c>
      <c r="D707" s="59"/>
      <c r="E707" s="59"/>
      <c r="F707" s="59"/>
      <c r="G707" s="59"/>
      <c r="H707" s="59"/>
      <c r="I707" s="59"/>
      <c r="J707" s="59"/>
      <c r="K707" s="59"/>
      <c r="L707" s="59">
        <v>397</v>
      </c>
      <c r="M707" s="68"/>
      <c r="N707" s="9"/>
      <c r="O707" s="459"/>
      <c r="P707" s="11"/>
    </row>
    <row r="708" spans="1:18">
      <c r="A708" s="38"/>
      <c r="B708" s="105" t="s">
        <v>65</v>
      </c>
      <c r="C708" s="59">
        <v>1</v>
      </c>
      <c r="D708" s="59"/>
      <c r="E708" s="59"/>
      <c r="F708" s="59"/>
      <c r="G708" s="59"/>
      <c r="H708" s="59"/>
      <c r="I708" s="59"/>
      <c r="J708" s="59"/>
      <c r="K708" s="59"/>
      <c r="L708" s="59">
        <v>398</v>
      </c>
      <c r="M708" s="68"/>
      <c r="N708" s="9"/>
      <c r="O708" s="459"/>
      <c r="P708" s="11"/>
    </row>
    <row r="709" spans="1:18">
      <c r="A709" s="38"/>
      <c r="B709" s="105" t="s">
        <v>65</v>
      </c>
      <c r="C709" s="59">
        <v>1</v>
      </c>
      <c r="D709" s="59"/>
      <c r="E709" s="59"/>
      <c r="F709" s="59"/>
      <c r="G709" s="59"/>
      <c r="H709" s="59"/>
      <c r="I709" s="59"/>
      <c r="J709" s="59"/>
      <c r="K709" s="59"/>
      <c r="L709" s="59">
        <v>399</v>
      </c>
      <c r="M709" s="68"/>
      <c r="N709" s="9"/>
      <c r="O709" s="459"/>
      <c r="P709" s="11"/>
    </row>
    <row r="710" spans="1:18">
      <c r="A710" s="38"/>
      <c r="B710" s="105" t="s">
        <v>65</v>
      </c>
      <c r="C710" s="59">
        <v>1</v>
      </c>
      <c r="D710" s="59"/>
      <c r="E710" s="59"/>
      <c r="F710" s="59"/>
      <c r="G710" s="59"/>
      <c r="H710" s="59"/>
      <c r="I710" s="59"/>
      <c r="J710" s="59"/>
      <c r="K710" s="59"/>
      <c r="L710" s="59">
        <v>400</v>
      </c>
      <c r="M710" s="68"/>
      <c r="N710" s="9"/>
      <c r="O710" s="459"/>
      <c r="P710" s="11"/>
    </row>
    <row r="711" spans="1:18">
      <c r="A711" s="38"/>
      <c r="B711" s="105" t="s">
        <v>65</v>
      </c>
      <c r="C711" s="59">
        <v>1</v>
      </c>
      <c r="D711" s="59"/>
      <c r="E711" s="59"/>
      <c r="F711" s="59"/>
      <c r="G711" s="59"/>
      <c r="H711" s="59"/>
      <c r="I711" s="59"/>
      <c r="J711" s="59"/>
      <c r="K711" s="59"/>
      <c r="L711" s="59">
        <v>401</v>
      </c>
      <c r="M711" s="68"/>
      <c r="N711" s="9"/>
      <c r="O711" s="459"/>
      <c r="P711" s="11"/>
    </row>
    <row r="712" spans="1:18">
      <c r="A712" s="38"/>
      <c r="B712" s="105" t="s">
        <v>65</v>
      </c>
      <c r="C712" s="59">
        <v>1</v>
      </c>
      <c r="D712" s="59"/>
      <c r="E712" s="59"/>
      <c r="F712" s="59"/>
      <c r="G712" s="59"/>
      <c r="H712" s="59"/>
      <c r="I712" s="59"/>
      <c r="J712" s="59"/>
      <c r="K712" s="59"/>
      <c r="L712" s="59">
        <v>402</v>
      </c>
      <c r="M712" s="68"/>
      <c r="N712" s="9"/>
      <c r="O712" s="459"/>
      <c r="P712" s="11"/>
    </row>
    <row r="713" spans="1:18">
      <c r="A713" s="38"/>
      <c r="B713" s="105" t="s">
        <v>65</v>
      </c>
      <c r="C713" s="59">
        <v>1</v>
      </c>
      <c r="D713" s="59"/>
      <c r="E713" s="59"/>
      <c r="F713" s="59"/>
      <c r="G713" s="59"/>
      <c r="H713" s="59"/>
      <c r="I713" s="59"/>
      <c r="J713" s="59"/>
      <c r="K713" s="59"/>
      <c r="L713" s="59">
        <v>403</v>
      </c>
      <c r="M713" s="68"/>
      <c r="N713" s="9"/>
      <c r="O713" s="459"/>
      <c r="P713" s="11"/>
    </row>
    <row r="714" spans="1:18">
      <c r="A714" s="38"/>
      <c r="B714" s="105" t="s">
        <v>65</v>
      </c>
      <c r="C714" s="59">
        <v>1</v>
      </c>
      <c r="D714" s="59"/>
      <c r="E714" s="59"/>
      <c r="F714" s="59"/>
      <c r="G714" s="59"/>
      <c r="H714" s="59"/>
      <c r="I714" s="59"/>
      <c r="J714" s="59"/>
      <c r="K714" s="59"/>
      <c r="L714" s="59">
        <v>404</v>
      </c>
      <c r="M714" s="68"/>
      <c r="N714" s="9"/>
      <c r="O714" s="459"/>
      <c r="P714" s="11"/>
    </row>
    <row r="715" spans="1:18">
      <c r="A715" s="38"/>
      <c r="B715" s="107" t="s">
        <v>257</v>
      </c>
      <c r="C715" s="13">
        <v>1</v>
      </c>
      <c r="D715" s="13"/>
      <c r="E715" s="13"/>
      <c r="F715" s="13"/>
      <c r="G715" s="13"/>
      <c r="H715" s="13"/>
      <c r="I715" s="13"/>
      <c r="J715" s="13"/>
      <c r="K715" s="13"/>
      <c r="L715" s="455">
        <v>381</v>
      </c>
      <c r="N715" s="455" t="s">
        <v>309</v>
      </c>
      <c r="O715" s="154"/>
      <c r="P715" s="455"/>
      <c r="Q715" s="115" t="s">
        <v>324</v>
      </c>
    </row>
    <row r="716" spans="1:18">
      <c r="A716" s="38"/>
      <c r="B716" s="105" t="s">
        <v>259</v>
      </c>
      <c r="C716" s="59">
        <v>1</v>
      </c>
      <c r="D716" s="59"/>
      <c r="E716" s="59"/>
      <c r="F716" s="59"/>
      <c r="G716" s="59"/>
      <c r="H716" s="59"/>
      <c r="I716" s="59"/>
      <c r="J716" s="59"/>
      <c r="K716" s="59"/>
      <c r="L716" s="59">
        <v>382</v>
      </c>
      <c r="M716" s="115"/>
      <c r="N716" s="455" t="s">
        <v>309</v>
      </c>
      <c r="O716" s="459"/>
      <c r="P716" s="455"/>
      <c r="Q716" s="424" t="s">
        <v>1170</v>
      </c>
      <c r="R716" s="1" t="s">
        <v>325</v>
      </c>
    </row>
    <row r="717" spans="1:18">
      <c r="A717" s="38"/>
      <c r="B717" s="105" t="s">
        <v>259</v>
      </c>
      <c r="C717" s="59">
        <v>1</v>
      </c>
      <c r="D717" s="59"/>
      <c r="E717" s="59"/>
      <c r="F717" s="59"/>
      <c r="G717" s="59"/>
      <c r="H717" s="59"/>
      <c r="I717" s="59"/>
      <c r="J717" s="59"/>
      <c r="K717" s="59"/>
      <c r="L717" s="59">
        <v>383</v>
      </c>
      <c r="M717" s="104"/>
      <c r="N717" s="9"/>
      <c r="O717" s="459"/>
      <c r="P717" s="11"/>
    </row>
    <row r="718" spans="1:18">
      <c r="A718" s="38"/>
      <c r="B718" s="105" t="s">
        <v>259</v>
      </c>
      <c r="C718" s="59">
        <v>1</v>
      </c>
      <c r="D718" s="59"/>
      <c r="E718" s="59"/>
      <c r="F718" s="59"/>
      <c r="G718" s="59"/>
      <c r="H718" s="59"/>
      <c r="I718" s="59"/>
      <c r="J718" s="59"/>
      <c r="K718" s="59"/>
      <c r="L718" s="59">
        <v>384</v>
      </c>
      <c r="M718" s="104"/>
      <c r="N718" s="9"/>
      <c r="O718" s="459"/>
      <c r="P718" s="11"/>
    </row>
    <row r="719" spans="1:18">
      <c r="A719" s="38"/>
      <c r="B719" s="105" t="s">
        <v>259</v>
      </c>
      <c r="C719" s="59">
        <v>1</v>
      </c>
      <c r="D719" s="59"/>
      <c r="E719" s="59"/>
      <c r="F719" s="59"/>
      <c r="G719" s="59"/>
      <c r="H719" s="59"/>
      <c r="I719" s="59"/>
      <c r="J719" s="59"/>
      <c r="K719" s="59"/>
      <c r="L719" s="59">
        <v>385</v>
      </c>
      <c r="M719" s="104"/>
      <c r="N719" s="9"/>
      <c r="O719" s="459"/>
      <c r="P719" s="11"/>
    </row>
    <row r="720" spans="1:18">
      <c r="A720" s="38"/>
      <c r="B720" s="105" t="s">
        <v>259</v>
      </c>
      <c r="C720" s="59">
        <v>1</v>
      </c>
      <c r="D720" s="59"/>
      <c r="E720" s="59"/>
      <c r="F720" s="59"/>
      <c r="G720" s="59"/>
      <c r="H720" s="59"/>
      <c r="I720" s="59"/>
      <c r="J720" s="59"/>
      <c r="K720" s="59"/>
      <c r="L720" s="59">
        <v>386</v>
      </c>
      <c r="M720" s="104"/>
      <c r="N720" s="9"/>
      <c r="O720" s="459"/>
      <c r="P720" s="11"/>
    </row>
    <row r="721" spans="1:18">
      <c r="A721" s="38"/>
      <c r="B721" s="105" t="s">
        <v>259</v>
      </c>
      <c r="C721" s="59">
        <v>1</v>
      </c>
      <c r="D721" s="59"/>
      <c r="E721" s="59"/>
      <c r="F721" s="59"/>
      <c r="G721" s="59"/>
      <c r="H721" s="59"/>
      <c r="I721" s="59"/>
      <c r="J721" s="59"/>
      <c r="K721" s="59"/>
      <c r="L721" s="59">
        <v>387</v>
      </c>
      <c r="M721" s="104"/>
      <c r="N721" s="9"/>
      <c r="O721" s="459"/>
      <c r="P721" s="11"/>
    </row>
    <row r="722" spans="1:18">
      <c r="A722" s="38"/>
      <c r="B722" s="105" t="s">
        <v>259</v>
      </c>
      <c r="C722" s="59">
        <v>1</v>
      </c>
      <c r="D722" s="59"/>
      <c r="E722" s="59"/>
      <c r="F722" s="59"/>
      <c r="G722" s="59"/>
      <c r="H722" s="59"/>
      <c r="I722" s="59"/>
      <c r="J722" s="59"/>
      <c r="K722" s="59"/>
      <c r="L722" s="59">
        <v>388</v>
      </c>
      <c r="M722" s="104"/>
      <c r="N722" s="9"/>
      <c r="O722" s="459"/>
      <c r="P722" s="11"/>
    </row>
    <row r="723" spans="1:18">
      <c r="A723" s="38"/>
      <c r="B723" s="107" t="s">
        <v>261</v>
      </c>
      <c r="C723" s="13">
        <v>1</v>
      </c>
      <c r="D723" s="13"/>
      <c r="E723" s="13"/>
      <c r="F723" s="13"/>
      <c r="G723" s="13"/>
      <c r="H723" s="13"/>
      <c r="I723" s="13"/>
      <c r="J723" s="13"/>
      <c r="K723" s="13"/>
      <c r="L723" s="61">
        <v>389</v>
      </c>
      <c r="M723" s="64" t="s">
        <v>326</v>
      </c>
      <c r="N723" s="11" t="s">
        <v>309</v>
      </c>
      <c r="O723" s="459"/>
      <c r="P723" s="11">
        <v>1</v>
      </c>
    </row>
    <row r="724" spans="1:18">
      <c r="A724" s="38"/>
      <c r="B724" s="107" t="s">
        <v>263</v>
      </c>
      <c r="C724" s="13">
        <v>1</v>
      </c>
      <c r="D724" s="13"/>
      <c r="E724" s="13"/>
      <c r="F724" s="13"/>
      <c r="G724" s="13"/>
      <c r="H724" s="13"/>
      <c r="I724" s="13"/>
      <c r="J724" s="13"/>
      <c r="K724" s="13"/>
      <c r="L724" s="61">
        <v>390</v>
      </c>
      <c r="M724" s="64" t="s">
        <v>327</v>
      </c>
      <c r="N724" s="11" t="s">
        <v>309</v>
      </c>
      <c r="O724" s="459"/>
      <c r="P724" s="11">
        <v>1</v>
      </c>
      <c r="R724" s="1" t="s">
        <v>1716</v>
      </c>
    </row>
    <row r="725" spans="1:18">
      <c r="A725" s="38"/>
      <c r="B725" s="107" t="s">
        <v>263</v>
      </c>
      <c r="C725" s="13">
        <v>1</v>
      </c>
      <c r="D725" s="13"/>
      <c r="E725" s="13"/>
      <c r="F725" s="13"/>
      <c r="G725" s="13"/>
      <c r="H725" s="13"/>
      <c r="I725" s="13"/>
      <c r="J725" s="13"/>
      <c r="K725" s="13"/>
      <c r="L725" s="52">
        <v>391</v>
      </c>
      <c r="M725" s="96" t="s">
        <v>1077</v>
      </c>
      <c r="N725" s="104"/>
      <c r="O725" s="459"/>
      <c r="P725" s="162">
        <v>1</v>
      </c>
    </row>
    <row r="726" spans="1:18">
      <c r="A726" s="38"/>
      <c r="B726" s="107" t="s">
        <v>263</v>
      </c>
      <c r="C726" s="13">
        <v>1</v>
      </c>
      <c r="D726" s="13"/>
      <c r="E726" s="13"/>
      <c r="F726" s="13"/>
      <c r="G726" s="13"/>
      <c r="H726" s="13"/>
      <c r="I726" s="13"/>
      <c r="J726" s="13"/>
      <c r="K726" s="13"/>
      <c r="L726" s="61">
        <v>392</v>
      </c>
      <c r="M726" s="64"/>
      <c r="N726" s="9"/>
      <c r="O726" s="459"/>
      <c r="P726" s="11"/>
    </row>
    <row r="727" spans="1:18">
      <c r="A727" s="38"/>
      <c r="B727" s="107" t="s">
        <v>263</v>
      </c>
      <c r="C727" s="13">
        <v>1</v>
      </c>
      <c r="D727" s="13"/>
      <c r="E727" s="13"/>
      <c r="F727" s="13"/>
      <c r="G727" s="13"/>
      <c r="H727" s="13"/>
      <c r="I727" s="13"/>
      <c r="J727" s="13"/>
      <c r="K727" s="13"/>
      <c r="L727" s="61">
        <v>393</v>
      </c>
      <c r="M727" s="64"/>
      <c r="N727" s="9"/>
      <c r="O727" s="459"/>
      <c r="P727" s="11"/>
    </row>
    <row r="728" spans="1:18">
      <c r="A728" s="38"/>
      <c r="B728" s="107" t="s">
        <v>263</v>
      </c>
      <c r="C728" s="13">
        <v>1</v>
      </c>
      <c r="D728" s="13"/>
      <c r="E728" s="13"/>
      <c r="F728" s="13"/>
      <c r="G728" s="13"/>
      <c r="H728" s="13"/>
      <c r="I728" s="13"/>
      <c r="J728" s="13"/>
      <c r="K728" s="13"/>
      <c r="L728" s="61">
        <v>405</v>
      </c>
      <c r="M728" s="64"/>
      <c r="N728" s="9"/>
      <c r="O728" s="459"/>
      <c r="P728" s="11"/>
    </row>
    <row r="729" spans="1:18">
      <c r="A729" s="38"/>
      <c r="B729" s="107" t="s">
        <v>263</v>
      </c>
      <c r="C729" s="13">
        <v>1</v>
      </c>
      <c r="D729" s="13"/>
      <c r="E729" s="13"/>
      <c r="F729" s="13"/>
      <c r="G729" s="13"/>
      <c r="H729" s="13"/>
      <c r="I729" s="13"/>
      <c r="J729" s="13"/>
      <c r="K729" s="13"/>
      <c r="L729" s="61">
        <v>406</v>
      </c>
      <c r="M729" s="64"/>
      <c r="N729" s="9"/>
      <c r="O729" s="459"/>
      <c r="P729" s="11"/>
    </row>
    <row r="730" spans="1:18">
      <c r="A730" s="38"/>
      <c r="B730" s="107" t="s">
        <v>263</v>
      </c>
      <c r="C730" s="13">
        <v>1</v>
      </c>
      <c r="D730" s="13"/>
      <c r="E730" s="13"/>
      <c r="F730" s="13"/>
      <c r="G730" s="13"/>
      <c r="H730" s="13"/>
      <c r="I730" s="13"/>
      <c r="J730" s="13"/>
      <c r="K730" s="13"/>
      <c r="L730" s="61">
        <v>407</v>
      </c>
      <c r="M730" s="64"/>
      <c r="N730" s="9"/>
      <c r="O730" s="459"/>
      <c r="P730" s="11"/>
    </row>
    <row r="731" spans="1:18">
      <c r="A731" s="38"/>
      <c r="B731" s="107" t="s">
        <v>263</v>
      </c>
      <c r="C731" s="13">
        <v>1</v>
      </c>
      <c r="D731" s="13"/>
      <c r="E731" s="13"/>
      <c r="F731" s="13"/>
      <c r="G731" s="13"/>
      <c r="H731" s="13"/>
      <c r="I731" s="13"/>
      <c r="J731" s="13"/>
      <c r="K731" s="13"/>
      <c r="L731" s="61">
        <v>408</v>
      </c>
      <c r="M731" s="64"/>
      <c r="N731" s="9"/>
      <c r="O731" s="459"/>
      <c r="P731" s="11"/>
    </row>
    <row r="732" spans="1:18">
      <c r="A732" s="38"/>
      <c r="B732" s="107" t="s">
        <v>263</v>
      </c>
      <c r="C732" s="13">
        <v>1</v>
      </c>
      <c r="D732" s="13"/>
      <c r="E732" s="13"/>
      <c r="F732" s="13"/>
      <c r="G732" s="13"/>
      <c r="H732" s="13"/>
      <c r="I732" s="13"/>
      <c r="J732" s="13"/>
      <c r="K732" s="13"/>
      <c r="L732" s="61">
        <v>409</v>
      </c>
      <c r="M732" s="64"/>
      <c r="N732" s="9"/>
      <c r="O732" s="459"/>
      <c r="P732" s="11"/>
    </row>
    <row r="733" spans="1:18">
      <c r="A733" s="38"/>
      <c r="B733" s="107" t="s">
        <v>263</v>
      </c>
      <c r="C733" s="13">
        <v>1</v>
      </c>
      <c r="D733" s="13"/>
      <c r="E733" s="13"/>
      <c r="F733" s="13"/>
      <c r="G733" s="13"/>
      <c r="H733" s="13"/>
      <c r="I733" s="13"/>
      <c r="J733" s="13"/>
      <c r="K733" s="13"/>
      <c r="L733" s="61">
        <v>410</v>
      </c>
      <c r="M733" s="64"/>
      <c r="N733" s="9"/>
      <c r="O733" s="459"/>
      <c r="P733" s="11"/>
    </row>
    <row r="734" spans="1:18">
      <c r="A734" s="38"/>
      <c r="B734" s="107" t="s">
        <v>263</v>
      </c>
      <c r="C734" s="13">
        <v>1</v>
      </c>
      <c r="D734" s="13"/>
      <c r="E734" s="13"/>
      <c r="F734" s="13"/>
      <c r="G734" s="13"/>
      <c r="H734" s="13"/>
      <c r="I734" s="13"/>
      <c r="J734" s="13"/>
      <c r="K734" s="13"/>
      <c r="L734" s="61">
        <v>411</v>
      </c>
      <c r="M734" s="64"/>
      <c r="N734" s="9"/>
      <c r="O734" s="459"/>
      <c r="P734" s="11"/>
    </row>
    <row r="735" spans="1:18">
      <c r="A735" s="38"/>
      <c r="B735" s="107" t="s">
        <v>263</v>
      </c>
      <c r="C735" s="13">
        <v>1</v>
      </c>
      <c r="D735" s="13"/>
      <c r="E735" s="13"/>
      <c r="F735" s="13"/>
      <c r="G735" s="13"/>
      <c r="H735" s="13"/>
      <c r="I735" s="13"/>
      <c r="J735" s="13"/>
      <c r="K735" s="13"/>
      <c r="L735" s="61">
        <v>412</v>
      </c>
      <c r="M735" s="64"/>
      <c r="N735" s="9"/>
      <c r="O735" s="459"/>
      <c r="P735" s="11"/>
    </row>
    <row r="736" spans="1:18">
      <c r="A736" s="38"/>
      <c r="B736" s="107" t="s">
        <v>263</v>
      </c>
      <c r="C736" s="13">
        <v>1</v>
      </c>
      <c r="D736" s="13"/>
      <c r="E736" s="13"/>
      <c r="F736" s="13"/>
      <c r="G736" s="13"/>
      <c r="H736" s="13"/>
      <c r="I736" s="13"/>
      <c r="J736" s="13"/>
      <c r="K736" s="13"/>
      <c r="L736" s="61">
        <v>413</v>
      </c>
      <c r="M736" s="64"/>
      <c r="N736" s="9"/>
      <c r="O736" s="459"/>
      <c r="P736" s="11"/>
    </row>
    <row r="737" spans="1:16">
      <c r="A737" s="38"/>
      <c r="B737" s="107" t="s">
        <v>263</v>
      </c>
      <c r="C737" s="13">
        <v>1</v>
      </c>
      <c r="D737" s="13"/>
      <c r="E737" s="13"/>
      <c r="F737" s="13"/>
      <c r="G737" s="13"/>
      <c r="H737" s="13"/>
      <c r="I737" s="13"/>
      <c r="J737" s="13"/>
      <c r="K737" s="13"/>
      <c r="L737" s="61">
        <v>414</v>
      </c>
      <c r="M737" s="64"/>
      <c r="N737" s="9"/>
      <c r="O737" s="459"/>
      <c r="P737" s="11"/>
    </row>
    <row r="738" spans="1:16">
      <c r="A738" s="38"/>
      <c r="B738" s="107" t="s">
        <v>263</v>
      </c>
      <c r="C738" s="13">
        <v>1</v>
      </c>
      <c r="D738" s="13"/>
      <c r="E738" s="13"/>
      <c r="F738" s="13"/>
      <c r="G738" s="13"/>
      <c r="H738" s="13"/>
      <c r="I738" s="13"/>
      <c r="J738" s="13"/>
      <c r="K738" s="13"/>
      <c r="L738" s="61">
        <v>415</v>
      </c>
      <c r="M738" s="64"/>
      <c r="N738" s="9"/>
      <c r="O738" s="459"/>
      <c r="P738" s="11"/>
    </row>
    <row r="739" spans="1:16">
      <c r="A739" s="38"/>
      <c r="B739" s="107" t="s">
        <v>263</v>
      </c>
      <c r="C739" s="13">
        <v>1</v>
      </c>
      <c r="D739" s="13"/>
      <c r="E739" s="13"/>
      <c r="F739" s="13"/>
      <c r="G739" s="13"/>
      <c r="H739" s="13"/>
      <c r="I739" s="13"/>
      <c r="J739" s="13"/>
      <c r="K739" s="13"/>
      <c r="L739" s="61">
        <v>416</v>
      </c>
      <c r="M739" s="64"/>
      <c r="N739" s="9"/>
      <c r="O739" s="459"/>
      <c r="P739" s="11"/>
    </row>
    <row r="740" spans="1:16">
      <c r="A740" s="38"/>
      <c r="B740" s="107" t="s">
        <v>263</v>
      </c>
      <c r="C740" s="13">
        <v>1</v>
      </c>
      <c r="D740" s="13"/>
      <c r="E740" s="13"/>
      <c r="F740" s="13"/>
      <c r="G740" s="13"/>
      <c r="H740" s="13"/>
      <c r="I740" s="13"/>
      <c r="J740" s="13"/>
      <c r="K740" s="13"/>
      <c r="L740" s="61">
        <v>417</v>
      </c>
      <c r="M740" s="64"/>
      <c r="N740" s="9"/>
      <c r="O740" s="459"/>
      <c r="P740" s="11"/>
    </row>
    <row r="741" spans="1:16">
      <c r="A741" s="38"/>
      <c r="B741" s="107" t="s">
        <v>263</v>
      </c>
      <c r="C741" s="13">
        <v>1</v>
      </c>
      <c r="D741" s="13"/>
      <c r="E741" s="13"/>
      <c r="F741" s="13"/>
      <c r="G741" s="13"/>
      <c r="H741" s="13"/>
      <c r="I741" s="13"/>
      <c r="J741" s="13"/>
      <c r="K741" s="13"/>
      <c r="L741" s="61">
        <v>418</v>
      </c>
      <c r="M741" s="64"/>
      <c r="N741" s="9"/>
      <c r="O741" s="459"/>
      <c r="P741" s="11"/>
    </row>
    <row r="742" spans="1:16">
      <c r="A742" s="38"/>
      <c r="B742" s="107" t="s">
        <v>263</v>
      </c>
      <c r="C742" s="13">
        <v>1</v>
      </c>
      <c r="D742" s="13"/>
      <c r="E742" s="13"/>
      <c r="F742" s="13"/>
      <c r="G742" s="13"/>
      <c r="H742" s="13"/>
      <c r="I742" s="13"/>
      <c r="J742" s="13"/>
      <c r="K742" s="13"/>
      <c r="L742" s="61">
        <v>419</v>
      </c>
      <c r="M742" s="64"/>
      <c r="N742" s="9"/>
      <c r="O742" s="459"/>
      <c r="P742" s="11"/>
    </row>
    <row r="743" spans="1:16">
      <c r="A743" s="38"/>
      <c r="B743" s="107" t="s">
        <v>263</v>
      </c>
      <c r="C743" s="13">
        <v>1</v>
      </c>
      <c r="D743" s="13"/>
      <c r="E743" s="13"/>
      <c r="F743" s="13"/>
      <c r="G743" s="13"/>
      <c r="H743" s="13"/>
      <c r="I743" s="13"/>
      <c r="J743" s="13"/>
      <c r="K743" s="13"/>
      <c r="L743" s="61">
        <v>420</v>
      </c>
      <c r="M743" s="64"/>
      <c r="N743" s="9"/>
      <c r="O743" s="459"/>
      <c r="P743" s="11"/>
    </row>
    <row r="744" spans="1:16">
      <c r="A744" s="38"/>
      <c r="B744" s="107" t="s">
        <v>263</v>
      </c>
      <c r="C744" s="13">
        <v>1</v>
      </c>
      <c r="D744" s="13"/>
      <c r="E744" s="13"/>
      <c r="F744" s="13"/>
      <c r="G744" s="13"/>
      <c r="H744" s="13"/>
      <c r="I744" s="13"/>
      <c r="J744" s="13"/>
      <c r="K744" s="13"/>
      <c r="L744" s="61">
        <v>421</v>
      </c>
      <c r="M744" s="64"/>
      <c r="N744" s="9"/>
      <c r="O744" s="459"/>
      <c r="P744" s="11"/>
    </row>
    <row r="745" spans="1:16">
      <c r="A745" s="38"/>
      <c r="B745" s="107" t="s">
        <v>263</v>
      </c>
      <c r="C745" s="13">
        <v>1</v>
      </c>
      <c r="D745" s="13"/>
      <c r="E745" s="13"/>
      <c r="F745" s="13"/>
      <c r="G745" s="13"/>
      <c r="H745" s="13"/>
      <c r="I745" s="13"/>
      <c r="J745" s="13"/>
      <c r="K745" s="13"/>
      <c r="L745" s="61">
        <v>422</v>
      </c>
      <c r="M745" s="64"/>
      <c r="N745" s="9"/>
      <c r="O745" s="459"/>
      <c r="P745" s="11"/>
    </row>
    <row r="746" spans="1:16">
      <c r="A746" s="38"/>
      <c r="B746" s="107" t="s">
        <v>263</v>
      </c>
      <c r="C746" s="13">
        <v>1</v>
      </c>
      <c r="D746" s="13"/>
      <c r="E746" s="13"/>
      <c r="F746" s="13"/>
      <c r="G746" s="13"/>
      <c r="H746" s="13"/>
      <c r="I746" s="13"/>
      <c r="J746" s="13"/>
      <c r="K746" s="13"/>
      <c r="L746" s="61">
        <v>423</v>
      </c>
      <c r="M746" s="64"/>
      <c r="N746" s="9"/>
      <c r="O746" s="459"/>
      <c r="P746" s="11"/>
    </row>
    <row r="747" spans="1:16">
      <c r="A747" s="38"/>
      <c r="B747" s="107" t="s">
        <v>263</v>
      </c>
      <c r="C747" s="13">
        <v>1</v>
      </c>
      <c r="D747" s="13"/>
      <c r="E747" s="13"/>
      <c r="F747" s="13"/>
      <c r="G747" s="13"/>
      <c r="H747" s="13"/>
      <c r="I747" s="13"/>
      <c r="J747" s="13"/>
      <c r="K747" s="13"/>
      <c r="L747" s="61">
        <v>424</v>
      </c>
      <c r="M747" s="64"/>
      <c r="N747" s="9"/>
      <c r="O747" s="459"/>
      <c r="P747" s="11"/>
    </row>
    <row r="748" spans="1:16">
      <c r="A748" s="38"/>
      <c r="B748" s="107" t="s">
        <v>263</v>
      </c>
      <c r="C748" s="13">
        <v>1</v>
      </c>
      <c r="D748" s="13"/>
      <c r="E748" s="13"/>
      <c r="F748" s="13"/>
      <c r="G748" s="13"/>
      <c r="H748" s="13"/>
      <c r="I748" s="13"/>
      <c r="J748" s="13"/>
      <c r="K748" s="13"/>
      <c r="L748" s="61">
        <v>425</v>
      </c>
      <c r="M748" s="64"/>
      <c r="N748" s="9"/>
      <c r="O748" s="459"/>
      <c r="P748" s="11"/>
    </row>
    <row r="749" spans="1:16">
      <c r="A749" s="38"/>
      <c r="B749" s="107" t="s">
        <v>263</v>
      </c>
      <c r="C749" s="13">
        <v>1</v>
      </c>
      <c r="D749" s="13"/>
      <c r="E749" s="13"/>
      <c r="F749" s="13"/>
      <c r="G749" s="13"/>
      <c r="H749" s="13"/>
      <c r="I749" s="13"/>
      <c r="J749" s="13"/>
      <c r="K749" s="13"/>
      <c r="L749" s="61">
        <v>426</v>
      </c>
      <c r="M749" s="64"/>
      <c r="N749" s="9"/>
      <c r="O749" s="459"/>
      <c r="P749" s="11"/>
    </row>
    <row r="750" spans="1:16">
      <c r="A750" s="38"/>
      <c r="B750" s="107" t="s">
        <v>263</v>
      </c>
      <c r="C750" s="13">
        <v>1</v>
      </c>
      <c r="D750" s="13"/>
      <c r="E750" s="13"/>
      <c r="F750" s="13"/>
      <c r="G750" s="13"/>
      <c r="H750" s="13"/>
      <c r="I750" s="13"/>
      <c r="J750" s="13"/>
      <c r="K750" s="13"/>
      <c r="L750" s="61">
        <v>427</v>
      </c>
      <c r="M750" s="64"/>
      <c r="N750" s="9"/>
      <c r="O750" s="459"/>
      <c r="P750" s="11"/>
    </row>
    <row r="751" spans="1:16">
      <c r="A751" s="38"/>
      <c r="B751" s="107" t="s">
        <v>263</v>
      </c>
      <c r="C751" s="13">
        <v>1</v>
      </c>
      <c r="D751" s="13"/>
      <c r="E751" s="13"/>
      <c r="F751" s="13"/>
      <c r="G751" s="13"/>
      <c r="H751" s="13"/>
      <c r="I751" s="13"/>
      <c r="J751" s="13"/>
      <c r="K751" s="13"/>
      <c r="L751" s="61">
        <v>428</v>
      </c>
      <c r="M751" s="64"/>
      <c r="N751" s="9"/>
      <c r="O751" s="459"/>
      <c r="P751" s="11"/>
    </row>
    <row r="752" spans="1:16">
      <c r="A752" s="38"/>
      <c r="B752" s="74" t="s">
        <v>250</v>
      </c>
      <c r="C752" s="59"/>
      <c r="D752" s="59"/>
      <c r="E752" s="59"/>
      <c r="F752" s="59"/>
      <c r="G752" s="59"/>
      <c r="H752" s="59"/>
      <c r="I752" s="59"/>
      <c r="J752" s="59"/>
      <c r="K752" s="59"/>
      <c r="L752" s="59"/>
      <c r="M752" s="104"/>
      <c r="N752" s="9"/>
      <c r="O752" s="459"/>
      <c r="P752" s="11"/>
    </row>
    <row r="753" spans="1:17">
      <c r="A753" s="38"/>
      <c r="B753" s="74" t="s">
        <v>329</v>
      </c>
      <c r="C753" s="59"/>
      <c r="D753" s="59"/>
      <c r="E753" s="59"/>
      <c r="F753" s="59"/>
      <c r="G753" s="59"/>
      <c r="H753" s="59"/>
      <c r="I753" s="59"/>
      <c r="J753" s="59"/>
      <c r="K753" s="59"/>
      <c r="L753" s="59"/>
      <c r="M753" s="104"/>
      <c r="N753" s="9"/>
      <c r="O753" s="459"/>
      <c r="P753" s="11"/>
    </row>
    <row r="754" spans="1:17">
      <c r="A754" s="38"/>
      <c r="B754" s="105" t="s">
        <v>252</v>
      </c>
      <c r="C754" s="59">
        <v>1</v>
      </c>
      <c r="D754" s="59">
        <v>1</v>
      </c>
      <c r="E754" s="59"/>
      <c r="F754" s="59"/>
      <c r="G754" s="59">
        <v>2</v>
      </c>
      <c r="H754" s="59"/>
      <c r="I754" s="59"/>
      <c r="J754" s="59"/>
      <c r="K754" s="59">
        <f>SUM(E754:J754)</f>
        <v>2</v>
      </c>
      <c r="L754" s="61">
        <v>741</v>
      </c>
      <c r="N754" s="18"/>
      <c r="O754" s="459"/>
      <c r="P754" s="11"/>
      <c r="Q754" s="138" t="s">
        <v>330</v>
      </c>
    </row>
    <row r="755" spans="1:17">
      <c r="A755" s="38"/>
      <c r="B755" s="105" t="s">
        <v>152</v>
      </c>
      <c r="C755" s="59">
        <v>1</v>
      </c>
      <c r="D755" s="59"/>
      <c r="E755" s="59"/>
      <c r="F755" s="59"/>
      <c r="G755" s="59"/>
      <c r="H755" s="59"/>
      <c r="I755" s="59"/>
      <c r="J755" s="59"/>
      <c r="K755" s="59"/>
      <c r="L755" s="59">
        <v>742</v>
      </c>
      <c r="M755" s="104"/>
      <c r="N755" s="18"/>
      <c r="O755" s="459"/>
      <c r="P755" s="11"/>
    </row>
    <row r="756" spans="1:17">
      <c r="A756" s="38"/>
      <c r="B756" s="105" t="s">
        <v>254</v>
      </c>
      <c r="C756" s="59">
        <v>1</v>
      </c>
      <c r="D756" s="59"/>
      <c r="E756" s="59"/>
      <c r="F756" s="59"/>
      <c r="G756" s="59"/>
      <c r="H756" s="59"/>
      <c r="I756" s="59"/>
      <c r="J756" s="59"/>
      <c r="K756" s="59"/>
      <c r="L756" s="61">
        <v>747</v>
      </c>
      <c r="M756" s="64" t="s">
        <v>331</v>
      </c>
      <c r="N756" s="11" t="s">
        <v>306</v>
      </c>
      <c r="O756" s="459"/>
      <c r="P756" s="11">
        <v>1</v>
      </c>
    </row>
    <row r="757" spans="1:17">
      <c r="A757" s="38"/>
      <c r="B757" s="105" t="s">
        <v>65</v>
      </c>
      <c r="C757" s="59">
        <v>1</v>
      </c>
      <c r="D757" s="59"/>
      <c r="E757" s="59"/>
      <c r="F757" s="59"/>
      <c r="G757" s="59"/>
      <c r="H757" s="59"/>
      <c r="I757" s="59"/>
      <c r="J757" s="59"/>
      <c r="K757" s="59"/>
      <c r="L757" s="59">
        <v>748</v>
      </c>
      <c r="M757" s="112"/>
      <c r="N757" s="113"/>
      <c r="O757" s="459" t="s">
        <v>332</v>
      </c>
      <c r="P757" s="11"/>
    </row>
    <row r="758" spans="1:17">
      <c r="A758" s="38"/>
      <c r="B758" s="105" t="s">
        <v>65</v>
      </c>
      <c r="C758" s="59">
        <v>1</v>
      </c>
      <c r="D758" s="59"/>
      <c r="E758" s="59"/>
      <c r="F758" s="59"/>
      <c r="G758" s="59"/>
      <c r="H758" s="59"/>
      <c r="I758" s="59"/>
      <c r="J758" s="59"/>
      <c r="K758" s="59"/>
      <c r="L758" s="59">
        <v>749</v>
      </c>
      <c r="M758" s="104"/>
      <c r="N758" s="18"/>
      <c r="O758" s="459"/>
      <c r="P758" s="11"/>
    </row>
    <row r="759" spans="1:17">
      <c r="A759" s="38"/>
      <c r="B759" s="105" t="s">
        <v>65</v>
      </c>
      <c r="C759" s="59">
        <v>1</v>
      </c>
      <c r="D759" s="59"/>
      <c r="E759" s="59"/>
      <c r="F759" s="59"/>
      <c r="G759" s="59"/>
      <c r="H759" s="59"/>
      <c r="I759" s="59"/>
      <c r="J759" s="59"/>
      <c r="K759" s="59"/>
      <c r="L759" s="59">
        <v>750</v>
      </c>
      <c r="M759" s="104"/>
      <c r="N759" s="18"/>
      <c r="O759" s="459"/>
      <c r="P759" s="11"/>
    </row>
    <row r="760" spans="1:17">
      <c r="A760" s="38"/>
      <c r="B760" s="105" t="s">
        <v>65</v>
      </c>
      <c r="C760" s="59">
        <v>1</v>
      </c>
      <c r="D760" s="59"/>
      <c r="E760" s="59"/>
      <c r="F760" s="59"/>
      <c r="G760" s="59"/>
      <c r="H760" s="59"/>
      <c r="I760" s="59"/>
      <c r="J760" s="59"/>
      <c r="K760" s="59"/>
      <c r="L760" s="59">
        <v>751</v>
      </c>
      <c r="M760" s="104"/>
      <c r="N760" s="18"/>
      <c r="O760" s="459"/>
      <c r="P760" s="11"/>
    </row>
    <row r="761" spans="1:17">
      <c r="A761" s="38"/>
      <c r="B761" s="105" t="s">
        <v>65</v>
      </c>
      <c r="C761" s="59">
        <v>1</v>
      </c>
      <c r="D761" s="59"/>
      <c r="E761" s="59"/>
      <c r="F761" s="59"/>
      <c r="G761" s="59"/>
      <c r="H761" s="59"/>
      <c r="I761" s="59"/>
      <c r="J761" s="59"/>
      <c r="K761" s="59"/>
      <c r="L761" s="59">
        <v>752</v>
      </c>
      <c r="M761" s="104"/>
      <c r="N761" s="18"/>
      <c r="O761" s="459"/>
      <c r="P761" s="11"/>
    </row>
    <row r="762" spans="1:17">
      <c r="A762" s="38"/>
      <c r="B762" s="105" t="s">
        <v>65</v>
      </c>
      <c r="C762" s="59">
        <v>1</v>
      </c>
      <c r="D762" s="59"/>
      <c r="E762" s="59"/>
      <c r="F762" s="59"/>
      <c r="G762" s="59"/>
      <c r="H762" s="59"/>
      <c r="I762" s="59"/>
      <c r="J762" s="59"/>
      <c r="K762" s="59"/>
      <c r="L762" s="59">
        <v>223</v>
      </c>
      <c r="M762" s="104"/>
      <c r="N762" s="18"/>
      <c r="O762" s="459"/>
      <c r="P762" s="11"/>
    </row>
    <row r="763" spans="1:17">
      <c r="A763" s="38"/>
      <c r="B763" s="105" t="s">
        <v>65</v>
      </c>
      <c r="C763" s="59">
        <v>1</v>
      </c>
      <c r="D763" s="59"/>
      <c r="E763" s="59"/>
      <c r="F763" s="59"/>
      <c r="G763" s="59"/>
      <c r="H763" s="59"/>
      <c r="I763" s="59"/>
      <c r="J763" s="59"/>
      <c r="K763" s="59"/>
      <c r="L763" s="59">
        <v>767</v>
      </c>
      <c r="M763" s="104"/>
      <c r="N763" s="18"/>
      <c r="O763" s="459"/>
      <c r="P763" s="11"/>
    </row>
    <row r="764" spans="1:17">
      <c r="A764" s="38"/>
      <c r="B764" s="105" t="s">
        <v>65</v>
      </c>
      <c r="C764" s="59">
        <v>1</v>
      </c>
      <c r="D764" s="59"/>
      <c r="E764" s="59"/>
      <c r="F764" s="59"/>
      <c r="G764" s="59"/>
      <c r="H764" s="59"/>
      <c r="I764" s="59"/>
      <c r="J764" s="59"/>
      <c r="K764" s="59"/>
      <c r="L764" s="59">
        <v>768</v>
      </c>
      <c r="M764" s="104"/>
      <c r="N764" s="18"/>
      <c r="O764" s="459"/>
      <c r="P764" s="11"/>
    </row>
    <row r="765" spans="1:17">
      <c r="A765" s="38"/>
      <c r="B765" s="105" t="s">
        <v>65</v>
      </c>
      <c r="C765" s="59">
        <v>1</v>
      </c>
      <c r="D765" s="59"/>
      <c r="E765" s="59"/>
      <c r="F765" s="59"/>
      <c r="G765" s="59"/>
      <c r="H765" s="59"/>
      <c r="I765" s="59"/>
      <c r="J765" s="59"/>
      <c r="K765" s="59"/>
      <c r="L765" s="59">
        <v>769</v>
      </c>
      <c r="M765" s="104"/>
      <c r="N765" s="18"/>
      <c r="O765" s="459"/>
      <c r="P765" s="11"/>
    </row>
    <row r="766" spans="1:17">
      <c r="A766" s="38"/>
      <c r="B766" s="105" t="s">
        <v>65</v>
      </c>
      <c r="C766" s="59">
        <v>1</v>
      </c>
      <c r="D766" s="59"/>
      <c r="E766" s="59"/>
      <c r="F766" s="59"/>
      <c r="G766" s="59"/>
      <c r="H766" s="59"/>
      <c r="I766" s="59"/>
      <c r="J766" s="59"/>
      <c r="K766" s="59"/>
      <c r="L766" s="59">
        <v>770</v>
      </c>
      <c r="M766" s="104"/>
      <c r="N766" s="18"/>
      <c r="O766" s="459"/>
      <c r="P766" s="11"/>
    </row>
    <row r="767" spans="1:17">
      <c r="A767" s="38"/>
      <c r="B767" s="105" t="s">
        <v>65</v>
      </c>
      <c r="C767" s="59">
        <v>1</v>
      </c>
      <c r="D767" s="59"/>
      <c r="E767" s="59"/>
      <c r="F767" s="59"/>
      <c r="G767" s="59"/>
      <c r="H767" s="59"/>
      <c r="I767" s="59"/>
      <c r="J767" s="59"/>
      <c r="K767" s="59"/>
      <c r="L767" s="59">
        <v>771</v>
      </c>
      <c r="M767" s="104"/>
      <c r="N767" s="18"/>
      <c r="O767" s="459"/>
      <c r="P767" s="11"/>
    </row>
    <row r="768" spans="1:17">
      <c r="A768" s="38"/>
      <c r="B768" s="105" t="s">
        <v>65</v>
      </c>
      <c r="C768" s="59">
        <v>1</v>
      </c>
      <c r="D768" s="59"/>
      <c r="E768" s="59"/>
      <c r="F768" s="59"/>
      <c r="G768" s="59"/>
      <c r="H768" s="59"/>
      <c r="I768" s="59"/>
      <c r="J768" s="59"/>
      <c r="K768" s="59"/>
      <c r="L768" s="59">
        <v>772</v>
      </c>
      <c r="M768" s="104"/>
      <c r="N768" s="18"/>
      <c r="O768" s="459"/>
      <c r="P768" s="11"/>
    </row>
    <row r="769" spans="1:16">
      <c r="A769" s="38"/>
      <c r="B769" s="105" t="s">
        <v>65</v>
      </c>
      <c r="C769" s="59">
        <v>1</v>
      </c>
      <c r="D769" s="59"/>
      <c r="E769" s="59"/>
      <c r="F769" s="59"/>
      <c r="G769" s="59"/>
      <c r="H769" s="59"/>
      <c r="I769" s="59"/>
      <c r="J769" s="59"/>
      <c r="K769" s="59"/>
      <c r="L769" s="59">
        <v>773</v>
      </c>
      <c r="M769" s="104"/>
      <c r="N769" s="18"/>
      <c r="O769" s="459"/>
      <c r="P769" s="11"/>
    </row>
    <row r="770" spans="1:16">
      <c r="A770" s="38"/>
      <c r="B770" s="105" t="s">
        <v>65</v>
      </c>
      <c r="C770" s="59">
        <v>1</v>
      </c>
      <c r="D770" s="59"/>
      <c r="E770" s="59"/>
      <c r="F770" s="59"/>
      <c r="G770" s="59"/>
      <c r="H770" s="59"/>
      <c r="I770" s="59"/>
      <c r="J770" s="59"/>
      <c r="K770" s="59"/>
      <c r="L770" s="59">
        <v>774</v>
      </c>
      <c r="M770" s="104"/>
      <c r="N770" s="18"/>
      <c r="O770" s="459"/>
      <c r="P770" s="11"/>
    </row>
    <row r="771" spans="1:16">
      <c r="A771" s="38"/>
      <c r="B771" s="105" t="s">
        <v>65</v>
      </c>
      <c r="C771" s="59">
        <v>1</v>
      </c>
      <c r="D771" s="59"/>
      <c r="E771" s="59"/>
      <c r="F771" s="59"/>
      <c r="G771" s="59"/>
      <c r="H771" s="59"/>
      <c r="I771" s="59"/>
      <c r="J771" s="59"/>
      <c r="K771" s="59"/>
      <c r="L771" s="59">
        <v>775</v>
      </c>
      <c r="M771" s="104"/>
      <c r="N771" s="18"/>
      <c r="O771" s="459"/>
      <c r="P771" s="11"/>
    </row>
    <row r="772" spans="1:16">
      <c r="A772" s="38"/>
      <c r="B772" s="105" t="s">
        <v>65</v>
      </c>
      <c r="C772" s="59">
        <v>1</v>
      </c>
      <c r="D772" s="59"/>
      <c r="E772" s="59"/>
      <c r="F772" s="59"/>
      <c r="G772" s="59"/>
      <c r="H772" s="59"/>
      <c r="I772" s="59"/>
      <c r="J772" s="59"/>
      <c r="K772" s="59"/>
      <c r="L772" s="59">
        <v>776</v>
      </c>
      <c r="M772" s="104"/>
      <c r="N772" s="18"/>
      <c r="O772" s="459"/>
      <c r="P772" s="11"/>
    </row>
    <row r="773" spans="1:16">
      <c r="A773" s="38"/>
      <c r="B773" s="105" t="s">
        <v>257</v>
      </c>
      <c r="C773" s="59">
        <v>1</v>
      </c>
      <c r="D773" s="59"/>
      <c r="E773" s="59"/>
      <c r="F773" s="59"/>
      <c r="G773" s="59"/>
      <c r="H773" s="59"/>
      <c r="I773" s="59"/>
      <c r="J773" s="59"/>
      <c r="K773" s="59"/>
      <c r="L773" s="59">
        <v>753</v>
      </c>
      <c r="M773" s="64" t="s">
        <v>333</v>
      </c>
      <c r="N773" s="11" t="s">
        <v>306</v>
      </c>
      <c r="O773" s="459"/>
      <c r="P773" s="11">
        <v>1</v>
      </c>
    </row>
    <row r="774" spans="1:16">
      <c r="A774" s="38"/>
      <c r="B774" s="105" t="s">
        <v>259</v>
      </c>
      <c r="C774" s="59">
        <v>1</v>
      </c>
      <c r="D774" s="59"/>
      <c r="E774" s="59"/>
      <c r="F774" s="59"/>
      <c r="G774" s="59"/>
      <c r="H774" s="59"/>
      <c r="I774" s="59"/>
      <c r="J774" s="59"/>
      <c r="K774" s="59"/>
      <c r="L774" s="59">
        <v>754</v>
      </c>
      <c r="M774" s="104"/>
      <c r="N774" s="18"/>
      <c r="O774" s="459"/>
      <c r="P774" s="11"/>
    </row>
    <row r="775" spans="1:16">
      <c r="A775" s="38"/>
      <c r="B775" s="105" t="s">
        <v>259</v>
      </c>
      <c r="C775" s="59">
        <v>1</v>
      </c>
      <c r="D775" s="59"/>
      <c r="E775" s="59"/>
      <c r="F775" s="59"/>
      <c r="G775" s="59"/>
      <c r="H775" s="59"/>
      <c r="I775" s="59"/>
      <c r="J775" s="59"/>
      <c r="K775" s="59"/>
      <c r="L775" s="59">
        <v>755</v>
      </c>
      <c r="M775" s="104"/>
      <c r="N775" s="18"/>
      <c r="O775" s="459"/>
      <c r="P775" s="11"/>
    </row>
    <row r="776" spans="1:16">
      <c r="A776" s="38"/>
      <c r="B776" s="105" t="s">
        <v>259</v>
      </c>
      <c r="C776" s="59">
        <v>1</v>
      </c>
      <c r="D776" s="59"/>
      <c r="E776" s="59"/>
      <c r="F776" s="59"/>
      <c r="G776" s="59"/>
      <c r="H776" s="59"/>
      <c r="I776" s="59"/>
      <c r="J776" s="59"/>
      <c r="K776" s="59"/>
      <c r="L776" s="59">
        <v>756</v>
      </c>
      <c r="M776" s="104"/>
      <c r="N776" s="18"/>
      <c r="O776" s="459"/>
      <c r="P776" s="11"/>
    </row>
    <row r="777" spans="1:16">
      <c r="A777" s="38"/>
      <c r="B777" s="105" t="s">
        <v>259</v>
      </c>
      <c r="C777" s="59">
        <v>1</v>
      </c>
      <c r="D777" s="59"/>
      <c r="E777" s="59"/>
      <c r="F777" s="59"/>
      <c r="G777" s="59"/>
      <c r="H777" s="59"/>
      <c r="I777" s="59"/>
      <c r="J777" s="59"/>
      <c r="K777" s="59"/>
      <c r="L777" s="59">
        <v>757</v>
      </c>
      <c r="M777" s="104"/>
      <c r="N777" s="18"/>
      <c r="O777" s="459"/>
      <c r="P777" s="11"/>
    </row>
    <row r="778" spans="1:16">
      <c r="A778" s="38"/>
      <c r="B778" s="105" t="s">
        <v>259</v>
      </c>
      <c r="C778" s="59">
        <v>1</v>
      </c>
      <c r="D778" s="59"/>
      <c r="E778" s="59"/>
      <c r="F778" s="59"/>
      <c r="G778" s="59"/>
      <c r="H778" s="59"/>
      <c r="I778" s="59"/>
      <c r="J778" s="59"/>
      <c r="K778" s="59"/>
      <c r="L778" s="59">
        <v>758</v>
      </c>
      <c r="M778" s="104"/>
      <c r="N778" s="18"/>
      <c r="O778" s="459"/>
      <c r="P778" s="11"/>
    </row>
    <row r="779" spans="1:16">
      <c r="A779" s="38"/>
      <c r="B779" s="105" t="s">
        <v>259</v>
      </c>
      <c r="C779" s="59">
        <v>1</v>
      </c>
      <c r="D779" s="59"/>
      <c r="E779" s="59"/>
      <c r="F779" s="59"/>
      <c r="G779" s="59"/>
      <c r="H779" s="59"/>
      <c r="I779" s="59"/>
      <c r="J779" s="59"/>
      <c r="K779" s="59"/>
      <c r="L779" s="59">
        <v>759</v>
      </c>
      <c r="M779" s="104"/>
      <c r="N779" s="18"/>
      <c r="O779" s="459"/>
      <c r="P779" s="11"/>
    </row>
    <row r="780" spans="1:16">
      <c r="A780" s="38"/>
      <c r="B780" s="105" t="s">
        <v>259</v>
      </c>
      <c r="C780" s="59">
        <v>1</v>
      </c>
      <c r="D780" s="59"/>
      <c r="E780" s="59"/>
      <c r="F780" s="59"/>
      <c r="G780" s="59"/>
      <c r="H780" s="59"/>
      <c r="I780" s="59"/>
      <c r="J780" s="59"/>
      <c r="K780" s="59"/>
      <c r="L780" s="59">
        <v>760</v>
      </c>
      <c r="M780" s="104"/>
      <c r="N780" s="18"/>
      <c r="O780" s="459"/>
      <c r="P780" s="11"/>
    </row>
    <row r="781" spans="1:16">
      <c r="A781" s="38"/>
      <c r="B781" s="105" t="s">
        <v>261</v>
      </c>
      <c r="C781" s="59">
        <v>1</v>
      </c>
      <c r="D781" s="59"/>
      <c r="E781" s="59"/>
      <c r="F781" s="59"/>
      <c r="G781" s="59"/>
      <c r="H781" s="59"/>
      <c r="I781" s="59"/>
      <c r="J781" s="59"/>
      <c r="K781" s="59"/>
      <c r="L781" s="59">
        <v>761</v>
      </c>
      <c r="M781" s="64" t="s">
        <v>334</v>
      </c>
      <c r="N781" s="11" t="s">
        <v>306</v>
      </c>
      <c r="O781" s="459"/>
      <c r="P781" s="11">
        <v>1</v>
      </c>
    </row>
    <row r="782" spans="1:16">
      <c r="A782" s="38"/>
      <c r="B782" s="105" t="s">
        <v>263</v>
      </c>
      <c r="C782" s="59">
        <v>1</v>
      </c>
      <c r="D782" s="59"/>
      <c r="E782" s="59"/>
      <c r="F782" s="59"/>
      <c r="G782" s="59"/>
      <c r="H782" s="59"/>
      <c r="I782" s="59"/>
      <c r="J782" s="59"/>
      <c r="K782" s="59"/>
      <c r="L782" s="59">
        <v>762</v>
      </c>
      <c r="M782" s="64" t="s">
        <v>335</v>
      </c>
      <c r="N782" s="11" t="s">
        <v>306</v>
      </c>
      <c r="O782" s="459"/>
      <c r="P782" s="11">
        <v>1</v>
      </c>
    </row>
    <row r="783" spans="1:16">
      <c r="A783" s="38"/>
      <c r="B783" s="105" t="s">
        <v>263</v>
      </c>
      <c r="C783" s="59">
        <v>1</v>
      </c>
      <c r="D783" s="59"/>
      <c r="E783" s="59"/>
      <c r="F783" s="59"/>
      <c r="G783" s="59"/>
      <c r="H783" s="59"/>
      <c r="I783" s="59"/>
      <c r="J783" s="59"/>
      <c r="K783" s="59"/>
      <c r="L783" s="59">
        <v>763</v>
      </c>
      <c r="M783" s="68" t="s">
        <v>1084</v>
      </c>
      <c r="N783" s="64"/>
      <c r="O783" s="459"/>
      <c r="P783" s="98">
        <v>1</v>
      </c>
    </row>
    <row r="784" spans="1:16">
      <c r="A784" s="38"/>
      <c r="B784" s="105" t="s">
        <v>263</v>
      </c>
      <c r="C784" s="59">
        <v>1</v>
      </c>
      <c r="D784" s="59"/>
      <c r="E784" s="59"/>
      <c r="F784" s="59"/>
      <c r="G784" s="59"/>
      <c r="H784" s="59"/>
      <c r="I784" s="59"/>
      <c r="J784" s="59"/>
      <c r="K784" s="59"/>
      <c r="L784" s="59">
        <v>764</v>
      </c>
      <c r="M784" s="68" t="s">
        <v>1085</v>
      </c>
      <c r="N784" s="64"/>
      <c r="O784" s="459"/>
      <c r="P784" s="98">
        <v>1</v>
      </c>
    </row>
    <row r="785" spans="1:16">
      <c r="A785" s="38"/>
      <c r="B785" s="105" t="s">
        <v>263</v>
      </c>
      <c r="C785" s="59">
        <v>1</v>
      </c>
      <c r="D785" s="59"/>
      <c r="E785" s="59"/>
      <c r="F785" s="59"/>
      <c r="G785" s="59"/>
      <c r="H785" s="59"/>
      <c r="I785" s="59"/>
      <c r="J785" s="59"/>
      <c r="K785" s="59"/>
      <c r="L785" s="59">
        <v>765</v>
      </c>
      <c r="M785" s="104"/>
      <c r="N785" s="18"/>
      <c r="O785" s="459"/>
      <c r="P785" s="11"/>
    </row>
    <row r="786" spans="1:16">
      <c r="A786" s="38"/>
      <c r="B786" s="105" t="s">
        <v>263</v>
      </c>
      <c r="C786" s="59">
        <v>1</v>
      </c>
      <c r="D786" s="59"/>
      <c r="E786" s="59"/>
      <c r="F786" s="59"/>
      <c r="G786" s="59"/>
      <c r="H786" s="59"/>
      <c r="I786" s="59"/>
      <c r="J786" s="59"/>
      <c r="K786" s="59"/>
      <c r="L786" s="59">
        <v>777</v>
      </c>
      <c r="M786" s="104"/>
      <c r="N786" s="18"/>
      <c r="O786" s="459"/>
      <c r="P786" s="11"/>
    </row>
    <row r="787" spans="1:16">
      <c r="A787" s="38"/>
      <c r="B787" s="105" t="s">
        <v>263</v>
      </c>
      <c r="C787" s="59">
        <v>1</v>
      </c>
      <c r="D787" s="59"/>
      <c r="E787" s="59"/>
      <c r="F787" s="59"/>
      <c r="G787" s="59"/>
      <c r="H787" s="59"/>
      <c r="I787" s="59"/>
      <c r="J787" s="59"/>
      <c r="K787" s="59"/>
      <c r="L787" s="59">
        <v>778</v>
      </c>
      <c r="M787" s="104"/>
      <c r="N787" s="18"/>
      <c r="O787" s="459"/>
      <c r="P787" s="11"/>
    </row>
    <row r="788" spans="1:16">
      <c r="A788" s="38"/>
      <c r="B788" s="105" t="s">
        <v>263</v>
      </c>
      <c r="C788" s="59">
        <v>1</v>
      </c>
      <c r="D788" s="59"/>
      <c r="E788" s="59"/>
      <c r="F788" s="59"/>
      <c r="G788" s="59"/>
      <c r="H788" s="59"/>
      <c r="I788" s="59"/>
      <c r="J788" s="59"/>
      <c r="K788" s="59"/>
      <c r="L788" s="59">
        <v>779</v>
      </c>
      <c r="M788" s="104"/>
      <c r="N788" s="18"/>
      <c r="O788" s="459"/>
      <c r="P788" s="11"/>
    </row>
    <row r="789" spans="1:16">
      <c r="A789" s="38"/>
      <c r="B789" s="105" t="s">
        <v>263</v>
      </c>
      <c r="C789" s="59">
        <v>1</v>
      </c>
      <c r="D789" s="59"/>
      <c r="E789" s="59"/>
      <c r="F789" s="59"/>
      <c r="G789" s="59"/>
      <c r="H789" s="59"/>
      <c r="I789" s="59"/>
      <c r="J789" s="59"/>
      <c r="K789" s="59"/>
      <c r="L789" s="59">
        <v>780</v>
      </c>
      <c r="M789" s="104"/>
      <c r="N789" s="18"/>
      <c r="O789" s="459"/>
      <c r="P789" s="11"/>
    </row>
    <row r="790" spans="1:16">
      <c r="A790" s="38"/>
      <c r="B790" s="105" t="s">
        <v>263</v>
      </c>
      <c r="C790" s="59">
        <v>1</v>
      </c>
      <c r="D790" s="59"/>
      <c r="E790" s="59"/>
      <c r="F790" s="59"/>
      <c r="G790" s="59"/>
      <c r="H790" s="59"/>
      <c r="I790" s="59"/>
      <c r="J790" s="59"/>
      <c r="K790" s="59"/>
      <c r="L790" s="59">
        <v>781</v>
      </c>
      <c r="M790" s="104"/>
      <c r="N790" s="18"/>
      <c r="O790" s="459"/>
      <c r="P790" s="11"/>
    </row>
    <row r="791" spans="1:16">
      <c r="A791" s="38"/>
      <c r="B791" s="105" t="s">
        <v>263</v>
      </c>
      <c r="C791" s="59">
        <v>1</v>
      </c>
      <c r="D791" s="59"/>
      <c r="E791" s="59"/>
      <c r="F791" s="59"/>
      <c r="G791" s="59"/>
      <c r="H791" s="59"/>
      <c r="I791" s="59"/>
      <c r="J791" s="59"/>
      <c r="K791" s="59"/>
      <c r="L791" s="59">
        <v>782</v>
      </c>
      <c r="M791" s="104"/>
      <c r="N791" s="18"/>
      <c r="O791" s="459"/>
      <c r="P791" s="11"/>
    </row>
    <row r="792" spans="1:16">
      <c r="A792" s="38"/>
      <c r="B792" s="105" t="s">
        <v>263</v>
      </c>
      <c r="C792" s="59">
        <v>1</v>
      </c>
      <c r="D792" s="59"/>
      <c r="E792" s="59"/>
      <c r="F792" s="59"/>
      <c r="G792" s="59"/>
      <c r="H792" s="59"/>
      <c r="I792" s="59"/>
      <c r="J792" s="59"/>
      <c r="K792" s="59"/>
      <c r="L792" s="59">
        <v>783</v>
      </c>
      <c r="M792" s="104"/>
      <c r="N792" s="18"/>
      <c r="O792" s="459"/>
      <c r="P792" s="11"/>
    </row>
    <row r="793" spans="1:16">
      <c r="A793" s="38"/>
      <c r="B793" s="105" t="s">
        <v>263</v>
      </c>
      <c r="C793" s="59">
        <v>1</v>
      </c>
      <c r="D793" s="59"/>
      <c r="E793" s="59"/>
      <c r="F793" s="59"/>
      <c r="G793" s="59"/>
      <c r="H793" s="59"/>
      <c r="I793" s="59"/>
      <c r="J793" s="59"/>
      <c r="K793" s="59"/>
      <c r="L793" s="59">
        <v>784</v>
      </c>
      <c r="M793" s="104"/>
      <c r="N793" s="18"/>
      <c r="O793" s="459"/>
      <c r="P793" s="11"/>
    </row>
    <row r="794" spans="1:16">
      <c r="A794" s="38"/>
      <c r="B794" s="105" t="s">
        <v>263</v>
      </c>
      <c r="C794" s="59">
        <v>1</v>
      </c>
      <c r="D794" s="59"/>
      <c r="E794" s="59"/>
      <c r="F794" s="59"/>
      <c r="G794" s="59"/>
      <c r="H794" s="59"/>
      <c r="I794" s="59"/>
      <c r="J794" s="59"/>
      <c r="K794" s="59"/>
      <c r="L794" s="59">
        <v>785</v>
      </c>
      <c r="M794" s="104"/>
      <c r="N794" s="18"/>
      <c r="O794" s="459"/>
      <c r="P794" s="11"/>
    </row>
    <row r="795" spans="1:16">
      <c r="A795" s="38"/>
      <c r="B795" s="105" t="s">
        <v>263</v>
      </c>
      <c r="C795" s="59">
        <v>1</v>
      </c>
      <c r="D795" s="59"/>
      <c r="E795" s="59"/>
      <c r="F795" s="59"/>
      <c r="G795" s="59"/>
      <c r="H795" s="59"/>
      <c r="I795" s="59"/>
      <c r="J795" s="59"/>
      <c r="K795" s="59"/>
      <c r="L795" s="59">
        <v>786</v>
      </c>
      <c r="M795" s="104"/>
      <c r="N795" s="18"/>
      <c r="O795" s="459"/>
      <c r="P795" s="11"/>
    </row>
    <row r="796" spans="1:16">
      <c r="A796" s="38"/>
      <c r="B796" s="105" t="s">
        <v>263</v>
      </c>
      <c r="C796" s="59">
        <v>1</v>
      </c>
      <c r="D796" s="59"/>
      <c r="E796" s="59"/>
      <c r="F796" s="59"/>
      <c r="G796" s="59"/>
      <c r="H796" s="59"/>
      <c r="I796" s="59"/>
      <c r="J796" s="59"/>
      <c r="K796" s="59"/>
      <c r="L796" s="59">
        <v>787</v>
      </c>
      <c r="M796" s="104"/>
      <c r="N796" s="18"/>
      <c r="O796" s="459"/>
      <c r="P796" s="11"/>
    </row>
    <row r="797" spans="1:16">
      <c r="A797" s="38"/>
      <c r="B797" s="105" t="s">
        <v>263</v>
      </c>
      <c r="C797" s="59">
        <v>1</v>
      </c>
      <c r="D797" s="59"/>
      <c r="E797" s="59"/>
      <c r="F797" s="59"/>
      <c r="G797" s="59"/>
      <c r="H797" s="59"/>
      <c r="I797" s="59"/>
      <c r="J797" s="59"/>
      <c r="K797" s="59"/>
      <c r="L797" s="59">
        <v>788</v>
      </c>
      <c r="M797" s="104"/>
      <c r="N797" s="18"/>
      <c r="O797" s="459"/>
      <c r="P797" s="11"/>
    </row>
    <row r="798" spans="1:16">
      <c r="A798" s="38"/>
      <c r="B798" s="105" t="s">
        <v>263</v>
      </c>
      <c r="C798" s="59">
        <v>1</v>
      </c>
      <c r="D798" s="59"/>
      <c r="E798" s="59"/>
      <c r="F798" s="59"/>
      <c r="G798" s="59"/>
      <c r="H798" s="59"/>
      <c r="I798" s="59"/>
      <c r="J798" s="59"/>
      <c r="K798" s="59"/>
      <c r="L798" s="59">
        <v>789</v>
      </c>
      <c r="M798" s="104"/>
      <c r="N798" s="18"/>
      <c r="O798" s="459"/>
      <c r="P798" s="11"/>
    </row>
    <row r="799" spans="1:16">
      <c r="A799" s="38"/>
      <c r="B799" s="105" t="s">
        <v>263</v>
      </c>
      <c r="C799" s="59">
        <v>1</v>
      </c>
      <c r="D799" s="59"/>
      <c r="E799" s="59"/>
      <c r="F799" s="59"/>
      <c r="G799" s="59"/>
      <c r="H799" s="59"/>
      <c r="I799" s="59"/>
      <c r="J799" s="59"/>
      <c r="K799" s="59"/>
      <c r="L799" s="59">
        <v>790</v>
      </c>
      <c r="M799" s="104"/>
      <c r="N799" s="18"/>
      <c r="O799" s="459"/>
      <c r="P799" s="11"/>
    </row>
    <row r="800" spans="1:16">
      <c r="A800" s="38"/>
      <c r="B800" s="105" t="s">
        <v>263</v>
      </c>
      <c r="C800" s="59">
        <v>1</v>
      </c>
      <c r="D800" s="59"/>
      <c r="E800" s="59"/>
      <c r="F800" s="59"/>
      <c r="G800" s="59"/>
      <c r="H800" s="59"/>
      <c r="I800" s="59"/>
      <c r="J800" s="59"/>
      <c r="K800" s="59"/>
      <c r="L800" s="59">
        <v>791</v>
      </c>
      <c r="M800" s="104"/>
      <c r="N800" s="18"/>
      <c r="O800" s="459"/>
      <c r="P800" s="11"/>
    </row>
    <row r="801" spans="1:16">
      <c r="A801" s="38"/>
      <c r="B801" s="105" t="s">
        <v>263</v>
      </c>
      <c r="C801" s="59">
        <v>1</v>
      </c>
      <c r="D801" s="59"/>
      <c r="E801" s="59"/>
      <c r="F801" s="59"/>
      <c r="G801" s="59"/>
      <c r="H801" s="59"/>
      <c r="I801" s="59"/>
      <c r="J801" s="59"/>
      <c r="K801" s="59"/>
      <c r="L801" s="59">
        <v>792</v>
      </c>
      <c r="M801" s="104"/>
      <c r="N801" s="18"/>
      <c r="O801" s="459"/>
      <c r="P801" s="11"/>
    </row>
    <row r="802" spans="1:16">
      <c r="A802" s="38"/>
      <c r="B802" s="105" t="s">
        <v>263</v>
      </c>
      <c r="C802" s="59">
        <v>1</v>
      </c>
      <c r="D802" s="59"/>
      <c r="E802" s="59"/>
      <c r="F802" s="59"/>
      <c r="G802" s="59"/>
      <c r="H802" s="59"/>
      <c r="I802" s="59"/>
      <c r="J802" s="59"/>
      <c r="K802" s="59"/>
      <c r="L802" s="59">
        <v>793</v>
      </c>
      <c r="M802" s="104"/>
      <c r="N802" s="18"/>
      <c r="O802" s="459"/>
      <c r="P802" s="11"/>
    </row>
    <row r="803" spans="1:16">
      <c r="A803" s="38"/>
      <c r="B803" s="105" t="s">
        <v>263</v>
      </c>
      <c r="C803" s="59">
        <v>1</v>
      </c>
      <c r="D803" s="59"/>
      <c r="E803" s="59"/>
      <c r="F803" s="59"/>
      <c r="G803" s="59"/>
      <c r="H803" s="59"/>
      <c r="I803" s="59"/>
      <c r="J803" s="59"/>
      <c r="K803" s="59"/>
      <c r="L803" s="59">
        <v>794</v>
      </c>
      <c r="M803" s="104"/>
      <c r="N803" s="18"/>
      <c r="O803" s="459"/>
      <c r="P803" s="11"/>
    </row>
    <row r="804" spans="1:16">
      <c r="A804" s="38"/>
      <c r="B804" s="105" t="s">
        <v>263</v>
      </c>
      <c r="C804" s="59">
        <v>1</v>
      </c>
      <c r="D804" s="59"/>
      <c r="E804" s="59"/>
      <c r="F804" s="59"/>
      <c r="G804" s="59"/>
      <c r="H804" s="59"/>
      <c r="I804" s="59"/>
      <c r="J804" s="59"/>
      <c r="K804" s="59"/>
      <c r="L804" s="59">
        <v>795</v>
      </c>
      <c r="M804" s="104"/>
      <c r="N804" s="18"/>
      <c r="O804" s="459"/>
      <c r="P804" s="11"/>
    </row>
    <row r="805" spans="1:16">
      <c r="A805" s="38"/>
      <c r="B805" s="105" t="s">
        <v>263</v>
      </c>
      <c r="C805" s="59">
        <v>1</v>
      </c>
      <c r="D805" s="59"/>
      <c r="E805" s="59"/>
      <c r="F805" s="59"/>
      <c r="G805" s="59"/>
      <c r="H805" s="59"/>
      <c r="I805" s="59"/>
      <c r="J805" s="59"/>
      <c r="K805" s="59"/>
      <c r="L805" s="59">
        <v>796</v>
      </c>
      <c r="M805" s="104"/>
      <c r="N805" s="18"/>
      <c r="O805" s="459"/>
      <c r="P805" s="11"/>
    </row>
    <row r="806" spans="1:16">
      <c r="A806" s="38"/>
      <c r="B806" s="105" t="s">
        <v>263</v>
      </c>
      <c r="C806" s="59">
        <v>1</v>
      </c>
      <c r="D806" s="59"/>
      <c r="E806" s="59"/>
      <c r="F806" s="59"/>
      <c r="G806" s="59"/>
      <c r="H806" s="59"/>
      <c r="I806" s="59"/>
      <c r="J806" s="59"/>
      <c r="K806" s="59"/>
      <c r="L806" s="59">
        <v>797</v>
      </c>
      <c r="M806" s="104"/>
      <c r="N806" s="18"/>
      <c r="O806" s="459"/>
      <c r="P806" s="11"/>
    </row>
    <row r="807" spans="1:16">
      <c r="A807" s="38"/>
      <c r="B807" s="105" t="s">
        <v>263</v>
      </c>
      <c r="C807" s="59">
        <v>1</v>
      </c>
      <c r="D807" s="59"/>
      <c r="E807" s="59"/>
      <c r="F807" s="59"/>
      <c r="G807" s="59"/>
      <c r="H807" s="59"/>
      <c r="I807" s="59"/>
      <c r="J807" s="59"/>
      <c r="K807" s="59"/>
      <c r="L807" s="59">
        <v>798</v>
      </c>
      <c r="M807" s="104"/>
      <c r="N807" s="18"/>
      <c r="O807" s="459"/>
      <c r="P807" s="11"/>
    </row>
    <row r="808" spans="1:16">
      <c r="A808" s="38"/>
      <c r="B808" s="105" t="s">
        <v>263</v>
      </c>
      <c r="C808" s="59">
        <v>1</v>
      </c>
      <c r="D808" s="59"/>
      <c r="E808" s="59"/>
      <c r="F808" s="59"/>
      <c r="G808" s="59"/>
      <c r="H808" s="59"/>
      <c r="I808" s="59"/>
      <c r="J808" s="59"/>
      <c r="K808" s="59"/>
      <c r="L808" s="59">
        <v>799</v>
      </c>
      <c r="M808" s="104"/>
      <c r="N808" s="18"/>
      <c r="O808" s="459"/>
      <c r="P808" s="11"/>
    </row>
    <row r="809" spans="1:16">
      <c r="A809" s="38"/>
      <c r="B809" s="105" t="s">
        <v>263</v>
      </c>
      <c r="C809" s="59">
        <v>1</v>
      </c>
      <c r="D809" s="59"/>
      <c r="E809" s="59"/>
      <c r="F809" s="59"/>
      <c r="G809" s="59"/>
      <c r="H809" s="59"/>
      <c r="I809" s="59"/>
      <c r="J809" s="59"/>
      <c r="K809" s="59"/>
      <c r="L809" s="59">
        <v>800</v>
      </c>
      <c r="M809" s="104"/>
      <c r="N809" s="18"/>
      <c r="O809" s="459"/>
      <c r="P809" s="11"/>
    </row>
    <row r="810" spans="1:16" s="73" customFormat="1">
      <c r="A810" s="69" t="s">
        <v>28</v>
      </c>
      <c r="B810" s="108"/>
      <c r="C810" s="69">
        <f>SUM(C652:C809)</f>
        <v>152</v>
      </c>
      <c r="D810" s="69"/>
      <c r="E810" s="69">
        <f t="shared" ref="E810:K810" si="30">SUM(E652:E809)</f>
        <v>9</v>
      </c>
      <c r="F810" s="69">
        <f t="shared" si="30"/>
        <v>14</v>
      </c>
      <c r="G810" s="69">
        <f t="shared" si="30"/>
        <v>13</v>
      </c>
      <c r="H810" s="69">
        <f t="shared" si="30"/>
        <v>0</v>
      </c>
      <c r="I810" s="69">
        <f t="shared" si="30"/>
        <v>0</v>
      </c>
      <c r="J810" s="69">
        <f t="shared" si="30"/>
        <v>0</v>
      </c>
      <c r="K810" s="69">
        <f t="shared" si="30"/>
        <v>36</v>
      </c>
      <c r="L810" s="69"/>
      <c r="M810" s="104"/>
      <c r="N810" s="9"/>
      <c r="O810" s="460"/>
      <c r="P810" s="163"/>
    </row>
    <row r="811" spans="1:16">
      <c r="A811" s="106" t="s">
        <v>338</v>
      </c>
      <c r="B811" s="75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4"/>
      <c r="N811" s="9"/>
      <c r="O811" s="459"/>
      <c r="P811" s="11"/>
    </row>
    <row r="812" spans="1:16">
      <c r="A812" s="85"/>
      <c r="B812" s="106" t="s">
        <v>49</v>
      </c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4"/>
      <c r="N812" s="9"/>
      <c r="O812" s="459"/>
      <c r="P812" s="11"/>
    </row>
    <row r="813" spans="1:16">
      <c r="A813" s="85"/>
      <c r="B813" s="75" t="s">
        <v>1056</v>
      </c>
      <c r="C813" s="61">
        <v>1</v>
      </c>
      <c r="D813" s="61">
        <v>1</v>
      </c>
      <c r="E813" s="61">
        <v>6</v>
      </c>
      <c r="F813" s="61"/>
      <c r="G813" s="61"/>
      <c r="H813" s="61"/>
      <c r="I813" s="61"/>
      <c r="J813" s="61"/>
      <c r="K813" s="61">
        <f>SUM(E813:J813)</f>
        <v>6</v>
      </c>
      <c r="L813" s="61">
        <v>92</v>
      </c>
      <c r="M813" s="64" t="s">
        <v>339</v>
      </c>
      <c r="N813" s="11" t="s">
        <v>340</v>
      </c>
      <c r="O813" s="459"/>
      <c r="P813" s="11">
        <v>1</v>
      </c>
    </row>
    <row r="814" spans="1:16">
      <c r="A814" s="85"/>
      <c r="B814" s="75" t="s">
        <v>84</v>
      </c>
      <c r="C814" s="61">
        <v>1</v>
      </c>
      <c r="D814" s="61"/>
      <c r="E814" s="61"/>
      <c r="F814" s="61"/>
      <c r="G814" s="61"/>
      <c r="H814" s="61"/>
      <c r="I814" s="61"/>
      <c r="J814" s="61"/>
      <c r="K814" s="61"/>
      <c r="L814" s="61">
        <v>118</v>
      </c>
      <c r="M814" s="64" t="s">
        <v>341</v>
      </c>
      <c r="N814" s="11" t="s">
        <v>340</v>
      </c>
      <c r="O814" s="459"/>
      <c r="P814" s="11">
        <v>1</v>
      </c>
    </row>
    <row r="815" spans="1:16">
      <c r="A815" s="85"/>
      <c r="B815" s="75" t="s">
        <v>84</v>
      </c>
      <c r="C815" s="61">
        <v>1</v>
      </c>
      <c r="D815" s="61"/>
      <c r="E815" s="61"/>
      <c r="F815" s="61"/>
      <c r="G815" s="61"/>
      <c r="H815" s="61"/>
      <c r="I815" s="61"/>
      <c r="J815" s="61"/>
      <c r="K815" s="61"/>
      <c r="L815" s="61">
        <v>126</v>
      </c>
      <c r="M815" s="64" t="s">
        <v>342</v>
      </c>
      <c r="N815" s="11" t="s">
        <v>343</v>
      </c>
      <c r="O815" s="459"/>
      <c r="P815" s="11">
        <v>1</v>
      </c>
    </row>
    <row r="816" spans="1:16">
      <c r="A816" s="85"/>
      <c r="B816" s="75" t="s">
        <v>84</v>
      </c>
      <c r="C816" s="61">
        <v>1</v>
      </c>
      <c r="D816" s="61"/>
      <c r="E816" s="61"/>
      <c r="F816" s="61"/>
      <c r="G816" s="61"/>
      <c r="H816" s="61"/>
      <c r="I816" s="61"/>
      <c r="J816" s="61"/>
      <c r="K816" s="61"/>
      <c r="L816" s="61">
        <v>194</v>
      </c>
      <c r="M816" s="64" t="s">
        <v>344</v>
      </c>
      <c r="N816" s="11" t="s">
        <v>343</v>
      </c>
      <c r="O816" s="459"/>
      <c r="P816" s="11">
        <v>1</v>
      </c>
    </row>
    <row r="817" spans="1:21">
      <c r="A817" s="38"/>
      <c r="B817" s="107" t="s">
        <v>84</v>
      </c>
      <c r="C817" s="13">
        <v>1</v>
      </c>
      <c r="D817" s="13"/>
      <c r="E817" s="13"/>
      <c r="F817" s="13"/>
      <c r="G817" s="13"/>
      <c r="H817" s="13"/>
      <c r="I817" s="13"/>
      <c r="J817" s="13"/>
      <c r="K817" s="13"/>
      <c r="L817" s="59">
        <v>433</v>
      </c>
      <c r="M817" s="104"/>
      <c r="N817" s="9"/>
      <c r="O817" s="459"/>
      <c r="P817" s="11"/>
    </row>
    <row r="818" spans="1:21">
      <c r="A818" s="38"/>
      <c r="B818" s="107" t="s">
        <v>84</v>
      </c>
      <c r="C818" s="13">
        <v>1</v>
      </c>
      <c r="D818" s="13"/>
      <c r="E818" s="13"/>
      <c r="F818" s="13"/>
      <c r="G818" s="13"/>
      <c r="H818" s="13"/>
      <c r="I818" s="13"/>
      <c r="J818" s="13"/>
      <c r="K818" s="13"/>
      <c r="L818" s="59">
        <v>434</v>
      </c>
      <c r="M818" s="104"/>
      <c r="N818" s="9"/>
      <c r="O818" s="459"/>
      <c r="P818" s="11"/>
    </row>
    <row r="819" spans="1:21">
      <c r="A819" s="38"/>
      <c r="B819" s="107" t="s">
        <v>84</v>
      </c>
      <c r="C819" s="13">
        <v>1</v>
      </c>
      <c r="D819" s="13"/>
      <c r="E819" s="13"/>
      <c r="F819" s="13"/>
      <c r="G819" s="13"/>
      <c r="H819" s="13"/>
      <c r="I819" s="13"/>
      <c r="J819" s="13"/>
      <c r="K819" s="13"/>
      <c r="L819" s="61">
        <v>805</v>
      </c>
      <c r="M819" s="64"/>
      <c r="N819" s="9"/>
      <c r="O819" s="459"/>
      <c r="P819" s="11"/>
    </row>
    <row r="820" spans="1:21">
      <c r="A820" s="38"/>
      <c r="B820" s="107" t="s">
        <v>84</v>
      </c>
      <c r="C820" s="13">
        <v>1</v>
      </c>
      <c r="D820" s="13"/>
      <c r="E820" s="13"/>
      <c r="F820" s="13"/>
      <c r="G820" s="13"/>
      <c r="H820" s="13"/>
      <c r="I820" s="13"/>
      <c r="J820" s="13"/>
      <c r="K820" s="13"/>
      <c r="L820" s="61">
        <v>806</v>
      </c>
      <c r="M820" s="64"/>
      <c r="N820" s="9"/>
      <c r="O820" s="459"/>
      <c r="P820" s="11"/>
    </row>
    <row r="821" spans="1:21">
      <c r="A821" s="85"/>
      <c r="B821" s="75" t="s">
        <v>1057</v>
      </c>
      <c r="C821" s="61">
        <v>1</v>
      </c>
      <c r="D821" s="61">
        <v>2</v>
      </c>
      <c r="E821" s="61">
        <v>3</v>
      </c>
      <c r="F821" s="61"/>
      <c r="G821" s="61"/>
      <c r="H821" s="61"/>
      <c r="I821" s="61"/>
      <c r="J821" s="61"/>
      <c r="K821" s="61">
        <f>SUM(E821:J821)</f>
        <v>3</v>
      </c>
      <c r="L821" s="61">
        <v>48</v>
      </c>
      <c r="M821" s="64"/>
      <c r="N821" s="9"/>
      <c r="O821" s="459"/>
      <c r="P821" s="11"/>
    </row>
    <row r="822" spans="1:21">
      <c r="A822" s="85"/>
      <c r="B822" s="75" t="s">
        <v>25</v>
      </c>
      <c r="C822" s="61">
        <v>1</v>
      </c>
      <c r="D822" s="61"/>
      <c r="E822" s="61"/>
      <c r="F822" s="61"/>
      <c r="G822" s="61"/>
      <c r="H822" s="61"/>
      <c r="I822" s="61"/>
      <c r="J822" s="61"/>
      <c r="K822" s="61"/>
      <c r="L822" s="61">
        <v>57</v>
      </c>
      <c r="M822" s="64"/>
      <c r="N822" s="19"/>
      <c r="O822" s="459"/>
      <c r="P822" s="11"/>
    </row>
    <row r="823" spans="1:21">
      <c r="A823" s="85"/>
      <c r="B823" s="75" t="s">
        <v>25</v>
      </c>
      <c r="C823" s="61">
        <v>1</v>
      </c>
      <c r="D823" s="61"/>
      <c r="E823" s="61"/>
      <c r="F823" s="61"/>
      <c r="G823" s="61"/>
      <c r="H823" s="61"/>
      <c r="I823" s="61"/>
      <c r="J823" s="61"/>
      <c r="K823" s="61"/>
      <c r="L823" s="61">
        <v>60</v>
      </c>
      <c r="M823" s="64"/>
      <c r="N823" s="9"/>
      <c r="O823" s="459"/>
      <c r="P823" s="11"/>
    </row>
    <row r="824" spans="1:21">
      <c r="A824" s="85"/>
      <c r="B824" s="75" t="s">
        <v>25</v>
      </c>
      <c r="C824" s="61">
        <v>1</v>
      </c>
      <c r="D824" s="61"/>
      <c r="E824" s="61"/>
      <c r="F824" s="61"/>
      <c r="G824" s="61"/>
      <c r="H824" s="61"/>
      <c r="I824" s="61"/>
      <c r="J824" s="61"/>
      <c r="K824" s="61"/>
      <c r="L824" s="61">
        <v>1089</v>
      </c>
      <c r="M824" s="64"/>
      <c r="N824" s="9"/>
      <c r="O824" s="459"/>
      <c r="P824" s="11"/>
    </row>
    <row r="825" spans="1:21">
      <c r="A825" s="38"/>
      <c r="B825" s="107" t="s">
        <v>25</v>
      </c>
      <c r="C825" s="13">
        <v>1</v>
      </c>
      <c r="D825" s="13"/>
      <c r="E825" s="13"/>
      <c r="F825" s="13"/>
      <c r="G825" s="13"/>
      <c r="H825" s="13"/>
      <c r="I825" s="13"/>
      <c r="J825" s="13"/>
      <c r="K825" s="13"/>
      <c r="L825" s="59">
        <v>435</v>
      </c>
      <c r="M825" s="104"/>
      <c r="N825" s="9"/>
      <c r="O825" s="459"/>
      <c r="P825" s="11"/>
    </row>
    <row r="826" spans="1:21">
      <c r="A826" s="38"/>
      <c r="B826" s="107" t="s">
        <v>25</v>
      </c>
      <c r="C826" s="13">
        <v>1</v>
      </c>
      <c r="D826" s="13"/>
      <c r="E826" s="13"/>
      <c r="F826" s="13"/>
      <c r="G826" s="13"/>
      <c r="H826" s="13"/>
      <c r="I826" s="13"/>
      <c r="J826" s="13"/>
      <c r="K826" s="13"/>
      <c r="L826" s="61">
        <v>807</v>
      </c>
      <c r="M826" s="64"/>
      <c r="N826" s="9"/>
      <c r="O826" s="459"/>
      <c r="P826" s="11"/>
    </row>
    <row r="827" spans="1:21">
      <c r="A827" s="38"/>
      <c r="B827" s="107" t="s">
        <v>1054</v>
      </c>
      <c r="C827" s="13">
        <v>1</v>
      </c>
      <c r="D827" s="13"/>
      <c r="E827" s="13"/>
      <c r="F827" s="13"/>
      <c r="G827" s="13"/>
      <c r="H827" s="13"/>
      <c r="I827" s="13"/>
      <c r="J827" s="13"/>
      <c r="K827" s="13"/>
      <c r="L827" s="59">
        <v>436</v>
      </c>
      <c r="M827" s="104"/>
      <c r="N827" s="9"/>
      <c r="O827" s="459"/>
      <c r="P827" s="11"/>
    </row>
    <row r="828" spans="1:21">
      <c r="A828" s="38"/>
      <c r="B828" s="107" t="s">
        <v>101</v>
      </c>
      <c r="C828" s="13">
        <v>1</v>
      </c>
      <c r="D828" s="13"/>
      <c r="E828" s="13"/>
      <c r="F828" s="13"/>
      <c r="G828" s="13"/>
      <c r="H828" s="13"/>
      <c r="I828" s="13"/>
      <c r="J828" s="13"/>
      <c r="K828" s="13"/>
      <c r="L828" s="61">
        <v>808</v>
      </c>
      <c r="M828" s="64"/>
      <c r="N828" s="9"/>
      <c r="O828" s="459"/>
      <c r="P828" s="11"/>
    </row>
    <row r="829" spans="1:21">
      <c r="A829" s="85"/>
      <c r="B829" s="106" t="s">
        <v>230</v>
      </c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4"/>
      <c r="N829" s="9"/>
      <c r="O829" s="459"/>
      <c r="P829" s="11"/>
    </row>
    <row r="830" spans="1:21">
      <c r="A830" s="85"/>
      <c r="B830" s="75" t="s">
        <v>231</v>
      </c>
      <c r="C830" s="61">
        <v>1</v>
      </c>
      <c r="D830" s="61">
        <v>1</v>
      </c>
      <c r="E830" s="61"/>
      <c r="F830" s="61"/>
      <c r="G830" s="61">
        <v>4</v>
      </c>
      <c r="H830" s="61"/>
      <c r="I830" s="61"/>
      <c r="J830" s="61"/>
      <c r="K830" s="61">
        <f>SUM(E830:J830)</f>
        <v>4</v>
      </c>
      <c r="L830" s="61">
        <v>429</v>
      </c>
      <c r="M830" s="64"/>
      <c r="N830" s="9"/>
      <c r="O830" s="459"/>
      <c r="P830" s="11"/>
    </row>
    <row r="831" spans="1:21">
      <c r="A831" s="85"/>
      <c r="B831" s="75" t="s">
        <v>113</v>
      </c>
      <c r="C831" s="61">
        <v>1</v>
      </c>
      <c r="D831" s="61"/>
      <c r="E831" s="61"/>
      <c r="F831" s="61"/>
      <c r="G831" s="61"/>
      <c r="H831" s="61"/>
      <c r="I831" s="61"/>
      <c r="J831" s="61"/>
      <c r="K831" s="61"/>
      <c r="L831" s="61">
        <v>430</v>
      </c>
      <c r="M831" s="64"/>
      <c r="N831" s="9"/>
      <c r="O831" s="459"/>
      <c r="P831" s="11"/>
    </row>
    <row r="832" spans="1:21">
      <c r="A832" s="85"/>
      <c r="B832" s="75" t="s">
        <v>113</v>
      </c>
      <c r="C832" s="61">
        <v>1</v>
      </c>
      <c r="D832" s="61"/>
      <c r="E832" s="61"/>
      <c r="F832" s="61"/>
      <c r="G832" s="61"/>
      <c r="H832" s="61"/>
      <c r="I832" s="61"/>
      <c r="J832" s="61"/>
      <c r="K832" s="61"/>
      <c r="L832" s="61">
        <v>801</v>
      </c>
      <c r="M832" s="129" t="s">
        <v>1727</v>
      </c>
      <c r="N832" s="162" t="s">
        <v>343</v>
      </c>
      <c r="O832" s="459"/>
      <c r="P832" s="11">
        <v>1</v>
      </c>
      <c r="Q832" s="137" t="s">
        <v>345</v>
      </c>
      <c r="S832" s="130"/>
      <c r="U832" s="428"/>
    </row>
    <row r="833" spans="1:16">
      <c r="A833" s="85"/>
      <c r="B833" s="75" t="s">
        <v>113</v>
      </c>
      <c r="C833" s="61">
        <v>1</v>
      </c>
      <c r="D833" s="61"/>
      <c r="E833" s="61"/>
      <c r="F833" s="61"/>
      <c r="G833" s="61"/>
      <c r="H833" s="61"/>
      <c r="I833" s="61"/>
      <c r="J833" s="61"/>
      <c r="K833" s="61"/>
      <c r="L833" s="61">
        <v>802</v>
      </c>
      <c r="M833" s="64" t="s">
        <v>346</v>
      </c>
      <c r="N833" s="11" t="s">
        <v>343</v>
      </c>
      <c r="O833" s="459"/>
      <c r="P833" s="11">
        <v>1</v>
      </c>
    </row>
    <row r="834" spans="1:16">
      <c r="A834" s="85"/>
      <c r="B834" s="106" t="s">
        <v>234</v>
      </c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4"/>
      <c r="N834" s="9"/>
      <c r="O834" s="459"/>
      <c r="P834" s="11"/>
    </row>
    <row r="835" spans="1:16">
      <c r="A835" s="85"/>
      <c r="B835" s="75" t="s">
        <v>221</v>
      </c>
      <c r="C835" s="61">
        <v>1</v>
      </c>
      <c r="D835" s="61">
        <v>1</v>
      </c>
      <c r="E835" s="61"/>
      <c r="F835" s="61">
        <v>6</v>
      </c>
      <c r="G835" s="61"/>
      <c r="H835" s="61"/>
      <c r="I835" s="61"/>
      <c r="J835" s="61"/>
      <c r="K835" s="61">
        <f>SUM(E835:J835)</f>
        <v>6</v>
      </c>
      <c r="L835" s="61">
        <v>44</v>
      </c>
      <c r="M835" s="64" t="s">
        <v>347</v>
      </c>
      <c r="N835" s="11" t="s">
        <v>343</v>
      </c>
      <c r="O835" s="459"/>
      <c r="P835" s="11">
        <v>1</v>
      </c>
    </row>
    <row r="836" spans="1:16">
      <c r="A836" s="85"/>
      <c r="B836" s="75" t="s">
        <v>84</v>
      </c>
      <c r="C836" s="61">
        <v>1</v>
      </c>
      <c r="D836" s="61"/>
      <c r="E836" s="61"/>
      <c r="F836" s="61"/>
      <c r="G836" s="61"/>
      <c r="H836" s="61"/>
      <c r="I836" s="61"/>
      <c r="J836" s="61"/>
      <c r="K836" s="61"/>
      <c r="L836" s="61">
        <v>53</v>
      </c>
      <c r="M836" s="64" t="s">
        <v>348</v>
      </c>
      <c r="N836" s="11" t="s">
        <v>343</v>
      </c>
      <c r="O836" s="459"/>
      <c r="P836" s="11">
        <v>1</v>
      </c>
    </row>
    <row r="837" spans="1:16">
      <c r="A837" s="85"/>
      <c r="B837" s="75" t="s">
        <v>84</v>
      </c>
      <c r="C837" s="61">
        <v>1</v>
      </c>
      <c r="D837" s="61"/>
      <c r="E837" s="61"/>
      <c r="F837" s="61"/>
      <c r="G837" s="61"/>
      <c r="H837" s="61"/>
      <c r="I837" s="61"/>
      <c r="J837" s="61"/>
      <c r="K837" s="61"/>
      <c r="L837" s="61">
        <v>136</v>
      </c>
      <c r="M837" s="64" t="s">
        <v>349</v>
      </c>
      <c r="N837" s="11" t="s">
        <v>343</v>
      </c>
      <c r="O837" s="459"/>
      <c r="P837" s="11">
        <v>1</v>
      </c>
    </row>
    <row r="838" spans="1:16">
      <c r="A838" s="85"/>
      <c r="B838" s="75" t="s">
        <v>84</v>
      </c>
      <c r="C838" s="61">
        <v>1</v>
      </c>
      <c r="D838" s="61"/>
      <c r="E838" s="61"/>
      <c r="F838" s="61"/>
      <c r="G838" s="61"/>
      <c r="H838" s="61"/>
      <c r="I838" s="61"/>
      <c r="J838" s="61"/>
      <c r="K838" s="61"/>
      <c r="L838" s="61">
        <v>182</v>
      </c>
      <c r="M838" s="64"/>
      <c r="N838" s="9"/>
      <c r="O838" s="459"/>
      <c r="P838" s="11"/>
    </row>
    <row r="839" spans="1:16">
      <c r="A839" s="85"/>
      <c r="B839" s="75" t="s">
        <v>84</v>
      </c>
      <c r="C839" s="61">
        <v>1</v>
      </c>
      <c r="D839" s="61"/>
      <c r="E839" s="61"/>
      <c r="F839" s="61"/>
      <c r="G839" s="61"/>
      <c r="H839" s="61"/>
      <c r="I839" s="61"/>
      <c r="J839" s="61"/>
      <c r="K839" s="61"/>
      <c r="L839" s="61">
        <v>184</v>
      </c>
      <c r="M839" s="64"/>
      <c r="N839" s="9"/>
      <c r="O839" s="459"/>
      <c r="P839" s="11"/>
    </row>
    <row r="840" spans="1:16">
      <c r="A840" s="85"/>
      <c r="B840" s="75" t="s">
        <v>84</v>
      </c>
      <c r="C840" s="61">
        <v>1</v>
      </c>
      <c r="D840" s="61"/>
      <c r="E840" s="61"/>
      <c r="F840" s="61"/>
      <c r="G840" s="61"/>
      <c r="H840" s="61"/>
      <c r="I840" s="61"/>
      <c r="J840" s="61"/>
      <c r="K840" s="61"/>
      <c r="L840" s="61">
        <v>190</v>
      </c>
      <c r="M840" s="64"/>
      <c r="N840" s="9"/>
      <c r="O840" s="459"/>
      <c r="P840" s="11"/>
    </row>
    <row r="841" spans="1:16">
      <c r="A841" s="85"/>
      <c r="B841" s="75" t="s">
        <v>240</v>
      </c>
      <c r="C841" s="61">
        <v>1</v>
      </c>
      <c r="D841" s="61">
        <v>2</v>
      </c>
      <c r="E841" s="61"/>
      <c r="F841" s="61">
        <v>8</v>
      </c>
      <c r="G841" s="61"/>
      <c r="H841" s="61"/>
      <c r="I841" s="61"/>
      <c r="J841" s="61"/>
      <c r="K841" s="61">
        <f>SUM(E841:J841)</f>
        <v>8</v>
      </c>
      <c r="L841" s="61">
        <v>113</v>
      </c>
      <c r="M841" s="64"/>
      <c r="N841" s="9"/>
      <c r="O841" s="459"/>
      <c r="P841" s="11"/>
    </row>
    <row r="842" spans="1:16">
      <c r="A842" s="85"/>
      <c r="B842" s="75" t="s">
        <v>241</v>
      </c>
      <c r="C842" s="61">
        <v>1</v>
      </c>
      <c r="D842" s="61"/>
      <c r="E842" s="61"/>
      <c r="F842" s="61"/>
      <c r="G842" s="61"/>
      <c r="H842" s="61"/>
      <c r="I842" s="61"/>
      <c r="J842" s="61"/>
      <c r="K842" s="61"/>
      <c r="L842" s="61">
        <v>119</v>
      </c>
      <c r="M842" s="64"/>
      <c r="N842" s="9"/>
      <c r="O842" s="459"/>
      <c r="P842" s="11"/>
    </row>
    <row r="843" spans="1:16">
      <c r="A843" s="85"/>
      <c r="B843" s="75" t="s">
        <v>241</v>
      </c>
      <c r="C843" s="61">
        <v>1</v>
      </c>
      <c r="D843" s="61"/>
      <c r="E843" s="61"/>
      <c r="F843" s="61"/>
      <c r="G843" s="61"/>
      <c r="H843" s="61"/>
      <c r="I843" s="61"/>
      <c r="J843" s="61"/>
      <c r="K843" s="61"/>
      <c r="L843" s="61">
        <v>139</v>
      </c>
      <c r="M843" s="64"/>
      <c r="N843" s="9"/>
      <c r="O843" s="459"/>
      <c r="P843" s="11"/>
    </row>
    <row r="844" spans="1:16">
      <c r="A844" s="85"/>
      <c r="B844" s="75" t="s">
        <v>241</v>
      </c>
      <c r="C844" s="61">
        <v>1</v>
      </c>
      <c r="D844" s="61"/>
      <c r="E844" s="61"/>
      <c r="F844" s="61"/>
      <c r="G844" s="61"/>
      <c r="H844" s="61"/>
      <c r="I844" s="61"/>
      <c r="J844" s="61"/>
      <c r="K844" s="61"/>
      <c r="L844" s="61">
        <v>141</v>
      </c>
      <c r="M844" s="64"/>
      <c r="N844" s="9"/>
      <c r="O844" s="459"/>
      <c r="P844" s="11"/>
    </row>
    <row r="845" spans="1:16">
      <c r="A845" s="85"/>
      <c r="B845" s="75" t="s">
        <v>241</v>
      </c>
      <c r="C845" s="61">
        <v>1</v>
      </c>
      <c r="D845" s="61"/>
      <c r="E845" s="61"/>
      <c r="F845" s="61"/>
      <c r="G845" s="61"/>
      <c r="H845" s="61"/>
      <c r="I845" s="61"/>
      <c r="J845" s="61"/>
      <c r="K845" s="61"/>
      <c r="L845" s="61">
        <v>157</v>
      </c>
      <c r="M845" s="64" t="s">
        <v>350</v>
      </c>
      <c r="N845" s="11" t="s">
        <v>340</v>
      </c>
      <c r="O845" s="459"/>
      <c r="P845" s="11">
        <v>1</v>
      </c>
    </row>
    <row r="846" spans="1:16">
      <c r="A846" s="85"/>
      <c r="B846" s="75" t="s">
        <v>241</v>
      </c>
      <c r="C846" s="61">
        <v>1</v>
      </c>
      <c r="D846" s="61"/>
      <c r="E846" s="61"/>
      <c r="F846" s="61"/>
      <c r="G846" s="61"/>
      <c r="H846" s="61"/>
      <c r="I846" s="61"/>
      <c r="J846" s="61"/>
      <c r="K846" s="61"/>
      <c r="L846" s="61">
        <v>165</v>
      </c>
      <c r="M846" s="64" t="s">
        <v>351</v>
      </c>
      <c r="N846" s="11" t="s">
        <v>340</v>
      </c>
      <c r="O846" s="459"/>
      <c r="P846" s="11">
        <v>1</v>
      </c>
    </row>
    <row r="847" spans="1:16">
      <c r="A847" s="85"/>
      <c r="B847" s="75" t="s">
        <v>241</v>
      </c>
      <c r="C847" s="61">
        <v>1</v>
      </c>
      <c r="D847" s="61"/>
      <c r="E847" s="61"/>
      <c r="F847" s="61"/>
      <c r="G847" s="61"/>
      <c r="H847" s="61"/>
      <c r="I847" s="61"/>
      <c r="J847" s="61"/>
      <c r="K847" s="61"/>
      <c r="L847" s="61">
        <v>173</v>
      </c>
      <c r="M847" s="64" t="s">
        <v>352</v>
      </c>
      <c r="N847" s="11" t="s">
        <v>340</v>
      </c>
      <c r="O847" s="459"/>
      <c r="P847" s="11">
        <v>1</v>
      </c>
    </row>
    <row r="848" spans="1:16">
      <c r="A848" s="85"/>
      <c r="B848" s="75" t="s">
        <v>241</v>
      </c>
      <c r="C848" s="61">
        <v>1</v>
      </c>
      <c r="D848" s="61"/>
      <c r="E848" s="61"/>
      <c r="F848" s="61"/>
      <c r="G848" s="61"/>
      <c r="H848" s="61"/>
      <c r="I848" s="61"/>
      <c r="J848" s="61"/>
      <c r="K848" s="61"/>
      <c r="L848" s="61">
        <v>197</v>
      </c>
      <c r="M848" s="64"/>
      <c r="N848" s="9"/>
      <c r="O848" s="459"/>
      <c r="P848" s="11"/>
    </row>
    <row r="849" spans="1:16">
      <c r="A849" s="85"/>
      <c r="B849" s="75" t="s">
        <v>244</v>
      </c>
      <c r="C849" s="61">
        <v>1</v>
      </c>
      <c r="D849" s="61">
        <v>3</v>
      </c>
      <c r="E849" s="61"/>
      <c r="F849" s="61"/>
      <c r="G849" s="61">
        <v>5</v>
      </c>
      <c r="H849" s="61"/>
      <c r="I849" s="61"/>
      <c r="J849" s="61"/>
      <c r="K849" s="61">
        <f>SUM(E849:J849)</f>
        <v>5</v>
      </c>
      <c r="L849" s="61">
        <v>36</v>
      </c>
      <c r="M849" s="64"/>
      <c r="N849" s="18"/>
      <c r="O849" s="459"/>
      <c r="P849" s="11"/>
    </row>
    <row r="850" spans="1:16">
      <c r="A850" s="85"/>
      <c r="B850" s="75" t="s">
        <v>24</v>
      </c>
      <c r="C850" s="61">
        <v>1</v>
      </c>
      <c r="D850" s="61"/>
      <c r="E850" s="61"/>
      <c r="F850" s="61"/>
      <c r="G850" s="61"/>
      <c r="H850" s="61"/>
      <c r="I850" s="61"/>
      <c r="J850" s="61"/>
      <c r="K850" s="61"/>
      <c r="L850" s="61">
        <v>52</v>
      </c>
      <c r="M850" s="64"/>
      <c r="N850" s="18"/>
      <c r="O850" s="459"/>
      <c r="P850" s="11"/>
    </row>
    <row r="851" spans="1:16">
      <c r="A851" s="85"/>
      <c r="B851" s="75" t="s">
        <v>24</v>
      </c>
      <c r="C851" s="61">
        <v>1</v>
      </c>
      <c r="D851" s="61"/>
      <c r="E851" s="61"/>
      <c r="F851" s="61"/>
      <c r="G851" s="61"/>
      <c r="H851" s="61"/>
      <c r="I851" s="61"/>
      <c r="J851" s="61"/>
      <c r="K851" s="61"/>
      <c r="L851" s="61">
        <v>79</v>
      </c>
      <c r="M851" s="64"/>
      <c r="N851" s="18"/>
      <c r="O851" s="459"/>
      <c r="P851" s="11"/>
    </row>
    <row r="852" spans="1:16">
      <c r="A852" s="85"/>
      <c r="B852" s="75" t="s">
        <v>24</v>
      </c>
      <c r="C852" s="61">
        <v>1</v>
      </c>
      <c r="D852" s="61"/>
      <c r="E852" s="61"/>
      <c r="F852" s="61"/>
      <c r="G852" s="61"/>
      <c r="H852" s="61"/>
      <c r="I852" s="61"/>
      <c r="J852" s="61"/>
      <c r="K852" s="61"/>
      <c r="L852" s="61">
        <v>97</v>
      </c>
      <c r="M852" s="64"/>
      <c r="N852" s="18"/>
      <c r="O852" s="459"/>
      <c r="P852" s="11"/>
    </row>
    <row r="853" spans="1:16">
      <c r="A853" s="85"/>
      <c r="B853" s="447" t="s">
        <v>1164</v>
      </c>
      <c r="C853" s="401">
        <v>1</v>
      </c>
      <c r="D853" s="401">
        <v>3</v>
      </c>
      <c r="E853" s="402"/>
      <c r="F853" s="403"/>
      <c r="G853" s="401">
        <v>1</v>
      </c>
      <c r="H853" s="404"/>
      <c r="I853" s="404"/>
      <c r="J853" s="404"/>
      <c r="K853" s="404">
        <f>SUM(E853:J853)</f>
        <v>1</v>
      </c>
      <c r="L853" s="404">
        <v>1127</v>
      </c>
      <c r="M853" s="64"/>
      <c r="N853" s="18"/>
      <c r="O853" s="459"/>
      <c r="P853" s="11"/>
    </row>
    <row r="854" spans="1:16">
      <c r="A854" s="38"/>
      <c r="B854" s="107" t="s">
        <v>24</v>
      </c>
      <c r="C854" s="13">
        <v>1</v>
      </c>
      <c r="D854" s="13"/>
      <c r="E854" s="13"/>
      <c r="F854" s="13"/>
      <c r="G854" s="13"/>
      <c r="H854" s="13"/>
      <c r="I854" s="13"/>
      <c r="J854" s="13"/>
      <c r="K854" s="13"/>
      <c r="L854" s="59">
        <v>1128</v>
      </c>
      <c r="M854" s="104"/>
      <c r="N854" s="18"/>
      <c r="O854" s="459"/>
      <c r="P854" s="11"/>
    </row>
    <row r="855" spans="1:16">
      <c r="A855" s="38"/>
      <c r="B855" s="74" t="s">
        <v>250</v>
      </c>
      <c r="C855" s="59"/>
      <c r="D855" s="59"/>
      <c r="E855" s="59"/>
      <c r="F855" s="59"/>
      <c r="G855" s="59"/>
      <c r="H855" s="59"/>
      <c r="I855" s="59"/>
      <c r="J855" s="59"/>
      <c r="K855" s="59"/>
      <c r="L855" s="59"/>
      <c r="M855" s="104"/>
      <c r="N855" s="9"/>
      <c r="O855" s="459"/>
      <c r="P855" s="11"/>
    </row>
    <row r="856" spans="1:16">
      <c r="A856" s="38"/>
      <c r="B856" s="74" t="s">
        <v>355</v>
      </c>
      <c r="C856" s="59"/>
      <c r="D856" s="59"/>
      <c r="E856" s="59"/>
      <c r="F856" s="59"/>
      <c r="G856" s="59"/>
      <c r="H856" s="59"/>
      <c r="I856" s="59"/>
      <c r="J856" s="59"/>
      <c r="K856" s="59"/>
      <c r="L856" s="59"/>
      <c r="M856" s="104"/>
      <c r="N856" s="9"/>
      <c r="O856" s="459"/>
      <c r="P856" s="11"/>
    </row>
    <row r="857" spans="1:16">
      <c r="A857" s="38"/>
      <c r="B857" s="105" t="s">
        <v>252</v>
      </c>
      <c r="C857" s="59">
        <v>1</v>
      </c>
      <c r="D857" s="59">
        <v>1</v>
      </c>
      <c r="E857" s="59"/>
      <c r="F857" s="59"/>
      <c r="G857" s="59">
        <v>2</v>
      </c>
      <c r="H857" s="59"/>
      <c r="I857" s="59"/>
      <c r="J857" s="59"/>
      <c r="K857" s="59">
        <f>SUM(E857:J857)</f>
        <v>2</v>
      </c>
      <c r="L857" s="59">
        <v>431</v>
      </c>
      <c r="M857" s="64" t="s">
        <v>356</v>
      </c>
      <c r="N857" s="11" t="s">
        <v>340</v>
      </c>
      <c r="O857" s="459"/>
      <c r="P857" s="11">
        <v>1</v>
      </c>
    </row>
    <row r="858" spans="1:16">
      <c r="A858" s="38"/>
      <c r="B858" s="105" t="s">
        <v>152</v>
      </c>
      <c r="C858" s="59">
        <v>1</v>
      </c>
      <c r="D858" s="59"/>
      <c r="E858" s="59"/>
      <c r="F858" s="59"/>
      <c r="G858" s="59"/>
      <c r="H858" s="59"/>
      <c r="I858" s="59"/>
      <c r="J858" s="59"/>
      <c r="K858" s="59"/>
      <c r="L858" s="59">
        <v>432</v>
      </c>
      <c r="M858" s="104"/>
      <c r="N858" s="9"/>
      <c r="O858" s="459"/>
      <c r="P858" s="11"/>
    </row>
    <row r="859" spans="1:16">
      <c r="A859" s="38"/>
      <c r="B859" s="105" t="s">
        <v>254</v>
      </c>
      <c r="C859" s="59">
        <v>1</v>
      </c>
      <c r="D859" s="59"/>
      <c r="E859" s="59"/>
      <c r="F859" s="59"/>
      <c r="G859" s="59"/>
      <c r="H859" s="59"/>
      <c r="I859" s="59"/>
      <c r="J859" s="59"/>
      <c r="K859" s="59"/>
      <c r="L859" s="59">
        <v>437</v>
      </c>
      <c r="M859" s="64" t="s">
        <v>357</v>
      </c>
      <c r="N859" s="11" t="s">
        <v>340</v>
      </c>
      <c r="O859" s="459"/>
      <c r="P859" s="11">
        <v>1</v>
      </c>
    </row>
    <row r="860" spans="1:16">
      <c r="A860" s="38"/>
      <c r="B860" s="105" t="s">
        <v>65</v>
      </c>
      <c r="C860" s="59">
        <v>1</v>
      </c>
      <c r="D860" s="59"/>
      <c r="E860" s="59"/>
      <c r="F860" s="59"/>
      <c r="G860" s="59"/>
      <c r="H860" s="59"/>
      <c r="I860" s="59"/>
      <c r="J860" s="59"/>
      <c r="K860" s="59"/>
      <c r="L860" s="59">
        <v>438</v>
      </c>
      <c r="M860" s="64" t="s">
        <v>358</v>
      </c>
      <c r="N860" s="11" t="s">
        <v>340</v>
      </c>
      <c r="O860" s="459"/>
      <c r="P860" s="11">
        <v>1</v>
      </c>
    </row>
    <row r="861" spans="1:16">
      <c r="A861" s="38"/>
      <c r="B861" s="105" t="s">
        <v>65</v>
      </c>
      <c r="C861" s="59">
        <v>1</v>
      </c>
      <c r="D861" s="59"/>
      <c r="E861" s="59"/>
      <c r="F861" s="59"/>
      <c r="G861" s="59"/>
      <c r="H861" s="59"/>
      <c r="I861" s="59"/>
      <c r="J861" s="59"/>
      <c r="K861" s="59"/>
      <c r="L861" s="59">
        <v>439</v>
      </c>
      <c r="M861" s="104"/>
      <c r="N861" s="9"/>
      <c r="O861" s="459"/>
      <c r="P861" s="11"/>
    </row>
    <row r="862" spans="1:16">
      <c r="A862" s="38"/>
      <c r="B862" s="105" t="s">
        <v>65</v>
      </c>
      <c r="C862" s="59">
        <v>1</v>
      </c>
      <c r="D862" s="59"/>
      <c r="E862" s="59"/>
      <c r="F862" s="59"/>
      <c r="G862" s="59"/>
      <c r="H862" s="59"/>
      <c r="I862" s="59"/>
      <c r="J862" s="59"/>
      <c r="K862" s="59"/>
      <c r="L862" s="59">
        <v>440</v>
      </c>
      <c r="M862" s="104"/>
      <c r="N862" s="9"/>
      <c r="O862" s="459"/>
      <c r="P862" s="11"/>
    </row>
    <row r="863" spans="1:16">
      <c r="A863" s="38"/>
      <c r="B863" s="105" t="s">
        <v>65</v>
      </c>
      <c r="C863" s="59">
        <v>1</v>
      </c>
      <c r="D863" s="59"/>
      <c r="E863" s="59"/>
      <c r="F863" s="59"/>
      <c r="G863" s="59"/>
      <c r="H863" s="59"/>
      <c r="I863" s="59"/>
      <c r="J863" s="59"/>
      <c r="K863" s="59"/>
      <c r="L863" s="59">
        <v>441</v>
      </c>
      <c r="M863" s="104"/>
      <c r="N863" s="9"/>
      <c r="O863" s="459"/>
      <c r="P863" s="11"/>
    </row>
    <row r="864" spans="1:16">
      <c r="A864" s="38"/>
      <c r="B864" s="105" t="s">
        <v>65</v>
      </c>
      <c r="C864" s="59">
        <v>1</v>
      </c>
      <c r="D864" s="59"/>
      <c r="E864" s="59"/>
      <c r="F864" s="59"/>
      <c r="G864" s="59"/>
      <c r="H864" s="59"/>
      <c r="I864" s="59"/>
      <c r="J864" s="59"/>
      <c r="K864" s="59"/>
      <c r="L864" s="59">
        <v>442</v>
      </c>
      <c r="M864" s="104"/>
      <c r="N864" s="9"/>
      <c r="O864" s="459"/>
      <c r="P864" s="11"/>
    </row>
    <row r="865" spans="1:16">
      <c r="A865" s="38"/>
      <c r="B865" s="105" t="s">
        <v>65</v>
      </c>
      <c r="C865" s="59">
        <v>1</v>
      </c>
      <c r="D865" s="59"/>
      <c r="E865" s="59"/>
      <c r="F865" s="59"/>
      <c r="G865" s="59"/>
      <c r="H865" s="59"/>
      <c r="I865" s="59"/>
      <c r="J865" s="59"/>
      <c r="K865" s="59"/>
      <c r="L865" s="59">
        <v>456</v>
      </c>
      <c r="M865" s="104"/>
      <c r="N865" s="9"/>
      <c r="O865" s="459"/>
      <c r="P865" s="11"/>
    </row>
    <row r="866" spans="1:16">
      <c r="A866" s="38"/>
      <c r="B866" s="105" t="s">
        <v>65</v>
      </c>
      <c r="C866" s="59">
        <v>1</v>
      </c>
      <c r="D866" s="59"/>
      <c r="E866" s="59"/>
      <c r="F866" s="59"/>
      <c r="G866" s="59"/>
      <c r="H866" s="59"/>
      <c r="I866" s="59"/>
      <c r="J866" s="59"/>
      <c r="K866" s="59"/>
      <c r="L866" s="59">
        <v>457</v>
      </c>
      <c r="M866" s="104"/>
      <c r="N866" s="9"/>
      <c r="O866" s="459"/>
      <c r="P866" s="11"/>
    </row>
    <row r="867" spans="1:16">
      <c r="A867" s="38"/>
      <c r="B867" s="105" t="s">
        <v>65</v>
      </c>
      <c r="C867" s="59">
        <v>1</v>
      </c>
      <c r="D867" s="59"/>
      <c r="E867" s="59"/>
      <c r="F867" s="59"/>
      <c r="G867" s="59"/>
      <c r="H867" s="59"/>
      <c r="I867" s="59"/>
      <c r="J867" s="59"/>
      <c r="K867" s="59"/>
      <c r="L867" s="59">
        <v>458</v>
      </c>
      <c r="M867" s="104"/>
      <c r="N867" s="9"/>
      <c r="O867" s="459"/>
      <c r="P867" s="11"/>
    </row>
    <row r="868" spans="1:16">
      <c r="A868" s="38"/>
      <c r="B868" s="105" t="s">
        <v>65</v>
      </c>
      <c r="C868" s="59">
        <v>1</v>
      </c>
      <c r="D868" s="59"/>
      <c r="E868" s="59"/>
      <c r="F868" s="59"/>
      <c r="G868" s="59"/>
      <c r="H868" s="59"/>
      <c r="I868" s="59"/>
      <c r="J868" s="59"/>
      <c r="K868" s="59"/>
      <c r="L868" s="59">
        <v>459</v>
      </c>
      <c r="M868" s="104"/>
      <c r="N868" s="9"/>
      <c r="O868" s="459"/>
      <c r="P868" s="11"/>
    </row>
    <row r="869" spans="1:16">
      <c r="A869" s="38"/>
      <c r="B869" s="105" t="s">
        <v>65</v>
      </c>
      <c r="C869" s="59">
        <v>1</v>
      </c>
      <c r="D869" s="59"/>
      <c r="E869" s="59"/>
      <c r="F869" s="59"/>
      <c r="G869" s="59"/>
      <c r="H869" s="59"/>
      <c r="I869" s="59"/>
      <c r="J869" s="59"/>
      <c r="K869" s="59"/>
      <c r="L869" s="59">
        <v>460</v>
      </c>
      <c r="M869" s="104"/>
      <c r="N869" s="9"/>
      <c r="O869" s="459"/>
      <c r="P869" s="11"/>
    </row>
    <row r="870" spans="1:16">
      <c r="A870" s="38"/>
      <c r="B870" s="105" t="s">
        <v>65</v>
      </c>
      <c r="C870" s="59">
        <v>1</v>
      </c>
      <c r="D870" s="59"/>
      <c r="E870" s="59"/>
      <c r="F870" s="59"/>
      <c r="G870" s="59"/>
      <c r="H870" s="59"/>
      <c r="I870" s="59"/>
      <c r="J870" s="59"/>
      <c r="K870" s="59"/>
      <c r="L870" s="59">
        <v>461</v>
      </c>
      <c r="M870" s="104"/>
      <c r="N870" s="9"/>
      <c r="O870" s="459"/>
      <c r="P870" s="11"/>
    </row>
    <row r="871" spans="1:16">
      <c r="A871" s="38"/>
      <c r="B871" s="105" t="s">
        <v>65</v>
      </c>
      <c r="C871" s="59">
        <v>1</v>
      </c>
      <c r="D871" s="59"/>
      <c r="E871" s="59"/>
      <c r="F871" s="59"/>
      <c r="G871" s="59"/>
      <c r="H871" s="59"/>
      <c r="I871" s="59"/>
      <c r="J871" s="59"/>
      <c r="K871" s="59"/>
      <c r="L871" s="59">
        <v>462</v>
      </c>
      <c r="M871" s="104"/>
      <c r="N871" s="9"/>
      <c r="O871" s="459"/>
      <c r="P871" s="11"/>
    </row>
    <row r="872" spans="1:16">
      <c r="A872" s="38"/>
      <c r="B872" s="105" t="s">
        <v>65</v>
      </c>
      <c r="C872" s="59">
        <v>1</v>
      </c>
      <c r="D872" s="59"/>
      <c r="E872" s="59"/>
      <c r="F872" s="59"/>
      <c r="G872" s="59"/>
      <c r="H872" s="59"/>
      <c r="I872" s="59"/>
      <c r="J872" s="59"/>
      <c r="K872" s="59"/>
      <c r="L872" s="59">
        <v>463</v>
      </c>
      <c r="M872" s="104"/>
      <c r="N872" s="9"/>
      <c r="O872" s="459"/>
      <c r="P872" s="11"/>
    </row>
    <row r="873" spans="1:16">
      <c r="A873" s="38"/>
      <c r="B873" s="105" t="s">
        <v>65</v>
      </c>
      <c r="C873" s="59">
        <v>1</v>
      </c>
      <c r="D873" s="59"/>
      <c r="E873" s="59"/>
      <c r="F873" s="59"/>
      <c r="G873" s="59"/>
      <c r="H873" s="59"/>
      <c r="I873" s="59"/>
      <c r="J873" s="59"/>
      <c r="K873" s="59"/>
      <c r="L873" s="59">
        <v>464</v>
      </c>
      <c r="M873" s="104"/>
      <c r="N873" s="9"/>
      <c r="O873" s="459"/>
      <c r="P873" s="11"/>
    </row>
    <row r="874" spans="1:16">
      <c r="A874" s="38"/>
      <c r="B874" s="105" t="s">
        <v>65</v>
      </c>
      <c r="C874" s="59">
        <v>1</v>
      </c>
      <c r="D874" s="59"/>
      <c r="E874" s="59"/>
      <c r="F874" s="59"/>
      <c r="G874" s="59"/>
      <c r="H874" s="59"/>
      <c r="I874" s="59"/>
      <c r="J874" s="59"/>
      <c r="K874" s="59"/>
      <c r="L874" s="59">
        <v>465</v>
      </c>
      <c r="M874" s="104"/>
      <c r="N874" s="9"/>
      <c r="O874" s="459"/>
      <c r="P874" s="11"/>
    </row>
    <row r="875" spans="1:16">
      <c r="A875" s="38"/>
      <c r="B875" s="105" t="s">
        <v>65</v>
      </c>
      <c r="C875" s="59">
        <v>1</v>
      </c>
      <c r="D875" s="59"/>
      <c r="E875" s="59"/>
      <c r="F875" s="59"/>
      <c r="G875" s="59"/>
      <c r="H875" s="59"/>
      <c r="I875" s="59"/>
      <c r="J875" s="59"/>
      <c r="K875" s="59"/>
      <c r="L875" s="59">
        <v>466</v>
      </c>
      <c r="M875" s="104"/>
      <c r="N875" s="9"/>
      <c r="O875" s="459"/>
      <c r="P875" s="11"/>
    </row>
    <row r="876" spans="1:16">
      <c r="A876" s="38"/>
      <c r="B876" s="105" t="s">
        <v>257</v>
      </c>
      <c r="C876" s="59">
        <v>1</v>
      </c>
      <c r="D876" s="59"/>
      <c r="E876" s="59"/>
      <c r="F876" s="59"/>
      <c r="G876" s="59"/>
      <c r="H876" s="59"/>
      <c r="I876" s="59"/>
      <c r="J876" s="59"/>
      <c r="K876" s="59"/>
      <c r="L876" s="59">
        <v>443</v>
      </c>
      <c r="M876" s="64" t="s">
        <v>215</v>
      </c>
      <c r="N876" s="11" t="s">
        <v>340</v>
      </c>
      <c r="O876" s="459"/>
      <c r="P876" s="11">
        <v>1</v>
      </c>
    </row>
    <row r="877" spans="1:16">
      <c r="A877" s="38"/>
      <c r="B877" s="105" t="s">
        <v>259</v>
      </c>
      <c r="C877" s="59">
        <v>1</v>
      </c>
      <c r="D877" s="59"/>
      <c r="E877" s="59"/>
      <c r="F877" s="59"/>
      <c r="G877" s="59"/>
      <c r="H877" s="59"/>
      <c r="I877" s="59"/>
      <c r="J877" s="59"/>
      <c r="K877" s="59"/>
      <c r="L877" s="59">
        <v>444</v>
      </c>
      <c r="M877" s="104"/>
      <c r="N877" s="9"/>
      <c r="O877" s="459"/>
      <c r="P877" s="11"/>
    </row>
    <row r="878" spans="1:16">
      <c r="A878" s="38"/>
      <c r="B878" s="105" t="s">
        <v>259</v>
      </c>
      <c r="C878" s="59">
        <v>1</v>
      </c>
      <c r="D878" s="59"/>
      <c r="E878" s="59"/>
      <c r="F878" s="59"/>
      <c r="G878" s="59"/>
      <c r="H878" s="59"/>
      <c r="I878" s="59"/>
      <c r="J878" s="59"/>
      <c r="K878" s="59"/>
      <c r="L878" s="59">
        <v>445</v>
      </c>
      <c r="M878" s="104"/>
      <c r="N878" s="9"/>
      <c r="O878" s="459"/>
      <c r="P878" s="11"/>
    </row>
    <row r="879" spans="1:16">
      <c r="A879" s="38"/>
      <c r="B879" s="105" t="s">
        <v>259</v>
      </c>
      <c r="C879" s="59">
        <v>1</v>
      </c>
      <c r="D879" s="59"/>
      <c r="E879" s="59"/>
      <c r="F879" s="59"/>
      <c r="G879" s="59"/>
      <c r="H879" s="59"/>
      <c r="I879" s="59"/>
      <c r="J879" s="59"/>
      <c r="K879" s="59"/>
      <c r="L879" s="59">
        <v>446</v>
      </c>
      <c r="M879" s="104"/>
      <c r="N879" s="9"/>
      <c r="O879" s="459"/>
      <c r="P879" s="11"/>
    </row>
    <row r="880" spans="1:16">
      <c r="A880" s="38"/>
      <c r="B880" s="105" t="s">
        <v>259</v>
      </c>
      <c r="C880" s="59">
        <v>1</v>
      </c>
      <c r="D880" s="59"/>
      <c r="E880" s="59"/>
      <c r="F880" s="59"/>
      <c r="G880" s="59"/>
      <c r="H880" s="59"/>
      <c r="I880" s="59"/>
      <c r="J880" s="59"/>
      <c r="K880" s="59"/>
      <c r="L880" s="59">
        <v>447</v>
      </c>
      <c r="M880" s="104"/>
      <c r="N880" s="9"/>
      <c r="O880" s="459"/>
      <c r="P880" s="11"/>
    </row>
    <row r="881" spans="1:16">
      <c r="A881" s="38"/>
      <c r="B881" s="105" t="s">
        <v>259</v>
      </c>
      <c r="C881" s="59">
        <v>1</v>
      </c>
      <c r="D881" s="59"/>
      <c r="E881" s="59"/>
      <c r="F881" s="59"/>
      <c r="G881" s="59"/>
      <c r="H881" s="59"/>
      <c r="I881" s="59"/>
      <c r="J881" s="59"/>
      <c r="K881" s="59"/>
      <c r="L881" s="59">
        <v>448</v>
      </c>
      <c r="M881" s="104"/>
      <c r="N881" s="9"/>
      <c r="O881" s="459"/>
      <c r="P881" s="11"/>
    </row>
    <row r="882" spans="1:16">
      <c r="A882" s="38"/>
      <c r="B882" s="105" t="s">
        <v>259</v>
      </c>
      <c r="C882" s="59">
        <v>1</v>
      </c>
      <c r="D882" s="59"/>
      <c r="E882" s="59"/>
      <c r="F882" s="59"/>
      <c r="G882" s="59"/>
      <c r="H882" s="59"/>
      <c r="I882" s="59"/>
      <c r="J882" s="59"/>
      <c r="K882" s="59"/>
      <c r="L882" s="59">
        <v>449</v>
      </c>
      <c r="M882" s="104"/>
      <c r="N882" s="9"/>
      <c r="O882" s="459"/>
      <c r="P882" s="11"/>
    </row>
    <row r="883" spans="1:16">
      <c r="A883" s="38"/>
      <c r="B883" s="105" t="s">
        <v>259</v>
      </c>
      <c r="C883" s="59">
        <v>1</v>
      </c>
      <c r="D883" s="59"/>
      <c r="E883" s="59"/>
      <c r="F883" s="59"/>
      <c r="G883" s="59"/>
      <c r="H883" s="59"/>
      <c r="I883" s="59"/>
      <c r="J883" s="59"/>
      <c r="K883" s="59"/>
      <c r="L883" s="59">
        <v>450</v>
      </c>
      <c r="M883" s="104"/>
      <c r="N883" s="9"/>
      <c r="O883" s="459"/>
      <c r="P883" s="11"/>
    </row>
    <row r="884" spans="1:16">
      <c r="A884" s="38"/>
      <c r="B884" s="105" t="s">
        <v>261</v>
      </c>
      <c r="C884" s="59">
        <v>1</v>
      </c>
      <c r="D884" s="59"/>
      <c r="E884" s="59"/>
      <c r="F884" s="59"/>
      <c r="G884" s="59"/>
      <c r="H884" s="59"/>
      <c r="I884" s="59"/>
      <c r="J884" s="59"/>
      <c r="K884" s="59"/>
      <c r="L884" s="59">
        <v>451</v>
      </c>
      <c r="M884" s="64" t="s">
        <v>359</v>
      </c>
      <c r="N884" s="11" t="s">
        <v>340</v>
      </c>
      <c r="O884" s="459"/>
      <c r="P884" s="11">
        <v>1</v>
      </c>
    </row>
    <row r="885" spans="1:16">
      <c r="A885" s="38"/>
      <c r="B885" s="105" t="s">
        <v>263</v>
      </c>
      <c r="C885" s="59">
        <v>1</v>
      </c>
      <c r="D885" s="59"/>
      <c r="E885" s="59"/>
      <c r="F885" s="59"/>
      <c r="G885" s="59"/>
      <c r="H885" s="59"/>
      <c r="I885" s="59"/>
      <c r="J885" s="59"/>
      <c r="K885" s="59"/>
      <c r="L885" s="59">
        <v>452</v>
      </c>
      <c r="M885" s="64" t="s">
        <v>216</v>
      </c>
      <c r="N885" s="11" t="s">
        <v>340</v>
      </c>
      <c r="O885" s="459"/>
      <c r="P885" s="11">
        <v>1</v>
      </c>
    </row>
    <row r="886" spans="1:16">
      <c r="A886" s="38"/>
      <c r="B886" s="105" t="s">
        <v>263</v>
      </c>
      <c r="C886" s="59">
        <v>1</v>
      </c>
      <c r="D886" s="59"/>
      <c r="E886" s="59"/>
      <c r="F886" s="59"/>
      <c r="G886" s="59"/>
      <c r="H886" s="59"/>
      <c r="I886" s="59"/>
      <c r="J886" s="59"/>
      <c r="K886" s="59"/>
      <c r="L886" s="59">
        <v>453</v>
      </c>
      <c r="M886" s="68" t="s">
        <v>1078</v>
      </c>
      <c r="N886" s="68"/>
      <c r="O886" s="459"/>
      <c r="P886" s="98">
        <v>1</v>
      </c>
    </row>
    <row r="887" spans="1:16">
      <c r="A887" s="38"/>
      <c r="B887" s="107" t="s">
        <v>263</v>
      </c>
      <c r="C887" s="13">
        <v>1</v>
      </c>
      <c r="D887" s="13"/>
      <c r="E887" s="13"/>
      <c r="F887" s="13"/>
      <c r="G887" s="13"/>
      <c r="H887" s="13"/>
      <c r="I887" s="13"/>
      <c r="J887" s="13"/>
      <c r="K887" s="13"/>
      <c r="L887" s="59">
        <v>454</v>
      </c>
      <c r="M887" s="68" t="s">
        <v>1079</v>
      </c>
      <c r="N887" s="68"/>
      <c r="O887" s="459"/>
      <c r="P887" s="98">
        <v>1</v>
      </c>
    </row>
    <row r="888" spans="1:16">
      <c r="A888" s="38"/>
      <c r="B888" s="107" t="s">
        <v>263</v>
      </c>
      <c r="C888" s="13">
        <v>1</v>
      </c>
      <c r="D888" s="13"/>
      <c r="E888" s="13"/>
      <c r="F888" s="13"/>
      <c r="G888" s="13"/>
      <c r="H888" s="13"/>
      <c r="I888" s="13"/>
      <c r="J888" s="13"/>
      <c r="K888" s="13"/>
      <c r="L888" s="59">
        <v>455</v>
      </c>
      <c r="M888" s="68" t="s">
        <v>1080</v>
      </c>
      <c r="N888" s="68"/>
      <c r="O888" s="459"/>
      <c r="P888" s="98">
        <v>1</v>
      </c>
    </row>
    <row r="889" spans="1:16">
      <c r="A889" s="38"/>
      <c r="B889" s="107" t="s">
        <v>263</v>
      </c>
      <c r="C889" s="13">
        <v>1</v>
      </c>
      <c r="D889" s="13"/>
      <c r="E889" s="13"/>
      <c r="F889" s="13"/>
      <c r="G889" s="13"/>
      <c r="H889" s="13"/>
      <c r="I889" s="13"/>
      <c r="J889" s="13"/>
      <c r="K889" s="13"/>
      <c r="L889" s="59">
        <v>467</v>
      </c>
      <c r="M889" s="68" t="s">
        <v>1081</v>
      </c>
      <c r="N889" s="68"/>
      <c r="O889" s="459"/>
      <c r="P889" s="98">
        <v>1</v>
      </c>
    </row>
    <row r="890" spans="1:16">
      <c r="A890" s="38"/>
      <c r="B890" s="107" t="s">
        <v>263</v>
      </c>
      <c r="C890" s="13">
        <v>1</v>
      </c>
      <c r="D890" s="13"/>
      <c r="E890" s="13"/>
      <c r="F890" s="13"/>
      <c r="G890" s="13"/>
      <c r="H890" s="13"/>
      <c r="I890" s="13"/>
      <c r="J890" s="13"/>
      <c r="K890" s="13"/>
      <c r="L890" s="21">
        <v>468</v>
      </c>
      <c r="M890" s="104" t="s">
        <v>1082</v>
      </c>
      <c r="N890" s="104"/>
      <c r="O890" s="459"/>
      <c r="P890" s="162">
        <v>1</v>
      </c>
    </row>
    <row r="891" spans="1:16">
      <c r="A891" s="38"/>
      <c r="B891" s="107" t="s">
        <v>263</v>
      </c>
      <c r="C891" s="13">
        <v>1</v>
      </c>
      <c r="D891" s="13"/>
      <c r="E891" s="13"/>
      <c r="F891" s="13"/>
      <c r="G891" s="13"/>
      <c r="H891" s="13"/>
      <c r="I891" s="13"/>
      <c r="J891" s="13"/>
      <c r="K891" s="13"/>
      <c r="L891" s="21">
        <v>469</v>
      </c>
      <c r="M891" s="104" t="s">
        <v>1083</v>
      </c>
      <c r="N891" s="104"/>
      <c r="O891" s="459"/>
      <c r="P891" s="162">
        <v>1</v>
      </c>
    </row>
    <row r="892" spans="1:16">
      <c r="A892" s="38"/>
      <c r="B892" s="107" t="s">
        <v>263</v>
      </c>
      <c r="C892" s="13">
        <v>1</v>
      </c>
      <c r="D892" s="13"/>
      <c r="E892" s="13"/>
      <c r="F892" s="13"/>
      <c r="G892" s="13"/>
      <c r="H892" s="13"/>
      <c r="I892" s="13"/>
      <c r="J892" s="13"/>
      <c r="K892" s="13"/>
      <c r="L892" s="59">
        <v>470</v>
      </c>
      <c r="M892" s="104"/>
      <c r="N892" s="9"/>
      <c r="O892" s="459"/>
      <c r="P892" s="11"/>
    </row>
    <row r="893" spans="1:16">
      <c r="A893" s="38"/>
      <c r="B893" s="107" t="s">
        <v>263</v>
      </c>
      <c r="C893" s="13">
        <v>1</v>
      </c>
      <c r="D893" s="13"/>
      <c r="E893" s="13"/>
      <c r="F893" s="13"/>
      <c r="G893" s="13"/>
      <c r="H893" s="13"/>
      <c r="I893" s="13"/>
      <c r="J893" s="13"/>
      <c r="K893" s="13"/>
      <c r="L893" s="59">
        <v>471</v>
      </c>
      <c r="M893" s="104"/>
      <c r="N893" s="9"/>
      <c r="O893" s="459"/>
      <c r="P893" s="11"/>
    </row>
    <row r="894" spans="1:16">
      <c r="A894" s="38"/>
      <c r="B894" s="107" t="s">
        <v>263</v>
      </c>
      <c r="C894" s="13">
        <v>1</v>
      </c>
      <c r="D894" s="13"/>
      <c r="E894" s="13"/>
      <c r="F894" s="13"/>
      <c r="G894" s="13"/>
      <c r="H894" s="13"/>
      <c r="I894" s="13"/>
      <c r="J894" s="13"/>
      <c r="K894" s="13"/>
      <c r="L894" s="59">
        <v>472</v>
      </c>
      <c r="M894" s="104"/>
      <c r="N894" s="9"/>
      <c r="O894" s="459"/>
      <c r="P894" s="11"/>
    </row>
    <row r="895" spans="1:16">
      <c r="A895" s="38"/>
      <c r="B895" s="107" t="s">
        <v>263</v>
      </c>
      <c r="C895" s="13">
        <v>1</v>
      </c>
      <c r="D895" s="13"/>
      <c r="E895" s="13"/>
      <c r="F895" s="13"/>
      <c r="G895" s="13"/>
      <c r="H895" s="13"/>
      <c r="I895" s="13"/>
      <c r="J895" s="13"/>
      <c r="K895" s="13"/>
      <c r="L895" s="59">
        <v>473</v>
      </c>
      <c r="M895" s="104"/>
      <c r="N895" s="9"/>
      <c r="O895" s="459"/>
      <c r="P895" s="11"/>
    </row>
    <row r="896" spans="1:16">
      <c r="A896" s="38"/>
      <c r="B896" s="107" t="s">
        <v>263</v>
      </c>
      <c r="C896" s="13">
        <v>1</v>
      </c>
      <c r="D896" s="13"/>
      <c r="E896" s="13"/>
      <c r="F896" s="13"/>
      <c r="G896" s="13"/>
      <c r="H896" s="13"/>
      <c r="I896" s="13"/>
      <c r="J896" s="13"/>
      <c r="K896" s="13"/>
      <c r="L896" s="59">
        <v>474</v>
      </c>
      <c r="M896" s="104"/>
      <c r="N896" s="9"/>
      <c r="O896" s="459"/>
      <c r="P896" s="11"/>
    </row>
    <row r="897" spans="1:16">
      <c r="A897" s="38"/>
      <c r="B897" s="107" t="s">
        <v>263</v>
      </c>
      <c r="C897" s="13">
        <v>1</v>
      </c>
      <c r="D897" s="13"/>
      <c r="E897" s="13"/>
      <c r="F897" s="13"/>
      <c r="G897" s="13"/>
      <c r="H897" s="13"/>
      <c r="I897" s="13"/>
      <c r="J897" s="13"/>
      <c r="K897" s="13"/>
      <c r="L897" s="59">
        <v>475</v>
      </c>
      <c r="M897" s="104"/>
      <c r="N897" s="9"/>
      <c r="O897" s="459"/>
      <c r="P897" s="11"/>
    </row>
    <row r="898" spans="1:16">
      <c r="A898" s="38"/>
      <c r="B898" s="107" t="s">
        <v>263</v>
      </c>
      <c r="C898" s="13">
        <v>1</v>
      </c>
      <c r="D898" s="13"/>
      <c r="E898" s="13"/>
      <c r="F898" s="13"/>
      <c r="G898" s="13"/>
      <c r="H898" s="13"/>
      <c r="I898" s="13"/>
      <c r="J898" s="13"/>
      <c r="K898" s="13"/>
      <c r="L898" s="59">
        <v>476</v>
      </c>
      <c r="M898" s="104"/>
      <c r="N898" s="9"/>
      <c r="O898" s="459"/>
      <c r="P898" s="11"/>
    </row>
    <row r="899" spans="1:16">
      <c r="A899" s="38"/>
      <c r="B899" s="107" t="s">
        <v>263</v>
      </c>
      <c r="C899" s="13">
        <v>1</v>
      </c>
      <c r="D899" s="13"/>
      <c r="E899" s="13"/>
      <c r="F899" s="13"/>
      <c r="G899" s="13"/>
      <c r="H899" s="13"/>
      <c r="I899" s="13"/>
      <c r="J899" s="13"/>
      <c r="K899" s="13"/>
      <c r="L899" s="59">
        <v>477</v>
      </c>
      <c r="M899" s="104"/>
      <c r="N899" s="9"/>
      <c r="O899" s="459"/>
      <c r="P899" s="11"/>
    </row>
    <row r="900" spans="1:16">
      <c r="A900" s="38"/>
      <c r="B900" s="107" t="s">
        <v>263</v>
      </c>
      <c r="C900" s="13">
        <v>1</v>
      </c>
      <c r="D900" s="13"/>
      <c r="E900" s="13"/>
      <c r="F900" s="13"/>
      <c r="G900" s="13"/>
      <c r="H900" s="13"/>
      <c r="I900" s="13"/>
      <c r="J900" s="13"/>
      <c r="K900" s="13"/>
      <c r="L900" s="59">
        <v>478</v>
      </c>
      <c r="M900" s="104"/>
      <c r="N900" s="9"/>
      <c r="O900" s="459"/>
      <c r="P900" s="11"/>
    </row>
    <row r="901" spans="1:16">
      <c r="A901" s="38"/>
      <c r="B901" s="107" t="s">
        <v>263</v>
      </c>
      <c r="C901" s="13">
        <v>1</v>
      </c>
      <c r="D901" s="13"/>
      <c r="E901" s="13"/>
      <c r="F901" s="13"/>
      <c r="G901" s="13"/>
      <c r="H901" s="13"/>
      <c r="I901" s="13"/>
      <c r="J901" s="13"/>
      <c r="K901" s="13"/>
      <c r="L901" s="59">
        <v>479</v>
      </c>
      <c r="M901" s="104"/>
      <c r="N901" s="9"/>
      <c r="O901" s="459"/>
      <c r="P901" s="11"/>
    </row>
    <row r="902" spans="1:16">
      <c r="A902" s="38"/>
      <c r="B902" s="107" t="s">
        <v>263</v>
      </c>
      <c r="C902" s="13">
        <v>1</v>
      </c>
      <c r="D902" s="13"/>
      <c r="E902" s="13"/>
      <c r="F902" s="13"/>
      <c r="G902" s="13"/>
      <c r="H902" s="13"/>
      <c r="I902" s="13"/>
      <c r="J902" s="13"/>
      <c r="K902" s="13"/>
      <c r="L902" s="59">
        <v>480</v>
      </c>
      <c r="M902" s="104"/>
      <c r="N902" s="9"/>
      <c r="O902" s="459"/>
      <c r="P902" s="11"/>
    </row>
    <row r="903" spans="1:16">
      <c r="A903" s="38"/>
      <c r="B903" s="107" t="s">
        <v>263</v>
      </c>
      <c r="C903" s="13">
        <v>1</v>
      </c>
      <c r="D903" s="13"/>
      <c r="E903" s="13"/>
      <c r="F903" s="13"/>
      <c r="G903" s="13"/>
      <c r="H903" s="13"/>
      <c r="I903" s="13"/>
      <c r="J903" s="13"/>
      <c r="K903" s="13"/>
      <c r="L903" s="59">
        <v>481</v>
      </c>
      <c r="M903" s="104"/>
      <c r="N903" s="9"/>
      <c r="O903" s="459"/>
      <c r="P903" s="11"/>
    </row>
    <row r="904" spans="1:16">
      <c r="A904" s="38"/>
      <c r="B904" s="107" t="s">
        <v>263</v>
      </c>
      <c r="C904" s="13">
        <v>1</v>
      </c>
      <c r="D904" s="13"/>
      <c r="E904" s="13"/>
      <c r="F904" s="13"/>
      <c r="G904" s="13"/>
      <c r="H904" s="13"/>
      <c r="I904" s="13"/>
      <c r="J904" s="13"/>
      <c r="K904" s="13"/>
      <c r="L904" s="59">
        <v>482</v>
      </c>
      <c r="M904" s="104"/>
      <c r="N904" s="9"/>
      <c r="O904" s="459"/>
      <c r="P904" s="11"/>
    </row>
    <row r="905" spans="1:16">
      <c r="A905" s="38"/>
      <c r="B905" s="107" t="s">
        <v>263</v>
      </c>
      <c r="C905" s="13">
        <v>1</v>
      </c>
      <c r="D905" s="13"/>
      <c r="E905" s="13"/>
      <c r="F905" s="13"/>
      <c r="G905" s="13"/>
      <c r="H905" s="13"/>
      <c r="I905" s="13"/>
      <c r="J905" s="13"/>
      <c r="K905" s="13"/>
      <c r="L905" s="59">
        <v>483</v>
      </c>
      <c r="M905" s="104"/>
      <c r="N905" s="9"/>
      <c r="O905" s="459"/>
      <c r="P905" s="11"/>
    </row>
    <row r="906" spans="1:16">
      <c r="A906" s="38"/>
      <c r="B906" s="107" t="s">
        <v>263</v>
      </c>
      <c r="C906" s="13">
        <v>1</v>
      </c>
      <c r="D906" s="13"/>
      <c r="E906" s="13"/>
      <c r="F906" s="13"/>
      <c r="G906" s="13"/>
      <c r="H906" s="13"/>
      <c r="I906" s="13"/>
      <c r="J906" s="13"/>
      <c r="K906" s="13"/>
      <c r="L906" s="59">
        <v>484</v>
      </c>
      <c r="M906" s="104"/>
      <c r="N906" s="9"/>
      <c r="O906" s="459"/>
      <c r="P906" s="11"/>
    </row>
    <row r="907" spans="1:16">
      <c r="A907" s="38"/>
      <c r="B907" s="107" t="s">
        <v>263</v>
      </c>
      <c r="C907" s="13">
        <v>1</v>
      </c>
      <c r="D907" s="13"/>
      <c r="E907" s="13"/>
      <c r="F907" s="13"/>
      <c r="G907" s="13"/>
      <c r="H907" s="13"/>
      <c r="I907" s="13"/>
      <c r="J907" s="13"/>
      <c r="K907" s="13"/>
      <c r="L907" s="59">
        <v>485</v>
      </c>
      <c r="M907" s="104"/>
      <c r="N907" s="9"/>
      <c r="O907" s="459"/>
      <c r="P907" s="11"/>
    </row>
    <row r="908" spans="1:16">
      <c r="A908" s="38"/>
      <c r="B908" s="107" t="s">
        <v>263</v>
      </c>
      <c r="C908" s="13">
        <v>1</v>
      </c>
      <c r="D908" s="13"/>
      <c r="E908" s="13"/>
      <c r="F908" s="13"/>
      <c r="G908" s="13"/>
      <c r="H908" s="13"/>
      <c r="I908" s="13"/>
      <c r="J908" s="13"/>
      <c r="K908" s="13"/>
      <c r="L908" s="59">
        <v>486</v>
      </c>
      <c r="M908" s="104"/>
      <c r="N908" s="9"/>
      <c r="O908" s="459"/>
      <c r="P908" s="11"/>
    </row>
    <row r="909" spans="1:16">
      <c r="A909" s="38"/>
      <c r="B909" s="107" t="s">
        <v>263</v>
      </c>
      <c r="C909" s="13">
        <v>1</v>
      </c>
      <c r="D909" s="13"/>
      <c r="E909" s="13"/>
      <c r="F909" s="13"/>
      <c r="G909" s="13"/>
      <c r="H909" s="13"/>
      <c r="I909" s="13"/>
      <c r="J909" s="13"/>
      <c r="K909" s="13"/>
      <c r="L909" s="59">
        <v>487</v>
      </c>
      <c r="M909" s="104"/>
      <c r="N909" s="9"/>
      <c r="O909" s="459"/>
      <c r="P909" s="11"/>
    </row>
    <row r="910" spans="1:16">
      <c r="A910" s="38"/>
      <c r="B910" s="107" t="s">
        <v>263</v>
      </c>
      <c r="C910" s="13">
        <v>1</v>
      </c>
      <c r="D910" s="13"/>
      <c r="E910" s="13"/>
      <c r="F910" s="13"/>
      <c r="G910" s="13"/>
      <c r="H910" s="13"/>
      <c r="I910" s="13"/>
      <c r="J910" s="13"/>
      <c r="K910" s="13"/>
      <c r="L910" s="59">
        <v>488</v>
      </c>
      <c r="M910" s="104"/>
      <c r="N910" s="9"/>
      <c r="O910" s="459"/>
      <c r="P910" s="11"/>
    </row>
    <row r="911" spans="1:16">
      <c r="A911" s="38"/>
      <c r="B911" s="107" t="s">
        <v>263</v>
      </c>
      <c r="C911" s="13">
        <v>1</v>
      </c>
      <c r="D911" s="13"/>
      <c r="E911" s="13"/>
      <c r="F911" s="13"/>
      <c r="G911" s="13"/>
      <c r="H911" s="13"/>
      <c r="I911" s="13"/>
      <c r="J911" s="13"/>
      <c r="K911" s="13"/>
      <c r="L911" s="59">
        <v>489</v>
      </c>
      <c r="M911" s="104"/>
      <c r="N911" s="9"/>
      <c r="O911" s="459"/>
      <c r="P911" s="11"/>
    </row>
    <row r="912" spans="1:16">
      <c r="A912" s="38"/>
      <c r="B912" s="107" t="s">
        <v>263</v>
      </c>
      <c r="C912" s="13">
        <v>1</v>
      </c>
      <c r="D912" s="13"/>
      <c r="E912" s="13"/>
      <c r="F912" s="13"/>
      <c r="G912" s="13"/>
      <c r="H912" s="13"/>
      <c r="I912" s="13"/>
      <c r="J912" s="13"/>
      <c r="K912" s="13"/>
      <c r="L912" s="59">
        <v>490</v>
      </c>
      <c r="M912" s="104"/>
      <c r="N912" s="9"/>
      <c r="O912" s="459"/>
      <c r="P912" s="11"/>
    </row>
    <row r="913" spans="1:16">
      <c r="A913" s="38"/>
      <c r="B913" s="74" t="s">
        <v>250</v>
      </c>
      <c r="C913" s="13"/>
      <c r="D913" s="13"/>
      <c r="E913" s="13"/>
      <c r="F913" s="13"/>
      <c r="G913" s="13"/>
      <c r="H913" s="13"/>
      <c r="I913" s="13"/>
      <c r="J913" s="13"/>
      <c r="K913" s="13"/>
      <c r="L913" s="21"/>
      <c r="M913" s="104"/>
      <c r="N913" s="9"/>
      <c r="O913" s="459"/>
      <c r="P913" s="11"/>
    </row>
    <row r="914" spans="1:16">
      <c r="A914" s="38"/>
      <c r="B914" s="74" t="s">
        <v>360</v>
      </c>
      <c r="C914" s="13"/>
      <c r="D914" s="13"/>
      <c r="E914" s="13"/>
      <c r="F914" s="13"/>
      <c r="G914" s="13"/>
      <c r="H914" s="13"/>
      <c r="I914" s="13"/>
      <c r="J914" s="13"/>
      <c r="K914" s="13"/>
      <c r="L914" s="21"/>
      <c r="M914" s="104"/>
      <c r="N914" s="9"/>
      <c r="O914" s="459"/>
      <c r="P914" s="11"/>
    </row>
    <row r="915" spans="1:16">
      <c r="A915" s="38"/>
      <c r="B915" s="107" t="s">
        <v>252</v>
      </c>
      <c r="C915" s="13">
        <v>1</v>
      </c>
      <c r="D915" s="13">
        <v>1</v>
      </c>
      <c r="E915" s="13"/>
      <c r="F915" s="13"/>
      <c r="G915" s="13">
        <v>2</v>
      </c>
      <c r="H915" s="13"/>
      <c r="I915" s="13"/>
      <c r="J915" s="13"/>
      <c r="K915" s="13">
        <f>SUM(E915:J915)</f>
        <v>2</v>
      </c>
      <c r="L915" s="61">
        <v>803</v>
      </c>
      <c r="M915" s="64"/>
      <c r="N915" s="9"/>
      <c r="O915" s="459"/>
      <c r="P915" s="11"/>
    </row>
    <row r="916" spans="1:16">
      <c r="A916" s="38"/>
      <c r="B916" s="107" t="s">
        <v>152</v>
      </c>
      <c r="C916" s="13">
        <v>1</v>
      </c>
      <c r="D916" s="13"/>
      <c r="E916" s="13"/>
      <c r="F916" s="13"/>
      <c r="G916" s="13"/>
      <c r="H916" s="13"/>
      <c r="I916" s="13"/>
      <c r="J916" s="13"/>
      <c r="K916" s="13"/>
      <c r="L916" s="61">
        <v>804</v>
      </c>
      <c r="M916" s="64"/>
      <c r="N916" s="9"/>
      <c r="O916" s="459"/>
      <c r="P916" s="11"/>
    </row>
    <row r="917" spans="1:16">
      <c r="A917" s="38"/>
      <c r="B917" s="107" t="s">
        <v>254</v>
      </c>
      <c r="C917" s="13">
        <v>1</v>
      </c>
      <c r="D917" s="13"/>
      <c r="E917" s="13"/>
      <c r="F917" s="13"/>
      <c r="G917" s="13"/>
      <c r="H917" s="13"/>
      <c r="I917" s="13"/>
      <c r="J917" s="13"/>
      <c r="K917" s="13"/>
      <c r="L917" s="61">
        <v>809</v>
      </c>
      <c r="M917" s="64" t="s">
        <v>361</v>
      </c>
      <c r="N917" s="11" t="s">
        <v>343</v>
      </c>
      <c r="O917" s="459"/>
      <c r="P917" s="11">
        <v>1</v>
      </c>
    </row>
    <row r="918" spans="1:16">
      <c r="A918" s="38"/>
      <c r="B918" s="107" t="s">
        <v>65</v>
      </c>
      <c r="C918" s="13">
        <v>1</v>
      </c>
      <c r="D918" s="13"/>
      <c r="E918" s="13"/>
      <c r="F918" s="13"/>
      <c r="G918" s="13"/>
      <c r="H918" s="13"/>
      <c r="I918" s="13"/>
      <c r="J918" s="13"/>
      <c r="K918" s="13"/>
      <c r="L918" s="61">
        <v>810</v>
      </c>
      <c r="M918" s="64" t="s">
        <v>362</v>
      </c>
      <c r="N918" s="11" t="s">
        <v>343</v>
      </c>
      <c r="O918" s="459"/>
      <c r="P918" s="11">
        <v>1</v>
      </c>
    </row>
    <row r="919" spans="1:16">
      <c r="A919" s="38"/>
      <c r="B919" s="107" t="s">
        <v>65</v>
      </c>
      <c r="C919" s="13">
        <v>1</v>
      </c>
      <c r="D919" s="13"/>
      <c r="E919" s="13"/>
      <c r="F919" s="13"/>
      <c r="G919" s="13"/>
      <c r="H919" s="13"/>
      <c r="I919" s="13"/>
      <c r="J919" s="13"/>
      <c r="K919" s="13"/>
      <c r="L919" s="61">
        <v>811</v>
      </c>
      <c r="M919" s="64" t="s">
        <v>363</v>
      </c>
      <c r="N919" s="11" t="s">
        <v>343</v>
      </c>
      <c r="O919" s="459"/>
      <c r="P919" s="11">
        <v>1</v>
      </c>
    </row>
    <row r="920" spans="1:16">
      <c r="A920" s="38"/>
      <c r="B920" s="107" t="s">
        <v>65</v>
      </c>
      <c r="C920" s="13">
        <v>1</v>
      </c>
      <c r="D920" s="13"/>
      <c r="E920" s="13"/>
      <c r="F920" s="13"/>
      <c r="G920" s="13"/>
      <c r="H920" s="13"/>
      <c r="I920" s="13"/>
      <c r="J920" s="13"/>
      <c r="K920" s="13"/>
      <c r="L920" s="61">
        <v>812</v>
      </c>
      <c r="M920" s="64" t="s">
        <v>364</v>
      </c>
      <c r="N920" s="11" t="s">
        <v>343</v>
      </c>
      <c r="O920" s="459"/>
      <c r="P920" s="11">
        <v>1</v>
      </c>
    </row>
    <row r="921" spans="1:16">
      <c r="A921" s="38"/>
      <c r="B921" s="107" t="s">
        <v>65</v>
      </c>
      <c r="C921" s="13">
        <v>1</v>
      </c>
      <c r="D921" s="13"/>
      <c r="E921" s="13"/>
      <c r="F921" s="13"/>
      <c r="G921" s="13"/>
      <c r="H921" s="13"/>
      <c r="I921" s="13"/>
      <c r="J921" s="13"/>
      <c r="K921" s="13"/>
      <c r="L921" s="61">
        <v>813</v>
      </c>
      <c r="M921" s="64"/>
      <c r="N921" s="9"/>
      <c r="O921" s="459"/>
      <c r="P921" s="11"/>
    </row>
    <row r="922" spans="1:16">
      <c r="A922" s="38"/>
      <c r="B922" s="107" t="s">
        <v>65</v>
      </c>
      <c r="C922" s="13">
        <v>1</v>
      </c>
      <c r="D922" s="13"/>
      <c r="E922" s="13"/>
      <c r="F922" s="13"/>
      <c r="G922" s="13"/>
      <c r="H922" s="13"/>
      <c r="I922" s="13"/>
      <c r="J922" s="13"/>
      <c r="K922" s="13"/>
      <c r="L922" s="61">
        <v>814</v>
      </c>
      <c r="M922" s="64"/>
      <c r="N922" s="9"/>
      <c r="O922" s="459"/>
      <c r="P922" s="11"/>
    </row>
    <row r="923" spans="1:16">
      <c r="A923" s="38"/>
      <c r="B923" s="107" t="s">
        <v>65</v>
      </c>
      <c r="C923" s="13">
        <v>1</v>
      </c>
      <c r="D923" s="13"/>
      <c r="E923" s="13"/>
      <c r="F923" s="13"/>
      <c r="G923" s="13"/>
      <c r="H923" s="13"/>
      <c r="I923" s="13"/>
      <c r="J923" s="13"/>
      <c r="K923" s="13"/>
      <c r="L923" s="61">
        <v>828</v>
      </c>
      <c r="M923" s="64"/>
      <c r="N923" s="9"/>
      <c r="O923" s="459"/>
      <c r="P923" s="11"/>
    </row>
    <row r="924" spans="1:16">
      <c r="A924" s="38"/>
      <c r="B924" s="107" t="s">
        <v>65</v>
      </c>
      <c r="C924" s="13">
        <v>1</v>
      </c>
      <c r="D924" s="13"/>
      <c r="E924" s="13"/>
      <c r="F924" s="13"/>
      <c r="G924" s="13"/>
      <c r="H924" s="13"/>
      <c r="I924" s="13"/>
      <c r="J924" s="13"/>
      <c r="K924" s="13"/>
      <c r="L924" s="61">
        <v>829</v>
      </c>
      <c r="M924" s="64" t="s">
        <v>365</v>
      </c>
      <c r="N924" s="11" t="s">
        <v>343</v>
      </c>
      <c r="O924" s="459"/>
      <c r="P924" s="11">
        <v>1</v>
      </c>
    </row>
    <row r="925" spans="1:16">
      <c r="A925" s="38"/>
      <c r="B925" s="107" t="s">
        <v>65</v>
      </c>
      <c r="C925" s="13">
        <v>1</v>
      </c>
      <c r="D925" s="13"/>
      <c r="E925" s="13"/>
      <c r="F925" s="13"/>
      <c r="G925" s="13"/>
      <c r="H925" s="13"/>
      <c r="I925" s="13"/>
      <c r="J925" s="13"/>
      <c r="K925" s="13"/>
      <c r="L925" s="59">
        <v>830</v>
      </c>
      <c r="M925" s="104"/>
      <c r="N925" s="9"/>
      <c r="O925" s="459"/>
      <c r="P925" s="11"/>
    </row>
    <row r="926" spans="1:16">
      <c r="A926" s="38"/>
      <c r="B926" s="107" t="s">
        <v>65</v>
      </c>
      <c r="C926" s="13">
        <v>1</v>
      </c>
      <c r="D926" s="13"/>
      <c r="E926" s="13"/>
      <c r="F926" s="13"/>
      <c r="G926" s="13"/>
      <c r="H926" s="13"/>
      <c r="I926" s="13"/>
      <c r="J926" s="13"/>
      <c r="K926" s="13"/>
      <c r="L926" s="59">
        <v>831</v>
      </c>
      <c r="M926" s="104"/>
      <c r="N926" s="9"/>
      <c r="O926" s="459"/>
      <c r="P926" s="11"/>
    </row>
    <row r="927" spans="1:16">
      <c r="A927" s="38"/>
      <c r="B927" s="107" t="s">
        <v>65</v>
      </c>
      <c r="C927" s="13">
        <v>1</v>
      </c>
      <c r="D927" s="13"/>
      <c r="E927" s="13"/>
      <c r="F927" s="13"/>
      <c r="G927" s="13"/>
      <c r="H927" s="13"/>
      <c r="I927" s="13"/>
      <c r="J927" s="13"/>
      <c r="K927" s="13"/>
      <c r="L927" s="59">
        <v>832</v>
      </c>
      <c r="M927" s="104"/>
      <c r="N927" s="9"/>
      <c r="O927" s="459"/>
      <c r="P927" s="11"/>
    </row>
    <row r="928" spans="1:16">
      <c r="A928" s="38"/>
      <c r="B928" s="107" t="s">
        <v>65</v>
      </c>
      <c r="C928" s="13">
        <v>1</v>
      </c>
      <c r="D928" s="13"/>
      <c r="E928" s="13"/>
      <c r="F928" s="13"/>
      <c r="G928" s="13"/>
      <c r="H928" s="13"/>
      <c r="I928" s="13"/>
      <c r="J928" s="13"/>
      <c r="K928" s="13"/>
      <c r="L928" s="59">
        <v>833</v>
      </c>
      <c r="M928" s="104"/>
      <c r="N928" s="9"/>
      <c r="O928" s="459"/>
      <c r="P928" s="11"/>
    </row>
    <row r="929" spans="1:16">
      <c r="A929" s="38"/>
      <c r="B929" s="107" t="s">
        <v>65</v>
      </c>
      <c r="C929" s="13">
        <v>1</v>
      </c>
      <c r="D929" s="13"/>
      <c r="E929" s="13"/>
      <c r="F929" s="13"/>
      <c r="G929" s="13"/>
      <c r="H929" s="13"/>
      <c r="I929" s="13"/>
      <c r="J929" s="13"/>
      <c r="K929" s="13"/>
      <c r="L929" s="59">
        <v>834</v>
      </c>
      <c r="M929" s="104"/>
      <c r="N929" s="9"/>
      <c r="O929" s="459"/>
      <c r="P929" s="11"/>
    </row>
    <row r="930" spans="1:16">
      <c r="A930" s="38"/>
      <c r="B930" s="107" t="s">
        <v>65</v>
      </c>
      <c r="C930" s="13">
        <v>1</v>
      </c>
      <c r="D930" s="13"/>
      <c r="E930" s="13"/>
      <c r="F930" s="13"/>
      <c r="G930" s="13"/>
      <c r="H930" s="13"/>
      <c r="I930" s="13"/>
      <c r="J930" s="13"/>
      <c r="K930" s="13"/>
      <c r="L930" s="59">
        <v>835</v>
      </c>
      <c r="M930" s="104"/>
      <c r="N930" s="9"/>
      <c r="O930" s="459"/>
      <c r="P930" s="11"/>
    </row>
    <row r="931" spans="1:16">
      <c r="A931" s="38"/>
      <c r="B931" s="107" t="s">
        <v>65</v>
      </c>
      <c r="C931" s="13">
        <v>1</v>
      </c>
      <c r="D931" s="13"/>
      <c r="E931" s="13"/>
      <c r="F931" s="13"/>
      <c r="G931" s="13"/>
      <c r="H931" s="13"/>
      <c r="I931" s="13"/>
      <c r="J931" s="13"/>
      <c r="K931" s="13"/>
      <c r="L931" s="59">
        <v>836</v>
      </c>
      <c r="M931" s="104"/>
      <c r="N931" s="9"/>
      <c r="O931" s="459"/>
      <c r="P931" s="11"/>
    </row>
    <row r="932" spans="1:16">
      <c r="A932" s="38"/>
      <c r="B932" s="107" t="s">
        <v>65</v>
      </c>
      <c r="C932" s="13">
        <v>1</v>
      </c>
      <c r="D932" s="13"/>
      <c r="E932" s="13"/>
      <c r="F932" s="13"/>
      <c r="G932" s="13"/>
      <c r="H932" s="13"/>
      <c r="I932" s="13"/>
      <c r="J932" s="13"/>
      <c r="K932" s="13"/>
      <c r="L932" s="59">
        <v>837</v>
      </c>
      <c r="M932" s="104"/>
      <c r="N932" s="9"/>
      <c r="O932" s="459"/>
      <c r="P932" s="11"/>
    </row>
    <row r="933" spans="1:16">
      <c r="A933" s="38"/>
      <c r="B933" s="107" t="s">
        <v>65</v>
      </c>
      <c r="C933" s="13">
        <v>1</v>
      </c>
      <c r="D933" s="13"/>
      <c r="E933" s="13"/>
      <c r="F933" s="13"/>
      <c r="G933" s="13"/>
      <c r="H933" s="13"/>
      <c r="I933" s="13"/>
      <c r="J933" s="13"/>
      <c r="K933" s="13"/>
      <c r="L933" s="59">
        <v>838</v>
      </c>
      <c r="M933" s="104"/>
      <c r="N933" s="9"/>
      <c r="O933" s="459"/>
      <c r="P933" s="11"/>
    </row>
    <row r="934" spans="1:16">
      <c r="A934" s="38"/>
      <c r="B934" s="107" t="s">
        <v>257</v>
      </c>
      <c r="C934" s="13">
        <v>1</v>
      </c>
      <c r="D934" s="13"/>
      <c r="E934" s="13"/>
      <c r="F934" s="13"/>
      <c r="G934" s="13"/>
      <c r="H934" s="13"/>
      <c r="I934" s="13"/>
      <c r="J934" s="13"/>
      <c r="K934" s="13"/>
      <c r="L934" s="59">
        <v>815</v>
      </c>
      <c r="M934" s="64" t="s">
        <v>366</v>
      </c>
      <c r="N934" s="11" t="s">
        <v>343</v>
      </c>
      <c r="O934" s="459"/>
      <c r="P934" s="11">
        <v>1</v>
      </c>
    </row>
    <row r="935" spans="1:16">
      <c r="A935" s="38"/>
      <c r="B935" s="107" t="s">
        <v>259</v>
      </c>
      <c r="C935" s="13">
        <v>1</v>
      </c>
      <c r="D935" s="13"/>
      <c r="E935" s="13"/>
      <c r="F935" s="13"/>
      <c r="G935" s="13"/>
      <c r="H935" s="13"/>
      <c r="I935" s="13"/>
      <c r="J935" s="13"/>
      <c r="K935" s="13"/>
      <c r="L935" s="59">
        <v>816</v>
      </c>
      <c r="M935" s="64" t="s">
        <v>367</v>
      </c>
      <c r="N935" s="11" t="s">
        <v>343</v>
      </c>
      <c r="O935" s="459"/>
      <c r="P935" s="11">
        <v>1</v>
      </c>
    </row>
    <row r="936" spans="1:16">
      <c r="A936" s="38"/>
      <c r="B936" s="107" t="s">
        <v>259</v>
      </c>
      <c r="C936" s="13">
        <v>1</v>
      </c>
      <c r="D936" s="13"/>
      <c r="E936" s="13"/>
      <c r="F936" s="13"/>
      <c r="G936" s="13"/>
      <c r="H936" s="13"/>
      <c r="I936" s="13"/>
      <c r="J936" s="13"/>
      <c r="K936" s="13"/>
      <c r="L936" s="59">
        <v>817</v>
      </c>
      <c r="M936" s="104"/>
      <c r="N936" s="9"/>
      <c r="O936" s="459"/>
      <c r="P936" s="11"/>
    </row>
    <row r="937" spans="1:16">
      <c r="A937" s="38"/>
      <c r="B937" s="107" t="s">
        <v>259</v>
      </c>
      <c r="C937" s="13">
        <v>1</v>
      </c>
      <c r="D937" s="13"/>
      <c r="E937" s="13"/>
      <c r="F937" s="13"/>
      <c r="G937" s="13"/>
      <c r="H937" s="13"/>
      <c r="I937" s="13"/>
      <c r="J937" s="13"/>
      <c r="K937" s="13"/>
      <c r="L937" s="61">
        <v>818</v>
      </c>
      <c r="M937" s="64"/>
      <c r="N937" s="9"/>
      <c r="O937" s="459"/>
      <c r="P937" s="11"/>
    </row>
    <row r="938" spans="1:16">
      <c r="A938" s="38"/>
      <c r="B938" s="107" t="s">
        <v>259</v>
      </c>
      <c r="C938" s="13">
        <v>1</v>
      </c>
      <c r="D938" s="13"/>
      <c r="E938" s="13"/>
      <c r="F938" s="13"/>
      <c r="G938" s="13"/>
      <c r="H938" s="13"/>
      <c r="I938" s="13"/>
      <c r="J938" s="13"/>
      <c r="K938" s="13"/>
      <c r="L938" s="61">
        <v>819</v>
      </c>
      <c r="M938" s="64"/>
      <c r="N938" s="9"/>
      <c r="O938" s="459"/>
      <c r="P938" s="11"/>
    </row>
    <row r="939" spans="1:16">
      <c r="A939" s="38"/>
      <c r="B939" s="107" t="s">
        <v>259</v>
      </c>
      <c r="C939" s="13">
        <v>1</v>
      </c>
      <c r="D939" s="13"/>
      <c r="E939" s="13"/>
      <c r="F939" s="13"/>
      <c r="G939" s="13"/>
      <c r="H939" s="13"/>
      <c r="I939" s="13"/>
      <c r="J939" s="13"/>
      <c r="K939" s="13"/>
      <c r="L939" s="61">
        <v>820</v>
      </c>
      <c r="M939" s="64"/>
      <c r="N939" s="9"/>
      <c r="O939" s="459"/>
      <c r="P939" s="11"/>
    </row>
    <row r="940" spans="1:16">
      <c r="A940" s="38"/>
      <c r="B940" s="107" t="s">
        <v>259</v>
      </c>
      <c r="C940" s="13">
        <v>1</v>
      </c>
      <c r="D940" s="13"/>
      <c r="E940" s="13"/>
      <c r="F940" s="13"/>
      <c r="G940" s="13"/>
      <c r="H940" s="13"/>
      <c r="I940" s="13"/>
      <c r="J940" s="13"/>
      <c r="K940" s="13"/>
      <c r="L940" s="61">
        <v>821</v>
      </c>
      <c r="M940" s="64"/>
      <c r="N940" s="9"/>
      <c r="O940" s="459"/>
      <c r="P940" s="11"/>
    </row>
    <row r="941" spans="1:16">
      <c r="A941" s="38"/>
      <c r="B941" s="107" t="s">
        <v>259</v>
      </c>
      <c r="C941" s="13">
        <v>1</v>
      </c>
      <c r="D941" s="13"/>
      <c r="E941" s="13"/>
      <c r="F941" s="13"/>
      <c r="G941" s="13"/>
      <c r="H941" s="13"/>
      <c r="I941" s="13"/>
      <c r="J941" s="13"/>
      <c r="K941" s="13"/>
      <c r="L941" s="61">
        <v>822</v>
      </c>
      <c r="M941" s="64"/>
      <c r="N941" s="9"/>
      <c r="O941" s="459"/>
      <c r="P941" s="11"/>
    </row>
    <row r="942" spans="1:16">
      <c r="A942" s="38"/>
      <c r="B942" s="107" t="s">
        <v>261</v>
      </c>
      <c r="C942" s="13">
        <v>1</v>
      </c>
      <c r="D942" s="13"/>
      <c r="E942" s="13"/>
      <c r="F942" s="13"/>
      <c r="G942" s="13"/>
      <c r="H942" s="13"/>
      <c r="I942" s="13"/>
      <c r="J942" s="13"/>
      <c r="K942" s="13"/>
      <c r="L942" s="61">
        <v>823</v>
      </c>
      <c r="M942" s="64" t="s">
        <v>368</v>
      </c>
      <c r="N942" s="11" t="s">
        <v>343</v>
      </c>
      <c r="O942" s="459"/>
      <c r="P942" s="11">
        <v>1</v>
      </c>
    </row>
    <row r="943" spans="1:16">
      <c r="A943" s="38"/>
      <c r="B943" s="107" t="s">
        <v>263</v>
      </c>
      <c r="C943" s="13">
        <v>1</v>
      </c>
      <c r="D943" s="13"/>
      <c r="E943" s="13"/>
      <c r="F943" s="13"/>
      <c r="G943" s="13"/>
      <c r="H943" s="13"/>
      <c r="I943" s="13"/>
      <c r="J943" s="13"/>
      <c r="K943" s="13"/>
      <c r="L943" s="61">
        <v>824</v>
      </c>
      <c r="M943" s="64" t="s">
        <v>369</v>
      </c>
      <c r="N943" s="11" t="s">
        <v>343</v>
      </c>
      <c r="O943" s="459"/>
      <c r="P943" s="11">
        <v>1</v>
      </c>
    </row>
    <row r="944" spans="1:16">
      <c r="A944" s="38"/>
      <c r="B944" s="107" t="s">
        <v>263</v>
      </c>
      <c r="C944" s="13">
        <v>1</v>
      </c>
      <c r="D944" s="13"/>
      <c r="E944" s="13"/>
      <c r="F944" s="13"/>
      <c r="G944" s="13"/>
      <c r="H944" s="13"/>
      <c r="I944" s="13"/>
      <c r="J944" s="13"/>
      <c r="K944" s="13"/>
      <c r="L944" s="61">
        <v>825</v>
      </c>
      <c r="M944" s="64" t="s">
        <v>1086</v>
      </c>
      <c r="N944" s="68"/>
      <c r="O944" s="459"/>
      <c r="P944" s="98">
        <v>1</v>
      </c>
    </row>
    <row r="945" spans="1:16">
      <c r="A945" s="38"/>
      <c r="B945" s="107" t="s">
        <v>263</v>
      </c>
      <c r="C945" s="13">
        <v>1</v>
      </c>
      <c r="D945" s="13"/>
      <c r="E945" s="13"/>
      <c r="F945" s="13"/>
      <c r="G945" s="13"/>
      <c r="H945" s="13"/>
      <c r="I945" s="13"/>
      <c r="J945" s="13"/>
      <c r="K945" s="13"/>
      <c r="L945" s="61">
        <v>826</v>
      </c>
      <c r="M945" s="64" t="s">
        <v>1087</v>
      </c>
      <c r="N945" s="68"/>
      <c r="O945" s="459"/>
      <c r="P945" s="98">
        <v>1</v>
      </c>
    </row>
    <row r="946" spans="1:16">
      <c r="A946" s="38"/>
      <c r="B946" s="107" t="s">
        <v>263</v>
      </c>
      <c r="C946" s="13">
        <v>1</v>
      </c>
      <c r="D946" s="13"/>
      <c r="E946" s="13"/>
      <c r="F946" s="13"/>
      <c r="G946" s="13"/>
      <c r="H946" s="13"/>
      <c r="I946" s="13"/>
      <c r="J946" s="13"/>
      <c r="K946" s="13"/>
      <c r="L946" s="61">
        <v>827</v>
      </c>
      <c r="M946" s="64" t="s">
        <v>1088</v>
      </c>
      <c r="N946" s="68"/>
      <c r="O946" s="459"/>
      <c r="P946" s="98">
        <v>1</v>
      </c>
    </row>
    <row r="947" spans="1:16">
      <c r="A947" s="38"/>
      <c r="B947" s="107" t="s">
        <v>263</v>
      </c>
      <c r="C947" s="13">
        <v>1</v>
      </c>
      <c r="D947" s="13"/>
      <c r="E947" s="13"/>
      <c r="F947" s="13"/>
      <c r="G947" s="13"/>
      <c r="H947" s="13"/>
      <c r="I947" s="13"/>
      <c r="J947" s="13"/>
      <c r="K947" s="13"/>
      <c r="L947" s="61">
        <v>839</v>
      </c>
      <c r="M947" s="64" t="s">
        <v>1089</v>
      </c>
      <c r="N947" s="68"/>
      <c r="O947" s="459"/>
      <c r="P947" s="98">
        <v>1</v>
      </c>
    </row>
    <row r="948" spans="1:16">
      <c r="A948" s="38"/>
      <c r="B948" s="107" t="s">
        <v>263</v>
      </c>
      <c r="C948" s="13">
        <v>1</v>
      </c>
      <c r="D948" s="13"/>
      <c r="E948" s="13"/>
      <c r="F948" s="13"/>
      <c r="G948" s="13"/>
      <c r="H948" s="13"/>
      <c r="I948" s="13"/>
      <c r="J948" s="13"/>
      <c r="K948" s="13"/>
      <c r="L948" s="52">
        <v>840</v>
      </c>
      <c r="M948" s="96" t="s">
        <v>1090</v>
      </c>
      <c r="N948" s="104"/>
      <c r="O948" s="459"/>
      <c r="P948" s="162">
        <v>1</v>
      </c>
    </row>
    <row r="949" spans="1:16">
      <c r="A949" s="38"/>
      <c r="B949" s="107" t="s">
        <v>263</v>
      </c>
      <c r="C949" s="13">
        <v>1</v>
      </c>
      <c r="D949" s="13"/>
      <c r="E949" s="13"/>
      <c r="F949" s="13"/>
      <c r="G949" s="13"/>
      <c r="H949" s="13"/>
      <c r="I949" s="13"/>
      <c r="J949" s="13"/>
      <c r="K949" s="13"/>
      <c r="L949" s="52">
        <v>841</v>
      </c>
      <c r="M949" s="96" t="s">
        <v>1091</v>
      </c>
      <c r="N949" s="104"/>
      <c r="O949" s="459"/>
      <c r="P949" s="162">
        <v>1</v>
      </c>
    </row>
    <row r="950" spans="1:16">
      <c r="A950" s="38"/>
      <c r="B950" s="107" t="s">
        <v>263</v>
      </c>
      <c r="C950" s="13">
        <v>1</v>
      </c>
      <c r="D950" s="13"/>
      <c r="E950" s="13"/>
      <c r="F950" s="13"/>
      <c r="G950" s="13"/>
      <c r="H950" s="13"/>
      <c r="I950" s="13"/>
      <c r="J950" s="13"/>
      <c r="K950" s="13"/>
      <c r="L950" s="61">
        <v>842</v>
      </c>
      <c r="M950" s="64"/>
      <c r="N950" s="9"/>
      <c r="O950" s="459"/>
      <c r="P950" s="11"/>
    </row>
    <row r="951" spans="1:16">
      <c r="A951" s="38"/>
      <c r="B951" s="107" t="s">
        <v>263</v>
      </c>
      <c r="C951" s="13">
        <v>1</v>
      </c>
      <c r="D951" s="13"/>
      <c r="E951" s="13"/>
      <c r="F951" s="13"/>
      <c r="G951" s="13"/>
      <c r="H951" s="13"/>
      <c r="I951" s="13"/>
      <c r="J951" s="13"/>
      <c r="K951" s="13"/>
      <c r="L951" s="61">
        <v>843</v>
      </c>
      <c r="M951" s="64"/>
      <c r="N951" s="9"/>
      <c r="O951" s="459"/>
      <c r="P951" s="11"/>
    </row>
    <row r="952" spans="1:16">
      <c r="A952" s="38"/>
      <c r="B952" s="107" t="s">
        <v>263</v>
      </c>
      <c r="C952" s="13">
        <v>1</v>
      </c>
      <c r="D952" s="13"/>
      <c r="E952" s="13"/>
      <c r="F952" s="13"/>
      <c r="G952" s="13"/>
      <c r="H952" s="13"/>
      <c r="I952" s="13"/>
      <c r="J952" s="13"/>
      <c r="K952" s="13"/>
      <c r="L952" s="61">
        <v>844</v>
      </c>
      <c r="M952" s="64"/>
      <c r="N952" s="9"/>
      <c r="O952" s="459"/>
      <c r="P952" s="11"/>
    </row>
    <row r="953" spans="1:16">
      <c r="A953" s="38"/>
      <c r="B953" s="107" t="s">
        <v>263</v>
      </c>
      <c r="C953" s="13">
        <v>1</v>
      </c>
      <c r="D953" s="13"/>
      <c r="E953" s="13"/>
      <c r="F953" s="13"/>
      <c r="G953" s="13"/>
      <c r="H953" s="13"/>
      <c r="I953" s="13"/>
      <c r="J953" s="13"/>
      <c r="K953" s="13"/>
      <c r="L953" s="61">
        <v>845</v>
      </c>
      <c r="M953" s="64"/>
      <c r="N953" s="9"/>
      <c r="O953" s="459"/>
      <c r="P953" s="11"/>
    </row>
    <row r="954" spans="1:16">
      <c r="A954" s="38"/>
      <c r="B954" s="107" t="s">
        <v>263</v>
      </c>
      <c r="C954" s="13">
        <v>1</v>
      </c>
      <c r="D954" s="13"/>
      <c r="E954" s="13"/>
      <c r="F954" s="13"/>
      <c r="G954" s="13"/>
      <c r="H954" s="13"/>
      <c r="I954" s="13"/>
      <c r="J954" s="13"/>
      <c r="K954" s="13"/>
      <c r="L954" s="61">
        <v>846</v>
      </c>
      <c r="M954" s="64"/>
      <c r="N954" s="9"/>
      <c r="O954" s="459"/>
      <c r="P954" s="11"/>
    </row>
    <row r="955" spans="1:16">
      <c r="A955" s="38"/>
      <c r="B955" s="107" t="s">
        <v>263</v>
      </c>
      <c r="C955" s="13">
        <v>1</v>
      </c>
      <c r="D955" s="13"/>
      <c r="E955" s="13"/>
      <c r="F955" s="13"/>
      <c r="G955" s="13"/>
      <c r="H955" s="13"/>
      <c r="I955" s="13"/>
      <c r="J955" s="13"/>
      <c r="K955" s="13"/>
      <c r="L955" s="61">
        <v>847</v>
      </c>
      <c r="M955" s="64"/>
      <c r="N955" s="9"/>
      <c r="O955" s="459"/>
      <c r="P955" s="11"/>
    </row>
    <row r="956" spans="1:16">
      <c r="A956" s="38"/>
      <c r="B956" s="107" t="s">
        <v>263</v>
      </c>
      <c r="C956" s="13">
        <v>1</v>
      </c>
      <c r="D956" s="13"/>
      <c r="E956" s="13"/>
      <c r="F956" s="13"/>
      <c r="G956" s="13"/>
      <c r="H956" s="13"/>
      <c r="I956" s="13"/>
      <c r="J956" s="13"/>
      <c r="K956" s="13"/>
      <c r="L956" s="61">
        <v>848</v>
      </c>
      <c r="M956" s="64"/>
      <c r="N956" s="9"/>
      <c r="O956" s="459"/>
      <c r="P956" s="11"/>
    </row>
    <row r="957" spans="1:16">
      <c r="A957" s="38"/>
      <c r="B957" s="107" t="s">
        <v>263</v>
      </c>
      <c r="C957" s="13">
        <v>1</v>
      </c>
      <c r="D957" s="13"/>
      <c r="E957" s="13"/>
      <c r="F957" s="13"/>
      <c r="G957" s="13"/>
      <c r="H957" s="13"/>
      <c r="I957" s="13"/>
      <c r="J957" s="13"/>
      <c r="K957" s="13"/>
      <c r="L957" s="61">
        <v>849</v>
      </c>
      <c r="M957" s="64"/>
      <c r="N957" s="9"/>
      <c r="O957" s="459"/>
      <c r="P957" s="11"/>
    </row>
    <row r="958" spans="1:16">
      <c r="A958" s="38"/>
      <c r="B958" s="107" t="s">
        <v>263</v>
      </c>
      <c r="C958" s="13">
        <v>1</v>
      </c>
      <c r="D958" s="13"/>
      <c r="E958" s="13"/>
      <c r="F958" s="13"/>
      <c r="G958" s="13"/>
      <c r="H958" s="13"/>
      <c r="I958" s="13"/>
      <c r="J958" s="13"/>
      <c r="K958" s="13"/>
      <c r="L958" s="61">
        <v>850</v>
      </c>
      <c r="M958" s="64"/>
      <c r="N958" s="9"/>
      <c r="O958" s="459"/>
      <c r="P958" s="11"/>
    </row>
    <row r="959" spans="1:16">
      <c r="A959" s="38"/>
      <c r="B959" s="107" t="s">
        <v>263</v>
      </c>
      <c r="C959" s="13">
        <v>1</v>
      </c>
      <c r="D959" s="13"/>
      <c r="E959" s="13"/>
      <c r="F959" s="13"/>
      <c r="G959" s="13"/>
      <c r="H959" s="13"/>
      <c r="I959" s="13"/>
      <c r="J959" s="13"/>
      <c r="K959" s="13"/>
      <c r="L959" s="61">
        <v>851</v>
      </c>
      <c r="M959" s="64"/>
      <c r="N959" s="9"/>
      <c r="O959" s="459"/>
      <c r="P959" s="11"/>
    </row>
    <row r="960" spans="1:16">
      <c r="A960" s="38"/>
      <c r="B960" s="107" t="s">
        <v>263</v>
      </c>
      <c r="C960" s="13">
        <v>1</v>
      </c>
      <c r="D960" s="13"/>
      <c r="E960" s="13"/>
      <c r="F960" s="13"/>
      <c r="G960" s="13"/>
      <c r="H960" s="13"/>
      <c r="I960" s="13"/>
      <c r="J960" s="13"/>
      <c r="K960" s="13"/>
      <c r="L960" s="61">
        <v>852</v>
      </c>
      <c r="M960" s="64"/>
      <c r="N960" s="9"/>
      <c r="O960" s="459"/>
      <c r="P960" s="11"/>
    </row>
    <row r="961" spans="1:16">
      <c r="A961" s="38"/>
      <c r="B961" s="107" t="s">
        <v>263</v>
      </c>
      <c r="C961" s="13">
        <v>1</v>
      </c>
      <c r="D961" s="13"/>
      <c r="E961" s="13"/>
      <c r="F961" s="13"/>
      <c r="G961" s="13"/>
      <c r="H961" s="13"/>
      <c r="I961" s="13"/>
      <c r="J961" s="13"/>
      <c r="K961" s="13"/>
      <c r="L961" s="61">
        <v>853</v>
      </c>
      <c r="M961" s="64"/>
      <c r="N961" s="9"/>
      <c r="O961" s="459"/>
      <c r="P961" s="11"/>
    </row>
    <row r="962" spans="1:16">
      <c r="A962" s="38"/>
      <c r="B962" s="107" t="s">
        <v>263</v>
      </c>
      <c r="C962" s="13">
        <v>1</v>
      </c>
      <c r="D962" s="13"/>
      <c r="E962" s="13"/>
      <c r="F962" s="13"/>
      <c r="G962" s="13"/>
      <c r="H962" s="13"/>
      <c r="I962" s="13"/>
      <c r="J962" s="13"/>
      <c r="K962" s="13"/>
      <c r="L962" s="61">
        <v>854</v>
      </c>
      <c r="M962" s="64"/>
      <c r="N962" s="9"/>
      <c r="O962" s="459"/>
      <c r="P962" s="11"/>
    </row>
    <row r="963" spans="1:16">
      <c r="A963" s="38"/>
      <c r="B963" s="107" t="s">
        <v>263</v>
      </c>
      <c r="C963" s="13">
        <v>1</v>
      </c>
      <c r="D963" s="13"/>
      <c r="E963" s="13"/>
      <c r="F963" s="13"/>
      <c r="G963" s="13"/>
      <c r="H963" s="13"/>
      <c r="I963" s="13"/>
      <c r="J963" s="13"/>
      <c r="K963" s="13"/>
      <c r="L963" s="61">
        <v>855</v>
      </c>
      <c r="M963" s="64"/>
      <c r="N963" s="9"/>
      <c r="O963" s="459"/>
      <c r="P963" s="11"/>
    </row>
    <row r="964" spans="1:16">
      <c r="A964" s="38"/>
      <c r="B964" s="107" t="s">
        <v>263</v>
      </c>
      <c r="C964" s="13">
        <v>1</v>
      </c>
      <c r="D964" s="13"/>
      <c r="E964" s="13"/>
      <c r="F964" s="13"/>
      <c r="G964" s="13"/>
      <c r="H964" s="13"/>
      <c r="I964" s="13"/>
      <c r="J964" s="13"/>
      <c r="K964" s="13"/>
      <c r="L964" s="61">
        <v>856</v>
      </c>
      <c r="M964" s="64"/>
      <c r="N964" s="9"/>
      <c r="O964" s="459"/>
      <c r="P964" s="11"/>
    </row>
    <row r="965" spans="1:16">
      <c r="A965" s="38"/>
      <c r="B965" s="107" t="s">
        <v>263</v>
      </c>
      <c r="C965" s="13">
        <v>1</v>
      </c>
      <c r="D965" s="13"/>
      <c r="E965" s="13"/>
      <c r="F965" s="13"/>
      <c r="G965" s="13"/>
      <c r="H965" s="13"/>
      <c r="I965" s="13"/>
      <c r="J965" s="13"/>
      <c r="K965" s="13"/>
      <c r="L965" s="61">
        <v>857</v>
      </c>
      <c r="M965" s="64"/>
      <c r="N965" s="9"/>
      <c r="O965" s="459"/>
      <c r="P965" s="11"/>
    </row>
    <row r="966" spans="1:16">
      <c r="A966" s="38"/>
      <c r="B966" s="107" t="s">
        <v>263</v>
      </c>
      <c r="C966" s="13">
        <v>1</v>
      </c>
      <c r="D966" s="13"/>
      <c r="E966" s="13"/>
      <c r="F966" s="13"/>
      <c r="G966" s="13"/>
      <c r="H966" s="13"/>
      <c r="I966" s="13"/>
      <c r="J966" s="13"/>
      <c r="K966" s="13"/>
      <c r="L966" s="61">
        <v>858</v>
      </c>
      <c r="M966" s="64"/>
      <c r="N966" s="9"/>
      <c r="O966" s="459"/>
      <c r="P966" s="11"/>
    </row>
    <row r="967" spans="1:16">
      <c r="A967" s="38"/>
      <c r="B967" s="107" t="s">
        <v>263</v>
      </c>
      <c r="C967" s="13">
        <v>1</v>
      </c>
      <c r="D967" s="13"/>
      <c r="E967" s="13"/>
      <c r="F967" s="13"/>
      <c r="G967" s="13"/>
      <c r="H967" s="13"/>
      <c r="I967" s="13"/>
      <c r="J967" s="13"/>
      <c r="K967" s="13"/>
      <c r="L967" s="61">
        <v>859</v>
      </c>
      <c r="M967" s="64"/>
      <c r="N967" s="9"/>
      <c r="O967" s="459"/>
      <c r="P967" s="11"/>
    </row>
    <row r="968" spans="1:16">
      <c r="A968" s="38"/>
      <c r="B968" s="107" t="s">
        <v>263</v>
      </c>
      <c r="C968" s="13">
        <v>1</v>
      </c>
      <c r="D968" s="13"/>
      <c r="E968" s="13"/>
      <c r="F968" s="13"/>
      <c r="G968" s="13"/>
      <c r="H968" s="13"/>
      <c r="I968" s="13"/>
      <c r="J968" s="13"/>
      <c r="K968" s="13"/>
      <c r="L968" s="61">
        <v>860</v>
      </c>
      <c r="M968" s="64"/>
      <c r="N968" s="9"/>
      <c r="O968" s="459"/>
      <c r="P968" s="11"/>
    </row>
    <row r="969" spans="1:16">
      <c r="A969" s="38"/>
      <c r="B969" s="107" t="s">
        <v>263</v>
      </c>
      <c r="C969" s="13">
        <v>1</v>
      </c>
      <c r="D969" s="13"/>
      <c r="E969" s="13"/>
      <c r="F969" s="13"/>
      <c r="G969" s="13"/>
      <c r="H969" s="13"/>
      <c r="I969" s="13"/>
      <c r="J969" s="13"/>
      <c r="K969" s="13"/>
      <c r="L969" s="61">
        <v>861</v>
      </c>
      <c r="M969" s="64"/>
      <c r="N969" s="9"/>
      <c r="O969" s="459"/>
      <c r="P969" s="11"/>
    </row>
    <row r="970" spans="1:16">
      <c r="A970" s="38"/>
      <c r="B970" s="107" t="s">
        <v>263</v>
      </c>
      <c r="C970" s="13">
        <v>1</v>
      </c>
      <c r="D970" s="13"/>
      <c r="E970" s="13"/>
      <c r="F970" s="13"/>
      <c r="G970" s="13"/>
      <c r="H970" s="13"/>
      <c r="I970" s="13"/>
      <c r="J970" s="13"/>
      <c r="K970" s="13"/>
      <c r="L970" s="61">
        <v>862</v>
      </c>
      <c r="M970" s="64"/>
      <c r="N970" s="9"/>
      <c r="O970" s="459"/>
      <c r="P970" s="11"/>
    </row>
    <row r="971" spans="1:16" s="73" customFormat="1">
      <c r="A971" s="69" t="s">
        <v>28</v>
      </c>
      <c r="B971" s="108"/>
      <c r="C971" s="69">
        <f>SUM(C813:C970)</f>
        <v>152</v>
      </c>
      <c r="D971" s="71"/>
      <c r="E971" s="71">
        <f t="shared" ref="E971:K971" si="31">SUM(E813:E970)</f>
        <v>9</v>
      </c>
      <c r="F971" s="71">
        <f t="shared" si="31"/>
        <v>14</v>
      </c>
      <c r="G971" s="71">
        <f t="shared" si="31"/>
        <v>14</v>
      </c>
      <c r="H971" s="71">
        <f t="shared" si="31"/>
        <v>0</v>
      </c>
      <c r="I971" s="71">
        <f t="shared" si="31"/>
        <v>0</v>
      </c>
      <c r="J971" s="71">
        <f t="shared" si="31"/>
        <v>0</v>
      </c>
      <c r="K971" s="71">
        <f t="shared" si="31"/>
        <v>37</v>
      </c>
      <c r="L971" s="92"/>
      <c r="M971" s="64"/>
      <c r="N971" s="9"/>
      <c r="O971" s="460"/>
      <c r="P971" s="163"/>
    </row>
    <row r="972" spans="1:16">
      <c r="A972" s="74" t="s">
        <v>370</v>
      </c>
      <c r="B972" s="58"/>
      <c r="C972" s="59"/>
      <c r="D972" s="59"/>
      <c r="E972" s="59"/>
      <c r="F972" s="59"/>
      <c r="G972" s="59"/>
      <c r="H972" s="59"/>
      <c r="I972" s="59"/>
      <c r="J972" s="59"/>
      <c r="K972" s="59"/>
      <c r="L972" s="59"/>
      <c r="M972" s="104"/>
      <c r="N972" s="9"/>
      <c r="O972" s="459"/>
      <c r="P972" s="11"/>
    </row>
    <row r="973" spans="1:16">
      <c r="A973" s="83"/>
      <c r="B973" s="74" t="s">
        <v>49</v>
      </c>
      <c r="C973" s="59"/>
      <c r="D973" s="59"/>
      <c r="E973" s="59"/>
      <c r="F973" s="59"/>
      <c r="G973" s="59"/>
      <c r="H973" s="59"/>
      <c r="I973" s="59"/>
      <c r="J973" s="59"/>
      <c r="K973" s="59"/>
      <c r="L973" s="59"/>
      <c r="M973" s="104"/>
      <c r="N973" s="9"/>
      <c r="O973" s="459"/>
      <c r="P973" s="11"/>
    </row>
    <row r="974" spans="1:16">
      <c r="A974" s="83"/>
      <c r="B974" s="105" t="s">
        <v>1059</v>
      </c>
      <c r="C974" s="59">
        <v>1</v>
      </c>
      <c r="D974" s="59">
        <v>1</v>
      </c>
      <c r="E974" s="59">
        <v>6</v>
      </c>
      <c r="F974" s="59"/>
      <c r="G974" s="59"/>
      <c r="H974" s="59"/>
      <c r="I974" s="59"/>
      <c r="J974" s="59"/>
      <c r="K974" s="59">
        <f>SUM(E974:J974)</f>
        <v>6</v>
      </c>
      <c r="L974" s="59">
        <v>102</v>
      </c>
      <c r="M974" s="51"/>
      <c r="N974" s="114"/>
      <c r="O974" s="459" t="s">
        <v>372</v>
      </c>
      <c r="P974" s="11"/>
    </row>
    <row r="975" spans="1:16">
      <c r="A975" s="83"/>
      <c r="B975" s="105" t="s">
        <v>84</v>
      </c>
      <c r="C975" s="59">
        <v>1</v>
      </c>
      <c r="D975" s="59"/>
      <c r="E975" s="59"/>
      <c r="F975" s="59"/>
      <c r="G975" s="59"/>
      <c r="H975" s="59"/>
      <c r="I975" s="59"/>
      <c r="J975" s="59"/>
      <c r="K975" s="59"/>
      <c r="L975" s="59">
        <v>132</v>
      </c>
      <c r="M975" s="115"/>
      <c r="N975" s="23"/>
      <c r="O975" s="459" t="s">
        <v>373</v>
      </c>
      <c r="P975" s="11"/>
    </row>
    <row r="976" spans="1:16">
      <c r="A976" s="83"/>
      <c r="B976" s="105" t="s">
        <v>84</v>
      </c>
      <c r="C976" s="59">
        <v>1</v>
      </c>
      <c r="D976" s="59"/>
      <c r="E976" s="59"/>
      <c r="F976" s="59"/>
      <c r="G976" s="59"/>
      <c r="H976" s="59"/>
      <c r="I976" s="59"/>
      <c r="J976" s="59"/>
      <c r="K976" s="59"/>
      <c r="L976" s="59">
        <v>162</v>
      </c>
      <c r="M976" s="104"/>
      <c r="N976" s="9"/>
      <c r="O976" s="459"/>
      <c r="P976" s="11"/>
    </row>
    <row r="977" spans="1:16">
      <c r="A977" s="83"/>
      <c r="B977" s="105" t="s">
        <v>84</v>
      </c>
      <c r="C977" s="59">
        <v>1</v>
      </c>
      <c r="D977" s="59"/>
      <c r="E977" s="59"/>
      <c r="F977" s="59"/>
      <c r="G977" s="59"/>
      <c r="H977" s="59"/>
      <c r="I977" s="59"/>
      <c r="J977" s="59"/>
      <c r="K977" s="59"/>
      <c r="L977" s="59">
        <v>164</v>
      </c>
      <c r="M977" s="104"/>
      <c r="N977" s="9"/>
      <c r="O977" s="459"/>
      <c r="P977" s="11"/>
    </row>
    <row r="978" spans="1:16">
      <c r="A978" s="83"/>
      <c r="B978" s="105" t="s">
        <v>84</v>
      </c>
      <c r="C978" s="59">
        <v>1</v>
      </c>
      <c r="D978" s="59"/>
      <c r="E978" s="59"/>
      <c r="F978" s="59"/>
      <c r="G978" s="59"/>
      <c r="H978" s="59"/>
      <c r="I978" s="59"/>
      <c r="J978" s="59"/>
      <c r="K978" s="59"/>
      <c r="L978" s="59">
        <v>166</v>
      </c>
      <c r="M978" s="104"/>
      <c r="N978" s="9"/>
      <c r="O978" s="459"/>
      <c r="P978" s="11"/>
    </row>
    <row r="979" spans="1:16">
      <c r="A979" s="83"/>
      <c r="B979" s="105" t="s">
        <v>84</v>
      </c>
      <c r="C979" s="59">
        <v>1</v>
      </c>
      <c r="D979" s="59"/>
      <c r="E979" s="59"/>
      <c r="F979" s="59"/>
      <c r="G979" s="59"/>
      <c r="H979" s="59"/>
      <c r="I979" s="59"/>
      <c r="J979" s="59"/>
      <c r="K979" s="59"/>
      <c r="L979" s="59">
        <v>309</v>
      </c>
      <c r="M979" s="104"/>
      <c r="N979" s="9"/>
      <c r="O979" s="459"/>
      <c r="P979" s="11"/>
    </row>
    <row r="980" spans="1:16">
      <c r="A980" s="83"/>
      <c r="B980" s="105" t="s">
        <v>84</v>
      </c>
      <c r="C980" s="59">
        <v>1</v>
      </c>
      <c r="D980" s="59"/>
      <c r="E980" s="59"/>
      <c r="F980" s="59"/>
      <c r="G980" s="59"/>
      <c r="H980" s="59"/>
      <c r="I980" s="59"/>
      <c r="J980" s="59"/>
      <c r="K980" s="59"/>
      <c r="L980" s="59">
        <v>310</v>
      </c>
      <c r="M980" s="104"/>
      <c r="N980" s="9"/>
      <c r="O980" s="459"/>
      <c r="P980" s="11"/>
    </row>
    <row r="981" spans="1:16">
      <c r="A981" s="83"/>
      <c r="B981" s="105" t="s">
        <v>84</v>
      </c>
      <c r="C981" s="59">
        <v>1</v>
      </c>
      <c r="D981" s="59"/>
      <c r="E981" s="59"/>
      <c r="F981" s="59"/>
      <c r="G981" s="59"/>
      <c r="H981" s="59"/>
      <c r="I981" s="59"/>
      <c r="J981" s="59"/>
      <c r="K981" s="59"/>
      <c r="L981" s="59">
        <v>681</v>
      </c>
      <c r="M981" s="104"/>
      <c r="N981" s="9"/>
      <c r="O981" s="459"/>
      <c r="P981" s="11"/>
    </row>
    <row r="982" spans="1:16">
      <c r="A982" s="83"/>
      <c r="B982" s="105" t="s">
        <v>84</v>
      </c>
      <c r="C982" s="59">
        <v>1</v>
      </c>
      <c r="D982" s="59"/>
      <c r="E982" s="59"/>
      <c r="F982" s="59"/>
      <c r="G982" s="59"/>
      <c r="H982" s="59"/>
      <c r="I982" s="59"/>
      <c r="J982" s="59"/>
      <c r="K982" s="59"/>
      <c r="L982" s="59">
        <v>682</v>
      </c>
      <c r="M982" s="104"/>
      <c r="N982" s="9"/>
      <c r="O982" s="459"/>
      <c r="P982" s="11"/>
    </row>
    <row r="983" spans="1:16">
      <c r="A983" s="83"/>
      <c r="B983" s="105" t="s">
        <v>1060</v>
      </c>
      <c r="C983" s="59">
        <v>1</v>
      </c>
      <c r="D983" s="59">
        <v>2</v>
      </c>
      <c r="E983" s="59">
        <v>3</v>
      </c>
      <c r="F983" s="59"/>
      <c r="G983" s="59"/>
      <c r="H983" s="59"/>
      <c r="I983" s="59"/>
      <c r="J983" s="59"/>
      <c r="K983" s="59">
        <f>SUM(E983:J983)</f>
        <v>3</v>
      </c>
      <c r="L983" s="59">
        <v>42</v>
      </c>
      <c r="M983" s="104"/>
      <c r="N983" s="9"/>
      <c r="O983" s="459"/>
      <c r="P983" s="11"/>
    </row>
    <row r="984" spans="1:16">
      <c r="A984" s="83"/>
      <c r="B984" s="105" t="s">
        <v>229</v>
      </c>
      <c r="C984" s="59">
        <v>1</v>
      </c>
      <c r="D984" s="59"/>
      <c r="E984" s="59"/>
      <c r="F984" s="59"/>
      <c r="G984" s="59"/>
      <c r="H984" s="59"/>
      <c r="I984" s="59"/>
      <c r="J984" s="59"/>
      <c r="K984" s="59"/>
      <c r="L984" s="59">
        <v>63</v>
      </c>
      <c r="M984" s="104"/>
      <c r="N984" s="9"/>
      <c r="O984" s="459"/>
      <c r="P984" s="11"/>
    </row>
    <row r="985" spans="1:16">
      <c r="A985" s="83"/>
      <c r="B985" s="105" t="s">
        <v>229</v>
      </c>
      <c r="C985" s="59">
        <v>1</v>
      </c>
      <c r="D985" s="59"/>
      <c r="E985" s="59"/>
      <c r="F985" s="59"/>
      <c r="G985" s="59"/>
      <c r="H985" s="59"/>
      <c r="I985" s="59"/>
      <c r="J985" s="59"/>
      <c r="K985" s="59"/>
      <c r="L985" s="59">
        <v>66</v>
      </c>
      <c r="M985" s="64" t="s">
        <v>375</v>
      </c>
      <c r="N985" s="11" t="s">
        <v>376</v>
      </c>
      <c r="O985" s="459"/>
      <c r="P985" s="11">
        <v>1</v>
      </c>
    </row>
    <row r="986" spans="1:16">
      <c r="A986" s="83"/>
      <c r="B986" s="105" t="s">
        <v>25</v>
      </c>
      <c r="C986" s="59">
        <v>1</v>
      </c>
      <c r="D986" s="59"/>
      <c r="E986" s="59"/>
      <c r="F986" s="59"/>
      <c r="G986" s="59"/>
      <c r="H986" s="59"/>
      <c r="I986" s="59"/>
      <c r="J986" s="59"/>
      <c r="K986" s="59"/>
      <c r="L986" s="59">
        <v>311</v>
      </c>
      <c r="M986" s="104"/>
      <c r="N986" s="9"/>
      <c r="O986" s="459"/>
      <c r="P986" s="11"/>
    </row>
    <row r="987" spans="1:16">
      <c r="A987" s="83"/>
      <c r="B987" s="105" t="s">
        <v>25</v>
      </c>
      <c r="C987" s="59">
        <v>1</v>
      </c>
      <c r="D987" s="59"/>
      <c r="E987" s="59"/>
      <c r="F987" s="59"/>
      <c r="G987" s="59"/>
      <c r="H987" s="59"/>
      <c r="I987" s="59"/>
      <c r="J987" s="59"/>
      <c r="K987" s="59"/>
      <c r="L987" s="59">
        <v>745</v>
      </c>
      <c r="M987" s="64" t="s">
        <v>401</v>
      </c>
      <c r="N987" s="11" t="s">
        <v>376</v>
      </c>
      <c r="O987" s="459"/>
      <c r="P987" s="11">
        <v>1</v>
      </c>
    </row>
    <row r="988" spans="1:16">
      <c r="A988" s="83"/>
      <c r="B988" s="105" t="s">
        <v>1054</v>
      </c>
      <c r="C988" s="59">
        <v>1</v>
      </c>
      <c r="D988" s="59"/>
      <c r="E988" s="59"/>
      <c r="F988" s="59"/>
      <c r="G988" s="59"/>
      <c r="H988" s="59"/>
      <c r="I988" s="59"/>
      <c r="J988" s="59"/>
      <c r="K988" s="59"/>
      <c r="L988" s="59">
        <v>312</v>
      </c>
      <c r="M988" s="104"/>
      <c r="N988" s="9"/>
      <c r="O988" s="459"/>
      <c r="P988" s="11"/>
    </row>
    <row r="989" spans="1:16">
      <c r="A989" s="83"/>
      <c r="B989" s="105" t="s">
        <v>101</v>
      </c>
      <c r="C989" s="59">
        <v>1</v>
      </c>
      <c r="D989" s="59"/>
      <c r="E989" s="59"/>
      <c r="F989" s="59"/>
      <c r="G989" s="59"/>
      <c r="H989" s="59"/>
      <c r="I989" s="59"/>
      <c r="J989" s="59"/>
      <c r="K989" s="59"/>
      <c r="L989" s="59">
        <v>560</v>
      </c>
      <c r="M989" s="64" t="s">
        <v>400</v>
      </c>
      <c r="N989" s="11" t="s">
        <v>376</v>
      </c>
      <c r="O989" s="459"/>
      <c r="P989" s="11">
        <v>1</v>
      </c>
    </row>
    <row r="990" spans="1:16">
      <c r="A990" s="83"/>
      <c r="B990" s="74" t="s">
        <v>230</v>
      </c>
      <c r="C990" s="59"/>
      <c r="D990" s="59"/>
      <c r="E990" s="59"/>
      <c r="F990" s="59"/>
      <c r="G990" s="59"/>
      <c r="H990" s="59"/>
      <c r="I990" s="59"/>
      <c r="J990" s="59"/>
      <c r="K990" s="59"/>
      <c r="L990" s="59"/>
      <c r="M990" s="104"/>
      <c r="N990" s="9"/>
      <c r="O990" s="459"/>
      <c r="P990" s="11"/>
    </row>
    <row r="991" spans="1:16">
      <c r="A991" s="83"/>
      <c r="B991" s="105" t="s">
        <v>231</v>
      </c>
      <c r="C991" s="59">
        <v>1</v>
      </c>
      <c r="D991" s="59">
        <v>1</v>
      </c>
      <c r="E991" s="59"/>
      <c r="F991" s="59"/>
      <c r="G991" s="59">
        <v>4</v>
      </c>
      <c r="H991" s="59"/>
      <c r="I991" s="59"/>
      <c r="J991" s="59"/>
      <c r="K991" s="59">
        <f>SUM(E991:J991)</f>
        <v>4</v>
      </c>
      <c r="L991" s="59">
        <v>305</v>
      </c>
      <c r="M991" s="64" t="s">
        <v>377</v>
      </c>
      <c r="N991" s="11" t="s">
        <v>378</v>
      </c>
      <c r="O991" s="459"/>
      <c r="P991" s="11">
        <v>1</v>
      </c>
    </row>
    <row r="992" spans="1:16">
      <c r="A992" s="83"/>
      <c r="B992" s="105" t="s">
        <v>113</v>
      </c>
      <c r="C992" s="59">
        <v>1</v>
      </c>
      <c r="D992" s="59"/>
      <c r="E992" s="59"/>
      <c r="F992" s="59"/>
      <c r="G992" s="59"/>
      <c r="H992" s="59"/>
      <c r="I992" s="59"/>
      <c r="J992" s="59"/>
      <c r="K992" s="59"/>
      <c r="L992" s="59">
        <v>306</v>
      </c>
      <c r="M992" s="104"/>
      <c r="N992" s="9"/>
      <c r="O992" s="459"/>
      <c r="P992" s="11"/>
    </row>
    <row r="993" spans="1:16">
      <c r="A993" s="83"/>
      <c r="B993" s="105" t="s">
        <v>113</v>
      </c>
      <c r="C993" s="59">
        <v>1</v>
      </c>
      <c r="D993" s="59"/>
      <c r="E993" s="59"/>
      <c r="F993" s="59"/>
      <c r="G993" s="59"/>
      <c r="H993" s="59"/>
      <c r="I993" s="59"/>
      <c r="J993" s="59"/>
      <c r="K993" s="59"/>
      <c r="L993" s="59">
        <v>677</v>
      </c>
      <c r="M993" s="64" t="s">
        <v>379</v>
      </c>
      <c r="N993" s="11" t="s">
        <v>376</v>
      </c>
      <c r="O993" s="459"/>
      <c r="P993" s="11">
        <v>1</v>
      </c>
    </row>
    <row r="994" spans="1:16">
      <c r="A994" s="83"/>
      <c r="B994" s="105" t="s">
        <v>113</v>
      </c>
      <c r="C994" s="59">
        <v>1</v>
      </c>
      <c r="D994" s="59"/>
      <c r="E994" s="59"/>
      <c r="F994" s="59"/>
      <c r="G994" s="59"/>
      <c r="H994" s="59"/>
      <c r="I994" s="59"/>
      <c r="J994" s="59"/>
      <c r="K994" s="59"/>
      <c r="L994" s="59">
        <v>678</v>
      </c>
      <c r="M994" s="104"/>
      <c r="N994" s="9"/>
      <c r="O994" s="459"/>
      <c r="P994" s="11"/>
    </row>
    <row r="995" spans="1:16">
      <c r="A995" s="83"/>
      <c r="B995" s="74" t="s">
        <v>234</v>
      </c>
      <c r="C995" s="59"/>
      <c r="D995" s="59"/>
      <c r="E995" s="59"/>
      <c r="F995" s="59"/>
      <c r="G995" s="59"/>
      <c r="H995" s="59"/>
      <c r="I995" s="59"/>
      <c r="J995" s="59"/>
      <c r="K995" s="59"/>
      <c r="L995" s="59"/>
      <c r="M995" s="104"/>
      <c r="N995" s="9"/>
      <c r="O995" s="459"/>
      <c r="P995" s="11"/>
    </row>
    <row r="996" spans="1:16">
      <c r="A996" s="83"/>
      <c r="B996" s="105" t="s">
        <v>221</v>
      </c>
      <c r="C996" s="59">
        <v>1</v>
      </c>
      <c r="D996" s="59">
        <v>1</v>
      </c>
      <c r="E996" s="59"/>
      <c r="F996" s="59">
        <v>6</v>
      </c>
      <c r="G996" s="59"/>
      <c r="H996" s="59"/>
      <c r="I996" s="59"/>
      <c r="J996" s="59"/>
      <c r="K996" s="59">
        <f>SUM(E996:J996)</f>
        <v>6</v>
      </c>
      <c r="L996" s="59">
        <v>154</v>
      </c>
      <c r="M996" s="104"/>
      <c r="N996" s="9"/>
      <c r="O996" s="459"/>
      <c r="P996" s="11"/>
    </row>
    <row r="997" spans="1:16">
      <c r="A997" s="83"/>
      <c r="B997" s="105" t="s">
        <v>84</v>
      </c>
      <c r="C997" s="59">
        <v>1</v>
      </c>
      <c r="D997" s="59"/>
      <c r="E997" s="59"/>
      <c r="F997" s="59"/>
      <c r="G997" s="59"/>
      <c r="H997" s="59"/>
      <c r="I997" s="59"/>
      <c r="J997" s="59"/>
      <c r="K997" s="59"/>
      <c r="L997" s="59">
        <v>156</v>
      </c>
      <c r="M997" s="104"/>
      <c r="N997" s="9"/>
      <c r="O997" s="459"/>
      <c r="P997" s="11"/>
    </row>
    <row r="998" spans="1:16">
      <c r="A998" s="83"/>
      <c r="B998" s="105" t="s">
        <v>84</v>
      </c>
      <c r="C998" s="59">
        <v>1</v>
      </c>
      <c r="D998" s="59"/>
      <c r="E998" s="59"/>
      <c r="F998" s="59"/>
      <c r="G998" s="59"/>
      <c r="H998" s="59"/>
      <c r="I998" s="59"/>
      <c r="J998" s="59"/>
      <c r="K998" s="59"/>
      <c r="L998" s="59">
        <v>158</v>
      </c>
      <c r="M998" s="104"/>
      <c r="N998" s="9"/>
      <c r="O998" s="459"/>
      <c r="P998" s="11"/>
    </row>
    <row r="999" spans="1:16">
      <c r="A999" s="83"/>
      <c r="B999" s="105" t="s">
        <v>84</v>
      </c>
      <c r="C999" s="59">
        <v>1</v>
      </c>
      <c r="D999" s="59"/>
      <c r="E999" s="59"/>
      <c r="F999" s="59"/>
      <c r="G999" s="59"/>
      <c r="H999" s="59"/>
      <c r="I999" s="59"/>
      <c r="J999" s="59"/>
      <c r="K999" s="59"/>
      <c r="L999" s="59">
        <v>160</v>
      </c>
      <c r="M999" s="104"/>
      <c r="N999" s="9"/>
      <c r="O999" s="459"/>
      <c r="P999" s="11"/>
    </row>
    <row r="1000" spans="1:16">
      <c r="A1000" s="83"/>
      <c r="B1000" s="105" t="s">
        <v>84</v>
      </c>
      <c r="C1000" s="59">
        <v>1</v>
      </c>
      <c r="D1000" s="59"/>
      <c r="E1000" s="59"/>
      <c r="F1000" s="59"/>
      <c r="G1000" s="59"/>
      <c r="H1000" s="59"/>
      <c r="I1000" s="59"/>
      <c r="J1000" s="59"/>
      <c r="K1000" s="59"/>
      <c r="L1000" s="59">
        <v>170</v>
      </c>
      <c r="M1000" s="104"/>
      <c r="N1000" s="9"/>
      <c r="O1000" s="459"/>
      <c r="P1000" s="11"/>
    </row>
    <row r="1001" spans="1:16">
      <c r="A1001" s="83"/>
      <c r="B1001" s="105" t="s">
        <v>84</v>
      </c>
      <c r="C1001" s="59">
        <v>1</v>
      </c>
      <c r="D1001" s="59"/>
      <c r="E1001" s="59"/>
      <c r="F1001" s="59"/>
      <c r="G1001" s="59"/>
      <c r="H1001" s="59"/>
      <c r="I1001" s="59"/>
      <c r="J1001" s="59"/>
      <c r="K1001" s="59"/>
      <c r="L1001" s="59">
        <v>180</v>
      </c>
      <c r="M1001" s="104"/>
      <c r="N1001" s="9"/>
      <c r="O1001" s="459"/>
      <c r="P1001" s="11"/>
    </row>
    <row r="1002" spans="1:16">
      <c r="A1002" s="83"/>
      <c r="B1002" s="105" t="s">
        <v>380</v>
      </c>
      <c r="C1002" s="59">
        <v>1</v>
      </c>
      <c r="D1002" s="59">
        <v>2</v>
      </c>
      <c r="E1002" s="116"/>
      <c r="F1002" s="116">
        <v>7</v>
      </c>
      <c r="G1002" s="116"/>
      <c r="H1002" s="116"/>
      <c r="I1002" s="116"/>
      <c r="J1002" s="116"/>
      <c r="K1002" s="116">
        <f>SUM(E1002:J1002)</f>
        <v>7</v>
      </c>
      <c r="L1002" s="59">
        <v>115</v>
      </c>
      <c r="M1002" s="104"/>
      <c r="N1002" s="9"/>
      <c r="O1002" s="459"/>
      <c r="P1002" s="11"/>
    </row>
    <row r="1003" spans="1:16">
      <c r="A1003" s="83"/>
      <c r="B1003" s="105" t="s">
        <v>241</v>
      </c>
      <c r="C1003" s="59">
        <v>1</v>
      </c>
      <c r="D1003" s="59"/>
      <c r="E1003" s="116"/>
      <c r="F1003" s="116"/>
      <c r="G1003" s="116"/>
      <c r="H1003" s="116"/>
      <c r="I1003" s="116"/>
      <c r="J1003" s="116"/>
      <c r="K1003" s="116"/>
      <c r="L1003" s="59">
        <v>117</v>
      </c>
      <c r="M1003" s="104"/>
      <c r="N1003" s="9"/>
      <c r="O1003" s="459"/>
      <c r="P1003" s="11"/>
    </row>
    <row r="1004" spans="1:16">
      <c r="A1004" s="83"/>
      <c r="B1004" s="105" t="s">
        <v>241</v>
      </c>
      <c r="C1004" s="59">
        <v>1</v>
      </c>
      <c r="D1004" s="59"/>
      <c r="E1004" s="116"/>
      <c r="F1004" s="116"/>
      <c r="G1004" s="116"/>
      <c r="H1004" s="116"/>
      <c r="I1004" s="116"/>
      <c r="J1004" s="116"/>
      <c r="K1004" s="116"/>
      <c r="L1004" s="59">
        <v>121</v>
      </c>
      <c r="M1004" s="104"/>
      <c r="N1004" s="9"/>
      <c r="O1004" s="459"/>
      <c r="P1004" s="11"/>
    </row>
    <row r="1005" spans="1:16">
      <c r="A1005" s="83"/>
      <c r="B1005" s="105" t="s">
        <v>241</v>
      </c>
      <c r="C1005" s="59">
        <v>1</v>
      </c>
      <c r="D1005" s="59"/>
      <c r="E1005" s="116"/>
      <c r="F1005" s="116"/>
      <c r="G1005" s="116"/>
      <c r="H1005" s="116"/>
      <c r="I1005" s="116"/>
      <c r="J1005" s="116"/>
      <c r="K1005" s="116"/>
      <c r="L1005" s="59">
        <v>123</v>
      </c>
      <c r="M1005" s="104"/>
      <c r="N1005" s="9"/>
      <c r="O1005" s="459"/>
      <c r="P1005" s="11"/>
    </row>
    <row r="1006" spans="1:16">
      <c r="A1006" s="83"/>
      <c r="B1006" s="105" t="s">
        <v>241</v>
      </c>
      <c r="C1006" s="59">
        <v>1</v>
      </c>
      <c r="D1006" s="59"/>
      <c r="E1006" s="116"/>
      <c r="F1006" s="116"/>
      <c r="G1006" s="116"/>
      <c r="H1006" s="116"/>
      <c r="I1006" s="116"/>
      <c r="J1006" s="116"/>
      <c r="K1006" s="116"/>
      <c r="L1006" s="59">
        <v>169</v>
      </c>
      <c r="M1006" s="104"/>
      <c r="N1006" s="9"/>
      <c r="O1006" s="459"/>
      <c r="P1006" s="11"/>
    </row>
    <row r="1007" spans="1:16">
      <c r="A1007" s="83"/>
      <c r="B1007" s="105" t="s">
        <v>241</v>
      </c>
      <c r="C1007" s="59">
        <v>1</v>
      </c>
      <c r="D1007" s="59"/>
      <c r="E1007" s="116"/>
      <c r="F1007" s="116"/>
      <c r="G1007" s="116"/>
      <c r="H1007" s="116"/>
      <c r="I1007" s="116"/>
      <c r="J1007" s="116"/>
      <c r="K1007" s="116"/>
      <c r="L1007" s="61">
        <v>179</v>
      </c>
      <c r="M1007" s="64" t="s">
        <v>381</v>
      </c>
      <c r="N1007" s="11" t="s">
        <v>378</v>
      </c>
      <c r="O1007" s="459"/>
      <c r="P1007" s="11">
        <v>1</v>
      </c>
    </row>
    <row r="1008" spans="1:16">
      <c r="A1008" s="83"/>
      <c r="B1008" s="105" t="s">
        <v>241</v>
      </c>
      <c r="C1008" s="59">
        <v>1</v>
      </c>
      <c r="D1008" s="59"/>
      <c r="E1008" s="116"/>
      <c r="F1008" s="116"/>
      <c r="G1008" s="116"/>
      <c r="H1008" s="116"/>
      <c r="I1008" s="116"/>
      <c r="J1008" s="116"/>
      <c r="K1008" s="116"/>
      <c r="L1008" s="59">
        <v>183</v>
      </c>
      <c r="M1008" s="64" t="s">
        <v>382</v>
      </c>
      <c r="N1008" s="11" t="s">
        <v>378</v>
      </c>
      <c r="O1008" s="459"/>
      <c r="P1008" s="11">
        <v>1</v>
      </c>
    </row>
    <row r="1009" spans="1:16">
      <c r="A1009" s="83"/>
      <c r="B1009" s="105" t="s">
        <v>244</v>
      </c>
      <c r="C1009" s="59">
        <v>1</v>
      </c>
      <c r="D1009" s="59">
        <v>3</v>
      </c>
      <c r="E1009" s="59"/>
      <c r="F1009" s="59"/>
      <c r="G1009" s="59">
        <v>5</v>
      </c>
      <c r="H1009" s="59"/>
      <c r="I1009" s="59"/>
      <c r="J1009" s="59"/>
      <c r="K1009" s="59">
        <f>SUM(E1009:J1009)</f>
        <v>5</v>
      </c>
      <c r="L1009" s="59">
        <v>34</v>
      </c>
      <c r="M1009" s="64" t="s">
        <v>383</v>
      </c>
      <c r="N1009" s="11" t="s">
        <v>378</v>
      </c>
      <c r="O1009" s="459"/>
      <c r="P1009" s="11">
        <v>1</v>
      </c>
    </row>
    <row r="1010" spans="1:16">
      <c r="A1010" s="83"/>
      <c r="B1010" s="105" t="s">
        <v>24</v>
      </c>
      <c r="C1010" s="59">
        <v>1</v>
      </c>
      <c r="D1010" s="59"/>
      <c r="E1010" s="59"/>
      <c r="F1010" s="59"/>
      <c r="G1010" s="59"/>
      <c r="H1010" s="59"/>
      <c r="I1010" s="59"/>
      <c r="J1010" s="59"/>
      <c r="K1010" s="59"/>
      <c r="L1010" s="59">
        <v>61</v>
      </c>
      <c r="M1010" s="64" t="s">
        <v>384</v>
      </c>
      <c r="N1010" s="11" t="s">
        <v>378</v>
      </c>
      <c r="O1010" s="459"/>
      <c r="P1010" s="11">
        <v>1</v>
      </c>
    </row>
    <row r="1011" spans="1:16">
      <c r="A1011" s="83"/>
      <c r="B1011" s="105" t="s">
        <v>24</v>
      </c>
      <c r="C1011" s="59">
        <v>1</v>
      </c>
      <c r="D1011" s="59"/>
      <c r="E1011" s="59"/>
      <c r="F1011" s="59"/>
      <c r="G1011" s="59"/>
      <c r="H1011" s="59"/>
      <c r="I1011" s="59"/>
      <c r="J1011" s="59"/>
      <c r="K1011" s="59"/>
      <c r="L1011" s="59">
        <v>81</v>
      </c>
      <c r="M1011" s="96"/>
      <c r="N1011" s="18"/>
      <c r="O1011" s="459"/>
      <c r="P1011" s="11"/>
    </row>
    <row r="1012" spans="1:16">
      <c r="A1012" s="83"/>
      <c r="B1012" s="105" t="s">
        <v>24</v>
      </c>
      <c r="C1012" s="59">
        <v>1</v>
      </c>
      <c r="D1012" s="59"/>
      <c r="E1012" s="59"/>
      <c r="F1012" s="59"/>
      <c r="G1012" s="59"/>
      <c r="H1012" s="59"/>
      <c r="I1012" s="59"/>
      <c r="J1012" s="59"/>
      <c r="K1012" s="59"/>
      <c r="L1012" s="59">
        <v>1073</v>
      </c>
      <c r="M1012" s="104"/>
      <c r="N1012" s="18"/>
      <c r="O1012" s="459"/>
      <c r="P1012" s="11"/>
    </row>
    <row r="1013" spans="1:16">
      <c r="A1013" s="83"/>
      <c r="B1013" s="105" t="s">
        <v>24</v>
      </c>
      <c r="C1013" s="59">
        <v>1</v>
      </c>
      <c r="D1013" s="59"/>
      <c r="E1013" s="59"/>
      <c r="F1013" s="59"/>
      <c r="G1013" s="59"/>
      <c r="H1013" s="59"/>
      <c r="I1013" s="59"/>
      <c r="J1013" s="59"/>
      <c r="K1013" s="59"/>
      <c r="L1013" s="59">
        <v>1100</v>
      </c>
      <c r="M1013" s="104"/>
      <c r="N1013" s="18"/>
      <c r="O1013" s="459"/>
      <c r="P1013" s="11"/>
    </row>
    <row r="1014" spans="1:16">
      <c r="A1014" s="83"/>
      <c r="B1014" s="105" t="s">
        <v>24</v>
      </c>
      <c r="C1014" s="59">
        <v>1</v>
      </c>
      <c r="D1014" s="59"/>
      <c r="E1014" s="59"/>
      <c r="F1014" s="59"/>
      <c r="G1014" s="59"/>
      <c r="H1014" s="59"/>
      <c r="I1014" s="59"/>
      <c r="J1014" s="59"/>
      <c r="K1014" s="59"/>
      <c r="L1014" s="59">
        <v>1132</v>
      </c>
      <c r="M1014" s="104"/>
      <c r="N1014" s="18"/>
      <c r="O1014" s="459"/>
      <c r="P1014" s="11"/>
    </row>
    <row r="1015" spans="1:16">
      <c r="A1015" s="83"/>
      <c r="B1015" s="74" t="s">
        <v>250</v>
      </c>
      <c r="C1015" s="59"/>
      <c r="D1015" s="59"/>
      <c r="E1015" s="59"/>
      <c r="F1015" s="59"/>
      <c r="G1015" s="59"/>
      <c r="H1015" s="59"/>
      <c r="I1015" s="59"/>
      <c r="J1015" s="59"/>
      <c r="K1015" s="59"/>
      <c r="L1015" s="59"/>
      <c r="M1015" s="104"/>
      <c r="N1015" s="9"/>
      <c r="O1015" s="459"/>
      <c r="P1015" s="11"/>
    </row>
    <row r="1016" spans="1:16">
      <c r="A1016" s="83"/>
      <c r="B1016" s="74" t="s">
        <v>385</v>
      </c>
      <c r="C1016" s="59"/>
      <c r="D1016" s="59"/>
      <c r="E1016" s="59"/>
      <c r="F1016" s="59"/>
      <c r="G1016" s="59"/>
      <c r="H1016" s="59"/>
      <c r="I1016" s="59"/>
      <c r="J1016" s="59"/>
      <c r="K1016" s="59"/>
      <c r="L1016" s="59"/>
      <c r="M1016" s="104"/>
      <c r="N1016" s="9"/>
      <c r="O1016" s="459"/>
      <c r="P1016" s="11"/>
    </row>
    <row r="1017" spans="1:16">
      <c r="A1017" s="83"/>
      <c r="B1017" s="105" t="s">
        <v>252</v>
      </c>
      <c r="C1017" s="59">
        <v>1</v>
      </c>
      <c r="D1017" s="59">
        <v>1</v>
      </c>
      <c r="E1017" s="59"/>
      <c r="F1017" s="59"/>
      <c r="G1017" s="59">
        <v>2</v>
      </c>
      <c r="H1017" s="59"/>
      <c r="I1017" s="59"/>
      <c r="J1017" s="59"/>
      <c r="K1017" s="59">
        <f>SUM(E1017:J1017)</f>
        <v>2</v>
      </c>
      <c r="L1017" s="59">
        <v>307</v>
      </c>
      <c r="M1017" s="64" t="s">
        <v>386</v>
      </c>
      <c r="N1017" s="11" t="s">
        <v>378</v>
      </c>
      <c r="O1017" s="459"/>
      <c r="P1017" s="11">
        <v>1</v>
      </c>
    </row>
    <row r="1018" spans="1:16">
      <c r="A1018" s="83"/>
      <c r="B1018" s="105" t="s">
        <v>152</v>
      </c>
      <c r="C1018" s="59">
        <v>1</v>
      </c>
      <c r="D1018" s="59"/>
      <c r="E1018" s="59"/>
      <c r="F1018" s="59"/>
      <c r="G1018" s="59"/>
      <c r="H1018" s="59"/>
      <c r="I1018" s="59"/>
      <c r="J1018" s="59"/>
      <c r="K1018" s="59"/>
      <c r="L1018" s="59">
        <v>308</v>
      </c>
      <c r="M1018" s="104"/>
      <c r="N1018" s="9"/>
      <c r="O1018" s="459"/>
      <c r="P1018" s="11"/>
    </row>
    <row r="1019" spans="1:16">
      <c r="A1019" s="83"/>
      <c r="B1019" s="105" t="s">
        <v>254</v>
      </c>
      <c r="C1019" s="59">
        <v>1</v>
      </c>
      <c r="D1019" s="59"/>
      <c r="E1019" s="59"/>
      <c r="F1019" s="59"/>
      <c r="G1019" s="59"/>
      <c r="H1019" s="59"/>
      <c r="I1019" s="59"/>
      <c r="J1019" s="59"/>
      <c r="K1019" s="59"/>
      <c r="L1019" s="59">
        <v>313</v>
      </c>
      <c r="M1019" s="64" t="s">
        <v>387</v>
      </c>
      <c r="N1019" s="11" t="s">
        <v>378</v>
      </c>
      <c r="O1019" s="459"/>
      <c r="P1019" s="11">
        <v>1</v>
      </c>
    </row>
    <row r="1020" spans="1:16">
      <c r="A1020" s="83"/>
      <c r="B1020" s="105" t="s">
        <v>65</v>
      </c>
      <c r="C1020" s="59">
        <v>1</v>
      </c>
      <c r="D1020" s="59"/>
      <c r="E1020" s="59"/>
      <c r="F1020" s="59"/>
      <c r="G1020" s="59"/>
      <c r="H1020" s="59"/>
      <c r="I1020" s="59"/>
      <c r="J1020" s="59"/>
      <c r="K1020" s="59"/>
      <c r="L1020" s="59">
        <v>314</v>
      </c>
      <c r="M1020" s="64" t="s">
        <v>388</v>
      </c>
      <c r="N1020" s="11" t="s">
        <v>378</v>
      </c>
      <c r="O1020" s="459"/>
      <c r="P1020" s="11">
        <v>1</v>
      </c>
    </row>
    <row r="1021" spans="1:16">
      <c r="A1021" s="83"/>
      <c r="B1021" s="105" t="s">
        <v>65</v>
      </c>
      <c r="C1021" s="59">
        <v>1</v>
      </c>
      <c r="D1021" s="59"/>
      <c r="E1021" s="59"/>
      <c r="F1021" s="59"/>
      <c r="G1021" s="59"/>
      <c r="H1021" s="59"/>
      <c r="I1021" s="59"/>
      <c r="J1021" s="59"/>
      <c r="K1021" s="59"/>
      <c r="L1021" s="59">
        <v>315</v>
      </c>
      <c r="M1021" s="104"/>
      <c r="N1021" s="9"/>
      <c r="O1021" s="459"/>
      <c r="P1021" s="11"/>
    </row>
    <row r="1022" spans="1:16">
      <c r="A1022" s="83"/>
      <c r="B1022" s="105" t="s">
        <v>65</v>
      </c>
      <c r="C1022" s="59">
        <v>1</v>
      </c>
      <c r="D1022" s="59"/>
      <c r="E1022" s="59"/>
      <c r="F1022" s="59"/>
      <c r="G1022" s="59"/>
      <c r="H1022" s="59"/>
      <c r="I1022" s="59"/>
      <c r="J1022" s="59"/>
      <c r="K1022" s="59"/>
      <c r="L1022" s="59">
        <v>316</v>
      </c>
      <c r="M1022" s="104"/>
      <c r="N1022" s="9"/>
      <c r="O1022" s="459"/>
      <c r="P1022" s="11"/>
    </row>
    <row r="1023" spans="1:16">
      <c r="A1023" s="83"/>
      <c r="B1023" s="105" t="s">
        <v>65</v>
      </c>
      <c r="C1023" s="59">
        <v>1</v>
      </c>
      <c r="D1023" s="59"/>
      <c r="E1023" s="59"/>
      <c r="F1023" s="59"/>
      <c r="G1023" s="59"/>
      <c r="H1023" s="59"/>
      <c r="I1023" s="59"/>
      <c r="J1023" s="59"/>
      <c r="K1023" s="59"/>
      <c r="L1023" s="59">
        <v>317</v>
      </c>
      <c r="M1023" s="104"/>
      <c r="N1023" s="9"/>
      <c r="O1023" s="459"/>
      <c r="P1023" s="11"/>
    </row>
    <row r="1024" spans="1:16">
      <c r="A1024" s="83"/>
      <c r="B1024" s="105" t="s">
        <v>65</v>
      </c>
      <c r="C1024" s="59">
        <v>1</v>
      </c>
      <c r="D1024" s="59"/>
      <c r="E1024" s="59"/>
      <c r="F1024" s="59"/>
      <c r="G1024" s="59"/>
      <c r="H1024" s="59"/>
      <c r="I1024" s="59"/>
      <c r="J1024" s="59"/>
      <c r="K1024" s="59"/>
      <c r="L1024" s="59">
        <v>318</v>
      </c>
      <c r="M1024" s="104"/>
      <c r="N1024" s="9"/>
      <c r="O1024" s="459"/>
      <c r="P1024" s="11"/>
    </row>
    <row r="1025" spans="1:16">
      <c r="A1025" s="83"/>
      <c r="B1025" s="105" t="s">
        <v>65</v>
      </c>
      <c r="C1025" s="59">
        <v>1</v>
      </c>
      <c r="D1025" s="59"/>
      <c r="E1025" s="59"/>
      <c r="F1025" s="59"/>
      <c r="G1025" s="59"/>
      <c r="H1025" s="59"/>
      <c r="I1025" s="59"/>
      <c r="J1025" s="59"/>
      <c r="K1025" s="59"/>
      <c r="L1025" s="59">
        <v>332</v>
      </c>
      <c r="M1025" s="104"/>
      <c r="N1025" s="9"/>
      <c r="O1025" s="459"/>
      <c r="P1025" s="11"/>
    </row>
    <row r="1026" spans="1:16">
      <c r="A1026" s="83"/>
      <c r="B1026" s="105" t="s">
        <v>65</v>
      </c>
      <c r="C1026" s="59">
        <v>1</v>
      </c>
      <c r="D1026" s="59"/>
      <c r="E1026" s="59"/>
      <c r="F1026" s="59"/>
      <c r="G1026" s="59"/>
      <c r="H1026" s="59"/>
      <c r="I1026" s="59"/>
      <c r="J1026" s="59"/>
      <c r="K1026" s="59"/>
      <c r="L1026" s="59">
        <v>333</v>
      </c>
      <c r="M1026" s="104"/>
      <c r="N1026" s="9"/>
      <c r="O1026" s="459"/>
      <c r="P1026" s="11"/>
    </row>
    <row r="1027" spans="1:16">
      <c r="A1027" s="83"/>
      <c r="B1027" s="105" t="s">
        <v>65</v>
      </c>
      <c r="C1027" s="59">
        <v>1</v>
      </c>
      <c r="D1027" s="59"/>
      <c r="E1027" s="59"/>
      <c r="F1027" s="59"/>
      <c r="G1027" s="59"/>
      <c r="H1027" s="59"/>
      <c r="I1027" s="59"/>
      <c r="J1027" s="59"/>
      <c r="K1027" s="59"/>
      <c r="L1027" s="59">
        <v>334</v>
      </c>
      <c r="M1027" s="104"/>
      <c r="N1027" s="9"/>
      <c r="O1027" s="459"/>
      <c r="P1027" s="11"/>
    </row>
    <row r="1028" spans="1:16">
      <c r="A1028" s="83"/>
      <c r="B1028" s="105" t="s">
        <v>65</v>
      </c>
      <c r="C1028" s="59">
        <v>1</v>
      </c>
      <c r="D1028" s="59"/>
      <c r="E1028" s="59"/>
      <c r="F1028" s="59"/>
      <c r="G1028" s="59"/>
      <c r="H1028" s="59"/>
      <c r="I1028" s="59"/>
      <c r="J1028" s="59"/>
      <c r="K1028" s="59"/>
      <c r="L1028" s="59">
        <v>335</v>
      </c>
      <c r="M1028" s="104"/>
      <c r="N1028" s="9"/>
      <c r="O1028" s="459"/>
      <c r="P1028" s="11"/>
    </row>
    <row r="1029" spans="1:16">
      <c r="A1029" s="83"/>
      <c r="B1029" s="105" t="s">
        <v>65</v>
      </c>
      <c r="C1029" s="59">
        <v>1</v>
      </c>
      <c r="D1029" s="59"/>
      <c r="E1029" s="59"/>
      <c r="F1029" s="59"/>
      <c r="G1029" s="59"/>
      <c r="H1029" s="59"/>
      <c r="I1029" s="59"/>
      <c r="J1029" s="59"/>
      <c r="K1029" s="59"/>
      <c r="L1029" s="59">
        <v>336</v>
      </c>
      <c r="M1029" s="104"/>
      <c r="N1029" s="9"/>
      <c r="O1029" s="459"/>
      <c r="P1029" s="11"/>
    </row>
    <row r="1030" spans="1:16">
      <c r="A1030" s="83"/>
      <c r="B1030" s="105" t="s">
        <v>65</v>
      </c>
      <c r="C1030" s="59">
        <v>1</v>
      </c>
      <c r="D1030" s="59"/>
      <c r="E1030" s="59"/>
      <c r="F1030" s="59"/>
      <c r="G1030" s="59"/>
      <c r="H1030" s="59"/>
      <c r="I1030" s="59"/>
      <c r="J1030" s="59"/>
      <c r="K1030" s="59"/>
      <c r="L1030" s="59">
        <v>337</v>
      </c>
      <c r="M1030" s="104"/>
      <c r="N1030" s="9"/>
      <c r="O1030" s="459"/>
      <c r="P1030" s="11"/>
    </row>
    <row r="1031" spans="1:16">
      <c r="A1031" s="83"/>
      <c r="B1031" s="105" t="s">
        <v>65</v>
      </c>
      <c r="C1031" s="59">
        <v>1</v>
      </c>
      <c r="D1031" s="59"/>
      <c r="E1031" s="59"/>
      <c r="F1031" s="59"/>
      <c r="G1031" s="59"/>
      <c r="H1031" s="59"/>
      <c r="I1031" s="59"/>
      <c r="J1031" s="59"/>
      <c r="K1031" s="59"/>
      <c r="L1031" s="59">
        <v>338</v>
      </c>
      <c r="M1031" s="104"/>
      <c r="N1031" s="9"/>
      <c r="O1031" s="459"/>
      <c r="P1031" s="11"/>
    </row>
    <row r="1032" spans="1:16">
      <c r="A1032" s="83"/>
      <c r="B1032" s="105" t="s">
        <v>65</v>
      </c>
      <c r="C1032" s="59">
        <v>1</v>
      </c>
      <c r="D1032" s="59"/>
      <c r="E1032" s="59"/>
      <c r="F1032" s="59"/>
      <c r="G1032" s="59"/>
      <c r="H1032" s="59"/>
      <c r="I1032" s="59"/>
      <c r="J1032" s="59"/>
      <c r="K1032" s="59"/>
      <c r="L1032" s="59">
        <v>339</v>
      </c>
      <c r="M1032" s="104"/>
      <c r="N1032" s="9"/>
      <c r="O1032" s="459"/>
      <c r="P1032" s="11"/>
    </row>
    <row r="1033" spans="1:16">
      <c r="A1033" s="83"/>
      <c r="B1033" s="105" t="s">
        <v>65</v>
      </c>
      <c r="C1033" s="59">
        <v>1</v>
      </c>
      <c r="D1033" s="59"/>
      <c r="E1033" s="59"/>
      <c r="F1033" s="59"/>
      <c r="G1033" s="59"/>
      <c r="H1033" s="59"/>
      <c r="I1033" s="59"/>
      <c r="J1033" s="59"/>
      <c r="K1033" s="59"/>
      <c r="L1033" s="59">
        <v>340</v>
      </c>
      <c r="M1033" s="104"/>
      <c r="N1033" s="9"/>
      <c r="O1033" s="459"/>
      <c r="P1033" s="11"/>
    </row>
    <row r="1034" spans="1:16">
      <c r="A1034" s="83"/>
      <c r="B1034" s="105" t="s">
        <v>65</v>
      </c>
      <c r="C1034" s="59">
        <v>1</v>
      </c>
      <c r="D1034" s="59"/>
      <c r="E1034" s="59"/>
      <c r="F1034" s="59"/>
      <c r="G1034" s="59"/>
      <c r="H1034" s="59"/>
      <c r="I1034" s="59"/>
      <c r="J1034" s="59"/>
      <c r="K1034" s="59"/>
      <c r="L1034" s="59">
        <v>341</v>
      </c>
      <c r="M1034" s="104"/>
      <c r="N1034" s="9"/>
      <c r="O1034" s="459"/>
      <c r="P1034" s="11"/>
    </row>
    <row r="1035" spans="1:16">
      <c r="A1035" s="83"/>
      <c r="B1035" s="105" t="s">
        <v>65</v>
      </c>
      <c r="C1035" s="59">
        <v>1</v>
      </c>
      <c r="D1035" s="59"/>
      <c r="E1035" s="59"/>
      <c r="F1035" s="59"/>
      <c r="G1035" s="59"/>
      <c r="H1035" s="59"/>
      <c r="I1035" s="59"/>
      <c r="J1035" s="59"/>
      <c r="K1035" s="59"/>
      <c r="L1035" s="59">
        <v>342</v>
      </c>
      <c r="M1035" s="104"/>
      <c r="N1035" s="9"/>
      <c r="O1035" s="459"/>
      <c r="P1035" s="11"/>
    </row>
    <row r="1036" spans="1:16">
      <c r="A1036" s="83"/>
      <c r="B1036" s="105" t="s">
        <v>257</v>
      </c>
      <c r="C1036" s="59">
        <v>1</v>
      </c>
      <c r="D1036" s="59"/>
      <c r="E1036" s="59"/>
      <c r="F1036" s="59"/>
      <c r="G1036" s="59"/>
      <c r="H1036" s="59"/>
      <c r="I1036" s="59"/>
      <c r="J1036" s="59"/>
      <c r="K1036" s="59"/>
      <c r="L1036" s="21">
        <v>319</v>
      </c>
      <c r="M1036" s="424" t="s">
        <v>1092</v>
      </c>
      <c r="N1036" s="113"/>
      <c r="O1036" s="459" t="s">
        <v>389</v>
      </c>
      <c r="P1036" s="11">
        <v>1</v>
      </c>
    </row>
    <row r="1037" spans="1:16">
      <c r="A1037" s="83"/>
      <c r="B1037" s="105" t="s">
        <v>259</v>
      </c>
      <c r="C1037" s="59">
        <v>1</v>
      </c>
      <c r="D1037" s="59"/>
      <c r="E1037" s="59"/>
      <c r="F1037" s="59"/>
      <c r="G1037" s="59"/>
      <c r="H1037" s="59"/>
      <c r="I1037" s="59"/>
      <c r="J1037" s="59"/>
      <c r="K1037" s="59"/>
      <c r="L1037" s="59">
        <v>320</v>
      </c>
      <c r="M1037" s="104"/>
      <c r="N1037" s="9"/>
      <c r="O1037" s="459"/>
      <c r="P1037" s="11"/>
    </row>
    <row r="1038" spans="1:16">
      <c r="A1038" s="83"/>
      <c r="B1038" s="105" t="s">
        <v>259</v>
      </c>
      <c r="C1038" s="59">
        <v>1</v>
      </c>
      <c r="D1038" s="59"/>
      <c r="E1038" s="59"/>
      <c r="F1038" s="59"/>
      <c r="G1038" s="59"/>
      <c r="H1038" s="59"/>
      <c r="I1038" s="59"/>
      <c r="J1038" s="59"/>
      <c r="K1038" s="59"/>
      <c r="L1038" s="59">
        <v>321</v>
      </c>
      <c r="M1038" s="104"/>
      <c r="N1038" s="9"/>
      <c r="O1038" s="459"/>
      <c r="P1038" s="11"/>
    </row>
    <row r="1039" spans="1:16">
      <c r="A1039" s="83"/>
      <c r="B1039" s="105" t="s">
        <v>259</v>
      </c>
      <c r="C1039" s="59">
        <v>1</v>
      </c>
      <c r="D1039" s="59"/>
      <c r="E1039" s="59"/>
      <c r="F1039" s="59"/>
      <c r="G1039" s="59"/>
      <c r="H1039" s="59"/>
      <c r="I1039" s="59"/>
      <c r="J1039" s="59"/>
      <c r="K1039" s="59"/>
      <c r="L1039" s="59">
        <v>322</v>
      </c>
      <c r="M1039" s="104"/>
      <c r="N1039" s="9"/>
      <c r="O1039" s="459"/>
      <c r="P1039" s="11"/>
    </row>
    <row r="1040" spans="1:16">
      <c r="A1040" s="83"/>
      <c r="B1040" s="105" t="s">
        <v>259</v>
      </c>
      <c r="C1040" s="59">
        <v>1</v>
      </c>
      <c r="D1040" s="59"/>
      <c r="E1040" s="59"/>
      <c r="F1040" s="59"/>
      <c r="G1040" s="59"/>
      <c r="H1040" s="59"/>
      <c r="I1040" s="59"/>
      <c r="J1040" s="59"/>
      <c r="K1040" s="59"/>
      <c r="L1040" s="59">
        <v>323</v>
      </c>
      <c r="M1040" s="104"/>
      <c r="N1040" s="9"/>
      <c r="O1040" s="459"/>
      <c r="P1040" s="11"/>
    </row>
    <row r="1041" spans="1:16">
      <c r="A1041" s="83"/>
      <c r="B1041" s="105" t="s">
        <v>259</v>
      </c>
      <c r="C1041" s="59">
        <v>1</v>
      </c>
      <c r="D1041" s="59"/>
      <c r="E1041" s="59"/>
      <c r="F1041" s="59"/>
      <c r="G1041" s="59"/>
      <c r="H1041" s="59"/>
      <c r="I1041" s="59"/>
      <c r="J1041" s="59"/>
      <c r="K1041" s="59"/>
      <c r="L1041" s="59">
        <v>324</v>
      </c>
      <c r="M1041" s="104"/>
      <c r="N1041" s="9"/>
      <c r="O1041" s="459"/>
      <c r="P1041" s="11"/>
    </row>
    <row r="1042" spans="1:16">
      <c r="A1042" s="83"/>
      <c r="B1042" s="105" t="s">
        <v>259</v>
      </c>
      <c r="C1042" s="59">
        <v>1</v>
      </c>
      <c r="D1042" s="59"/>
      <c r="E1042" s="59"/>
      <c r="F1042" s="59"/>
      <c r="G1042" s="59"/>
      <c r="H1042" s="59"/>
      <c r="I1042" s="59"/>
      <c r="J1042" s="59"/>
      <c r="K1042" s="59"/>
      <c r="L1042" s="59">
        <v>325</v>
      </c>
      <c r="M1042" s="104"/>
      <c r="N1042" s="9"/>
      <c r="O1042" s="459"/>
      <c r="P1042" s="11"/>
    </row>
    <row r="1043" spans="1:16">
      <c r="A1043" s="83"/>
      <c r="B1043" s="105" t="s">
        <v>259</v>
      </c>
      <c r="C1043" s="59">
        <v>1</v>
      </c>
      <c r="D1043" s="59"/>
      <c r="E1043" s="59"/>
      <c r="F1043" s="59"/>
      <c r="G1043" s="59"/>
      <c r="H1043" s="59"/>
      <c r="I1043" s="59"/>
      <c r="J1043" s="59"/>
      <c r="K1043" s="59"/>
      <c r="L1043" s="59">
        <v>326</v>
      </c>
      <c r="M1043" s="104"/>
      <c r="N1043" s="9"/>
      <c r="O1043" s="459"/>
      <c r="P1043" s="11"/>
    </row>
    <row r="1044" spans="1:16">
      <c r="A1044" s="83"/>
      <c r="B1044" s="105" t="s">
        <v>261</v>
      </c>
      <c r="C1044" s="59">
        <v>1</v>
      </c>
      <c r="D1044" s="59"/>
      <c r="E1044" s="59"/>
      <c r="F1044" s="59"/>
      <c r="G1044" s="59"/>
      <c r="H1044" s="59"/>
      <c r="I1044" s="59"/>
      <c r="J1044" s="59"/>
      <c r="K1044" s="59"/>
      <c r="L1044" s="59">
        <v>327</v>
      </c>
      <c r="M1044" s="64" t="s">
        <v>390</v>
      </c>
      <c r="N1044" s="11" t="s">
        <v>378</v>
      </c>
      <c r="O1044" s="459"/>
      <c r="P1044" s="11">
        <v>1</v>
      </c>
    </row>
    <row r="1045" spans="1:16">
      <c r="A1045" s="83"/>
      <c r="B1045" s="105" t="s">
        <v>263</v>
      </c>
      <c r="C1045" s="59">
        <v>1</v>
      </c>
      <c r="D1045" s="59"/>
      <c r="E1045" s="59"/>
      <c r="F1045" s="59"/>
      <c r="G1045" s="59"/>
      <c r="H1045" s="59"/>
      <c r="I1045" s="59"/>
      <c r="J1045" s="59"/>
      <c r="K1045" s="59"/>
      <c r="L1045" s="59">
        <v>328</v>
      </c>
      <c r="M1045" s="64" t="s">
        <v>391</v>
      </c>
      <c r="N1045" s="11" t="s">
        <v>378</v>
      </c>
      <c r="O1045" s="459"/>
      <c r="P1045" s="11">
        <v>1</v>
      </c>
    </row>
    <row r="1046" spans="1:16">
      <c r="A1046" s="83"/>
      <c r="B1046" s="105" t="s">
        <v>263</v>
      </c>
      <c r="C1046" s="59">
        <v>1</v>
      </c>
      <c r="D1046" s="59"/>
      <c r="E1046" s="59"/>
      <c r="F1046" s="59"/>
      <c r="G1046" s="59"/>
      <c r="H1046" s="59"/>
      <c r="I1046" s="59"/>
      <c r="J1046" s="59"/>
      <c r="K1046" s="59"/>
      <c r="L1046" s="59">
        <v>329</v>
      </c>
      <c r="M1046" s="64" t="s">
        <v>1093</v>
      </c>
      <c r="N1046" s="68"/>
      <c r="O1046" s="459"/>
      <c r="P1046" s="98">
        <v>1</v>
      </c>
    </row>
    <row r="1047" spans="1:16">
      <c r="A1047" s="83"/>
      <c r="B1047" s="105" t="s">
        <v>263</v>
      </c>
      <c r="C1047" s="59">
        <v>1</v>
      </c>
      <c r="D1047" s="59"/>
      <c r="E1047" s="59"/>
      <c r="F1047" s="59"/>
      <c r="G1047" s="59"/>
      <c r="H1047" s="59"/>
      <c r="I1047" s="59"/>
      <c r="J1047" s="59"/>
      <c r="K1047" s="59"/>
      <c r="L1047" s="59">
        <v>330</v>
      </c>
      <c r="M1047" s="68" t="s">
        <v>1094</v>
      </c>
      <c r="N1047" s="68"/>
      <c r="O1047" s="459"/>
      <c r="P1047" s="98">
        <v>1</v>
      </c>
    </row>
    <row r="1048" spans="1:16">
      <c r="A1048" s="83"/>
      <c r="B1048" s="105" t="s">
        <v>263</v>
      </c>
      <c r="C1048" s="59">
        <v>1</v>
      </c>
      <c r="D1048" s="59"/>
      <c r="E1048" s="59"/>
      <c r="F1048" s="59"/>
      <c r="G1048" s="59"/>
      <c r="H1048" s="59"/>
      <c r="I1048" s="59"/>
      <c r="J1048" s="59"/>
      <c r="K1048" s="59"/>
      <c r="L1048" s="59">
        <v>331</v>
      </c>
      <c r="M1048" s="68" t="s">
        <v>1095</v>
      </c>
      <c r="N1048" s="68"/>
      <c r="O1048" s="459"/>
      <c r="P1048" s="98">
        <v>1</v>
      </c>
    </row>
    <row r="1049" spans="1:16">
      <c r="A1049" s="83"/>
      <c r="B1049" s="105" t="s">
        <v>263</v>
      </c>
      <c r="C1049" s="59">
        <v>1</v>
      </c>
      <c r="D1049" s="59"/>
      <c r="E1049" s="59"/>
      <c r="F1049" s="59"/>
      <c r="G1049" s="59"/>
      <c r="H1049" s="59"/>
      <c r="I1049" s="59"/>
      <c r="J1049" s="59"/>
      <c r="K1049" s="59"/>
      <c r="L1049" s="59">
        <v>343</v>
      </c>
      <c r="M1049" s="68" t="s">
        <v>1096</v>
      </c>
      <c r="N1049" s="68"/>
      <c r="O1049" s="459"/>
      <c r="P1049" s="98">
        <v>1</v>
      </c>
    </row>
    <row r="1050" spans="1:16">
      <c r="A1050" s="83"/>
      <c r="B1050" s="105" t="s">
        <v>263</v>
      </c>
      <c r="C1050" s="59">
        <v>1</v>
      </c>
      <c r="D1050" s="59"/>
      <c r="E1050" s="59"/>
      <c r="F1050" s="59"/>
      <c r="G1050" s="59"/>
      <c r="H1050" s="59"/>
      <c r="I1050" s="59"/>
      <c r="J1050" s="59"/>
      <c r="K1050" s="59"/>
      <c r="L1050" s="21">
        <v>344</v>
      </c>
      <c r="M1050" s="104" t="s">
        <v>1097</v>
      </c>
      <c r="N1050" s="104"/>
      <c r="O1050" s="459"/>
      <c r="P1050" s="162">
        <v>1</v>
      </c>
    </row>
    <row r="1051" spans="1:16">
      <c r="A1051" s="83"/>
      <c r="B1051" s="105" t="s">
        <v>263</v>
      </c>
      <c r="C1051" s="59">
        <v>1</v>
      </c>
      <c r="D1051" s="59"/>
      <c r="E1051" s="59"/>
      <c r="F1051" s="59"/>
      <c r="G1051" s="59"/>
      <c r="H1051" s="59"/>
      <c r="I1051" s="59"/>
      <c r="J1051" s="59"/>
      <c r="K1051" s="59"/>
      <c r="L1051" s="21">
        <v>345</v>
      </c>
      <c r="M1051" s="104" t="s">
        <v>1098</v>
      </c>
      <c r="N1051" s="104"/>
      <c r="O1051" s="459"/>
      <c r="P1051" s="162">
        <v>1</v>
      </c>
    </row>
    <row r="1052" spans="1:16">
      <c r="A1052" s="83"/>
      <c r="B1052" s="105" t="s">
        <v>263</v>
      </c>
      <c r="C1052" s="59">
        <v>1</v>
      </c>
      <c r="D1052" s="59"/>
      <c r="E1052" s="59"/>
      <c r="F1052" s="59"/>
      <c r="G1052" s="59"/>
      <c r="H1052" s="59"/>
      <c r="I1052" s="59"/>
      <c r="J1052" s="59"/>
      <c r="K1052" s="59"/>
      <c r="L1052" s="59">
        <v>346</v>
      </c>
      <c r="M1052" s="104"/>
      <c r="N1052" s="9"/>
      <c r="O1052" s="459"/>
      <c r="P1052" s="11"/>
    </row>
    <row r="1053" spans="1:16">
      <c r="A1053" s="83"/>
      <c r="B1053" s="105" t="s">
        <v>263</v>
      </c>
      <c r="C1053" s="59">
        <v>1</v>
      </c>
      <c r="D1053" s="59"/>
      <c r="E1053" s="59"/>
      <c r="F1053" s="59"/>
      <c r="G1053" s="59"/>
      <c r="H1053" s="59"/>
      <c r="I1053" s="59"/>
      <c r="J1053" s="59"/>
      <c r="K1053" s="59"/>
      <c r="L1053" s="59">
        <v>347</v>
      </c>
      <c r="M1053" s="104"/>
      <c r="N1053" s="9"/>
      <c r="O1053" s="459"/>
      <c r="P1053" s="11"/>
    </row>
    <row r="1054" spans="1:16">
      <c r="A1054" s="83"/>
      <c r="B1054" s="105" t="s">
        <v>263</v>
      </c>
      <c r="C1054" s="59">
        <v>1</v>
      </c>
      <c r="D1054" s="59"/>
      <c r="E1054" s="59"/>
      <c r="F1054" s="59"/>
      <c r="G1054" s="59"/>
      <c r="H1054" s="59"/>
      <c r="I1054" s="59"/>
      <c r="J1054" s="59"/>
      <c r="K1054" s="59"/>
      <c r="L1054" s="59">
        <v>348</v>
      </c>
      <c r="M1054" s="104"/>
      <c r="N1054" s="9"/>
      <c r="O1054" s="459"/>
      <c r="P1054" s="11"/>
    </row>
    <row r="1055" spans="1:16">
      <c r="A1055" s="83"/>
      <c r="B1055" s="105" t="s">
        <v>263</v>
      </c>
      <c r="C1055" s="59">
        <v>1</v>
      </c>
      <c r="D1055" s="59"/>
      <c r="E1055" s="59"/>
      <c r="F1055" s="59"/>
      <c r="G1055" s="59"/>
      <c r="H1055" s="59"/>
      <c r="I1055" s="59"/>
      <c r="J1055" s="59"/>
      <c r="K1055" s="59"/>
      <c r="L1055" s="59">
        <v>349</v>
      </c>
      <c r="M1055" s="104"/>
      <c r="N1055" s="9"/>
      <c r="O1055" s="459"/>
      <c r="P1055" s="11"/>
    </row>
    <row r="1056" spans="1:16">
      <c r="A1056" s="83"/>
      <c r="B1056" s="105" t="s">
        <v>263</v>
      </c>
      <c r="C1056" s="59">
        <v>1</v>
      </c>
      <c r="D1056" s="59"/>
      <c r="E1056" s="59"/>
      <c r="F1056" s="59"/>
      <c r="G1056" s="59"/>
      <c r="H1056" s="59"/>
      <c r="I1056" s="59"/>
      <c r="J1056" s="59"/>
      <c r="K1056" s="59"/>
      <c r="L1056" s="59">
        <v>350</v>
      </c>
      <c r="M1056" s="104"/>
      <c r="N1056" s="9"/>
      <c r="O1056" s="459"/>
      <c r="P1056" s="11"/>
    </row>
    <row r="1057" spans="1:16">
      <c r="A1057" s="83"/>
      <c r="B1057" s="105" t="s">
        <v>263</v>
      </c>
      <c r="C1057" s="59">
        <v>1</v>
      </c>
      <c r="D1057" s="59"/>
      <c r="E1057" s="59"/>
      <c r="F1057" s="59"/>
      <c r="G1057" s="59"/>
      <c r="H1057" s="59"/>
      <c r="I1057" s="59"/>
      <c r="J1057" s="59"/>
      <c r="K1057" s="59"/>
      <c r="L1057" s="59">
        <v>351</v>
      </c>
      <c r="M1057" s="104"/>
      <c r="N1057" s="9"/>
      <c r="O1057" s="459"/>
      <c r="P1057" s="11"/>
    </row>
    <row r="1058" spans="1:16">
      <c r="A1058" s="83"/>
      <c r="B1058" s="105" t="s">
        <v>263</v>
      </c>
      <c r="C1058" s="59">
        <v>1</v>
      </c>
      <c r="D1058" s="59"/>
      <c r="E1058" s="59"/>
      <c r="F1058" s="59"/>
      <c r="G1058" s="59"/>
      <c r="H1058" s="59"/>
      <c r="I1058" s="59"/>
      <c r="J1058" s="59"/>
      <c r="K1058" s="59"/>
      <c r="L1058" s="59">
        <v>352</v>
      </c>
      <c r="M1058" s="104"/>
      <c r="N1058" s="9"/>
      <c r="O1058" s="459"/>
      <c r="P1058" s="11"/>
    </row>
    <row r="1059" spans="1:16">
      <c r="A1059" s="83"/>
      <c r="B1059" s="105" t="s">
        <v>263</v>
      </c>
      <c r="C1059" s="59">
        <v>1</v>
      </c>
      <c r="D1059" s="59"/>
      <c r="E1059" s="59"/>
      <c r="F1059" s="59"/>
      <c r="G1059" s="59"/>
      <c r="H1059" s="59"/>
      <c r="I1059" s="59"/>
      <c r="J1059" s="59"/>
      <c r="K1059" s="59"/>
      <c r="L1059" s="59">
        <v>353</v>
      </c>
      <c r="M1059" s="104"/>
      <c r="N1059" s="9"/>
      <c r="O1059" s="459"/>
      <c r="P1059" s="11"/>
    </row>
    <row r="1060" spans="1:16">
      <c r="A1060" s="83"/>
      <c r="B1060" s="105" t="s">
        <v>263</v>
      </c>
      <c r="C1060" s="59">
        <v>1</v>
      </c>
      <c r="D1060" s="59"/>
      <c r="E1060" s="59"/>
      <c r="F1060" s="59"/>
      <c r="G1060" s="59"/>
      <c r="H1060" s="59"/>
      <c r="I1060" s="59"/>
      <c r="J1060" s="59"/>
      <c r="K1060" s="59"/>
      <c r="L1060" s="59">
        <v>354</v>
      </c>
      <c r="M1060" s="104"/>
      <c r="N1060" s="9"/>
      <c r="O1060" s="459"/>
      <c r="P1060" s="11"/>
    </row>
    <row r="1061" spans="1:16">
      <c r="A1061" s="83"/>
      <c r="B1061" s="105" t="s">
        <v>263</v>
      </c>
      <c r="C1061" s="59">
        <v>1</v>
      </c>
      <c r="D1061" s="59"/>
      <c r="E1061" s="59"/>
      <c r="F1061" s="59"/>
      <c r="G1061" s="59"/>
      <c r="H1061" s="59"/>
      <c r="I1061" s="59"/>
      <c r="J1061" s="59"/>
      <c r="K1061" s="59"/>
      <c r="L1061" s="59">
        <v>355</v>
      </c>
      <c r="M1061" s="104"/>
      <c r="N1061" s="9"/>
      <c r="O1061" s="459"/>
      <c r="P1061" s="11"/>
    </row>
    <row r="1062" spans="1:16">
      <c r="A1062" s="83"/>
      <c r="B1062" s="105" t="s">
        <v>263</v>
      </c>
      <c r="C1062" s="59">
        <v>1</v>
      </c>
      <c r="D1062" s="59"/>
      <c r="E1062" s="59"/>
      <c r="F1062" s="59"/>
      <c r="G1062" s="59"/>
      <c r="H1062" s="59"/>
      <c r="I1062" s="59"/>
      <c r="J1062" s="59"/>
      <c r="K1062" s="59"/>
      <c r="L1062" s="59">
        <v>356</v>
      </c>
      <c r="M1062" s="104"/>
      <c r="N1062" s="9"/>
      <c r="O1062" s="459"/>
      <c r="P1062" s="11"/>
    </row>
    <row r="1063" spans="1:16">
      <c r="A1063" s="83"/>
      <c r="B1063" s="105" t="s">
        <v>263</v>
      </c>
      <c r="C1063" s="59">
        <v>1</v>
      </c>
      <c r="D1063" s="59"/>
      <c r="E1063" s="59"/>
      <c r="F1063" s="59"/>
      <c r="G1063" s="59"/>
      <c r="H1063" s="59"/>
      <c r="I1063" s="59"/>
      <c r="J1063" s="59"/>
      <c r="K1063" s="59"/>
      <c r="L1063" s="59">
        <v>357</v>
      </c>
      <c r="M1063" s="104"/>
      <c r="N1063" s="9"/>
      <c r="O1063" s="459"/>
      <c r="P1063" s="11"/>
    </row>
    <row r="1064" spans="1:16">
      <c r="A1064" s="83"/>
      <c r="B1064" s="105" t="s">
        <v>263</v>
      </c>
      <c r="C1064" s="59">
        <v>1</v>
      </c>
      <c r="D1064" s="59"/>
      <c r="E1064" s="59"/>
      <c r="F1064" s="59"/>
      <c r="G1064" s="59"/>
      <c r="H1064" s="59"/>
      <c r="I1064" s="59"/>
      <c r="J1064" s="59"/>
      <c r="K1064" s="59"/>
      <c r="L1064" s="59">
        <v>358</v>
      </c>
      <c r="M1064" s="104"/>
      <c r="N1064" s="9"/>
      <c r="O1064" s="459"/>
      <c r="P1064" s="11"/>
    </row>
    <row r="1065" spans="1:16">
      <c r="A1065" s="83"/>
      <c r="B1065" s="105" t="s">
        <v>263</v>
      </c>
      <c r="C1065" s="59">
        <v>1</v>
      </c>
      <c r="D1065" s="59"/>
      <c r="E1065" s="59"/>
      <c r="F1065" s="59"/>
      <c r="G1065" s="59"/>
      <c r="H1065" s="59"/>
      <c r="I1065" s="59"/>
      <c r="J1065" s="59"/>
      <c r="K1065" s="59"/>
      <c r="L1065" s="59">
        <v>359</v>
      </c>
      <c r="M1065" s="104"/>
      <c r="N1065" s="9"/>
      <c r="O1065" s="459"/>
      <c r="P1065" s="11"/>
    </row>
    <row r="1066" spans="1:16">
      <c r="A1066" s="83"/>
      <c r="B1066" s="105" t="s">
        <v>263</v>
      </c>
      <c r="C1066" s="59">
        <v>1</v>
      </c>
      <c r="D1066" s="59"/>
      <c r="E1066" s="59"/>
      <c r="F1066" s="59"/>
      <c r="G1066" s="59"/>
      <c r="H1066" s="59"/>
      <c r="I1066" s="59"/>
      <c r="J1066" s="59"/>
      <c r="K1066" s="59"/>
      <c r="L1066" s="59">
        <v>360</v>
      </c>
      <c r="M1066" s="104"/>
      <c r="N1066" s="9"/>
      <c r="O1066" s="459"/>
      <c r="P1066" s="11"/>
    </row>
    <row r="1067" spans="1:16">
      <c r="A1067" s="83"/>
      <c r="B1067" s="105" t="s">
        <v>263</v>
      </c>
      <c r="C1067" s="59">
        <v>1</v>
      </c>
      <c r="D1067" s="59"/>
      <c r="E1067" s="59"/>
      <c r="F1067" s="59"/>
      <c r="G1067" s="59"/>
      <c r="H1067" s="59"/>
      <c r="I1067" s="59"/>
      <c r="J1067" s="59"/>
      <c r="K1067" s="59"/>
      <c r="L1067" s="59">
        <v>361</v>
      </c>
      <c r="M1067" s="104"/>
      <c r="N1067" s="9"/>
      <c r="O1067" s="459"/>
      <c r="P1067" s="11"/>
    </row>
    <row r="1068" spans="1:16">
      <c r="A1068" s="83"/>
      <c r="B1068" s="105" t="s">
        <v>263</v>
      </c>
      <c r="C1068" s="59">
        <v>1</v>
      </c>
      <c r="D1068" s="59"/>
      <c r="E1068" s="59"/>
      <c r="F1068" s="59"/>
      <c r="G1068" s="59"/>
      <c r="H1068" s="59"/>
      <c r="I1068" s="59"/>
      <c r="J1068" s="59"/>
      <c r="K1068" s="59"/>
      <c r="L1068" s="59">
        <v>362</v>
      </c>
      <c r="M1068" s="104"/>
      <c r="N1068" s="9"/>
      <c r="O1068" s="459"/>
      <c r="P1068" s="11"/>
    </row>
    <row r="1069" spans="1:16">
      <c r="A1069" s="83"/>
      <c r="B1069" s="105" t="s">
        <v>263</v>
      </c>
      <c r="C1069" s="59">
        <v>1</v>
      </c>
      <c r="D1069" s="59"/>
      <c r="E1069" s="59"/>
      <c r="F1069" s="59"/>
      <c r="G1069" s="59"/>
      <c r="H1069" s="59"/>
      <c r="I1069" s="59"/>
      <c r="J1069" s="59"/>
      <c r="K1069" s="59"/>
      <c r="L1069" s="59">
        <v>363</v>
      </c>
      <c r="M1069" s="104"/>
      <c r="N1069" s="9"/>
      <c r="O1069" s="459"/>
      <c r="P1069" s="11"/>
    </row>
    <row r="1070" spans="1:16">
      <c r="A1070" s="83"/>
      <c r="B1070" s="105" t="s">
        <v>263</v>
      </c>
      <c r="C1070" s="59">
        <v>1</v>
      </c>
      <c r="D1070" s="59"/>
      <c r="E1070" s="59"/>
      <c r="F1070" s="59"/>
      <c r="G1070" s="59"/>
      <c r="H1070" s="59"/>
      <c r="I1070" s="59"/>
      <c r="J1070" s="59"/>
      <c r="K1070" s="59"/>
      <c r="L1070" s="59">
        <v>364</v>
      </c>
      <c r="M1070" s="104"/>
      <c r="N1070" s="9"/>
      <c r="O1070" s="459"/>
      <c r="P1070" s="11"/>
    </row>
    <row r="1071" spans="1:16">
      <c r="A1071" s="83"/>
      <c r="B1071" s="105" t="s">
        <v>263</v>
      </c>
      <c r="C1071" s="59">
        <v>1</v>
      </c>
      <c r="D1071" s="59"/>
      <c r="E1071" s="59"/>
      <c r="F1071" s="59"/>
      <c r="G1071" s="59"/>
      <c r="H1071" s="59"/>
      <c r="I1071" s="59"/>
      <c r="J1071" s="59"/>
      <c r="K1071" s="59"/>
      <c r="L1071" s="59">
        <v>365</v>
      </c>
      <c r="M1071" s="104"/>
      <c r="N1071" s="9"/>
      <c r="O1071" s="459"/>
      <c r="P1071" s="11"/>
    </row>
    <row r="1072" spans="1:16">
      <c r="A1072" s="83"/>
      <c r="B1072" s="105" t="s">
        <v>263</v>
      </c>
      <c r="C1072" s="59">
        <v>1</v>
      </c>
      <c r="D1072" s="59"/>
      <c r="E1072" s="59"/>
      <c r="F1072" s="59"/>
      <c r="G1072" s="59"/>
      <c r="H1072" s="59"/>
      <c r="I1072" s="59"/>
      <c r="J1072" s="59"/>
      <c r="K1072" s="59"/>
      <c r="L1072" s="59">
        <v>366</v>
      </c>
      <c r="M1072" s="104"/>
      <c r="N1072" s="9"/>
      <c r="O1072" s="459"/>
      <c r="P1072" s="11"/>
    </row>
    <row r="1073" spans="1:17">
      <c r="A1073" s="83"/>
      <c r="B1073" s="74" t="s">
        <v>250</v>
      </c>
      <c r="C1073" s="59"/>
      <c r="D1073" s="59"/>
      <c r="E1073" s="59"/>
      <c r="F1073" s="59"/>
      <c r="G1073" s="59"/>
      <c r="H1073" s="59"/>
      <c r="I1073" s="59"/>
      <c r="J1073" s="59"/>
      <c r="K1073" s="59"/>
      <c r="L1073" s="59"/>
      <c r="M1073" s="104"/>
      <c r="N1073" s="9"/>
      <c r="O1073" s="459"/>
      <c r="P1073" s="11"/>
    </row>
    <row r="1074" spans="1:17">
      <c r="A1074" s="83"/>
      <c r="B1074" s="74" t="s">
        <v>392</v>
      </c>
      <c r="C1074" s="59"/>
      <c r="D1074" s="59"/>
      <c r="E1074" s="59"/>
      <c r="F1074" s="59"/>
      <c r="G1074" s="59"/>
      <c r="H1074" s="59"/>
      <c r="I1074" s="59"/>
      <c r="J1074" s="59"/>
      <c r="K1074" s="59"/>
      <c r="L1074" s="59"/>
      <c r="M1074" s="104"/>
      <c r="N1074" s="9"/>
      <c r="O1074" s="459"/>
      <c r="P1074" s="11"/>
    </row>
    <row r="1075" spans="1:17">
      <c r="A1075" s="83"/>
      <c r="B1075" s="105" t="s">
        <v>252</v>
      </c>
      <c r="C1075" s="59">
        <v>1</v>
      </c>
      <c r="D1075" s="59">
        <v>1</v>
      </c>
      <c r="E1075" s="59"/>
      <c r="F1075" s="59"/>
      <c r="G1075" s="59">
        <v>2</v>
      </c>
      <c r="H1075" s="59"/>
      <c r="I1075" s="59"/>
      <c r="J1075" s="59"/>
      <c r="K1075" s="59">
        <f>SUM(E1075:J1075)</f>
        <v>2</v>
      </c>
      <c r="L1075" s="59">
        <v>679</v>
      </c>
      <c r="M1075" s="104"/>
      <c r="N1075" s="9"/>
      <c r="O1075" s="459"/>
      <c r="P1075" s="11"/>
    </row>
    <row r="1076" spans="1:17">
      <c r="A1076" s="83"/>
      <c r="B1076" s="105" t="s">
        <v>152</v>
      </c>
      <c r="C1076" s="59">
        <v>1</v>
      </c>
      <c r="D1076" s="59"/>
      <c r="E1076" s="59"/>
      <c r="F1076" s="59"/>
      <c r="G1076" s="59"/>
      <c r="H1076" s="59"/>
      <c r="I1076" s="59"/>
      <c r="J1076" s="59"/>
      <c r="K1076" s="59"/>
      <c r="L1076" s="59">
        <v>680</v>
      </c>
      <c r="M1076" s="104"/>
      <c r="N1076" s="9"/>
      <c r="O1076" s="459"/>
      <c r="P1076" s="11"/>
    </row>
    <row r="1077" spans="1:17">
      <c r="A1077" s="83"/>
      <c r="B1077" s="105" t="s">
        <v>254</v>
      </c>
      <c r="C1077" s="59">
        <v>1</v>
      </c>
      <c r="D1077" s="59"/>
      <c r="E1077" s="59"/>
      <c r="F1077" s="59"/>
      <c r="G1077" s="59"/>
      <c r="H1077" s="59"/>
      <c r="I1077" s="59"/>
      <c r="J1077" s="59"/>
      <c r="K1077" s="59"/>
      <c r="L1077" s="59">
        <v>685</v>
      </c>
      <c r="M1077" s="64" t="s">
        <v>393</v>
      </c>
      <c r="N1077" s="11" t="s">
        <v>376</v>
      </c>
      <c r="O1077" s="459"/>
      <c r="P1077" s="11">
        <v>1</v>
      </c>
    </row>
    <row r="1078" spans="1:17">
      <c r="A1078" s="83"/>
      <c r="B1078" s="105" t="s">
        <v>65</v>
      </c>
      <c r="C1078" s="59">
        <v>1</v>
      </c>
      <c r="D1078" s="59"/>
      <c r="E1078" s="59"/>
      <c r="F1078" s="59"/>
      <c r="G1078" s="59"/>
      <c r="H1078" s="59"/>
      <c r="I1078" s="59"/>
      <c r="J1078" s="59"/>
      <c r="K1078" s="59"/>
      <c r="L1078" s="59">
        <v>686</v>
      </c>
      <c r="M1078" s="104"/>
      <c r="N1078" s="9"/>
      <c r="O1078" s="459"/>
      <c r="P1078" s="11"/>
    </row>
    <row r="1079" spans="1:17">
      <c r="A1079" s="83"/>
      <c r="B1079" s="105" t="s">
        <v>65</v>
      </c>
      <c r="C1079" s="59">
        <v>1</v>
      </c>
      <c r="D1079" s="59"/>
      <c r="E1079" s="59"/>
      <c r="F1079" s="59"/>
      <c r="G1079" s="59"/>
      <c r="H1079" s="59"/>
      <c r="I1079" s="59"/>
      <c r="J1079" s="59"/>
      <c r="K1079" s="59"/>
      <c r="L1079" s="59">
        <v>687</v>
      </c>
      <c r="M1079" s="104"/>
      <c r="N1079" s="9"/>
      <c r="O1079" s="459"/>
      <c r="P1079" s="11"/>
    </row>
    <row r="1080" spans="1:17">
      <c r="A1080" s="83"/>
      <c r="B1080" s="105" t="s">
        <v>65</v>
      </c>
      <c r="C1080" s="59">
        <v>1</v>
      </c>
      <c r="D1080" s="59"/>
      <c r="E1080" s="59"/>
      <c r="F1080" s="59"/>
      <c r="G1080" s="59"/>
      <c r="H1080" s="59"/>
      <c r="I1080" s="59"/>
      <c r="J1080" s="59"/>
      <c r="K1080" s="59"/>
      <c r="L1080" s="59">
        <v>688</v>
      </c>
      <c r="M1080" s="104"/>
      <c r="N1080" s="9"/>
      <c r="O1080" s="459"/>
      <c r="P1080" s="11"/>
    </row>
    <row r="1081" spans="1:17">
      <c r="A1081" s="83"/>
      <c r="B1081" s="105" t="s">
        <v>65</v>
      </c>
      <c r="C1081" s="59">
        <v>1</v>
      </c>
      <c r="D1081" s="59"/>
      <c r="E1081" s="59"/>
      <c r="F1081" s="59"/>
      <c r="G1081" s="59"/>
      <c r="H1081" s="59"/>
      <c r="I1081" s="59"/>
      <c r="J1081" s="59"/>
      <c r="K1081" s="59"/>
      <c r="L1081" s="59">
        <v>689</v>
      </c>
      <c r="M1081" s="104"/>
      <c r="N1081" s="9"/>
      <c r="O1081" s="459"/>
      <c r="P1081" s="11"/>
    </row>
    <row r="1082" spans="1:17">
      <c r="A1082" s="83"/>
      <c r="B1082" s="105" t="s">
        <v>65</v>
      </c>
      <c r="C1082" s="59">
        <v>1</v>
      </c>
      <c r="D1082" s="59"/>
      <c r="E1082" s="59"/>
      <c r="F1082" s="59"/>
      <c r="G1082" s="59"/>
      <c r="H1082" s="59"/>
      <c r="I1082" s="59"/>
      <c r="J1082" s="59"/>
      <c r="K1082" s="59"/>
      <c r="L1082" s="59">
        <v>690</v>
      </c>
      <c r="M1082" s="104"/>
      <c r="N1082" s="9"/>
      <c r="O1082" s="459"/>
      <c r="P1082" s="11"/>
    </row>
    <row r="1083" spans="1:17">
      <c r="A1083" s="83"/>
      <c r="B1083" s="105" t="s">
        <v>65</v>
      </c>
      <c r="C1083" s="59">
        <v>1</v>
      </c>
      <c r="D1083" s="59"/>
      <c r="E1083" s="59"/>
      <c r="F1083" s="59"/>
      <c r="G1083" s="59"/>
      <c r="H1083" s="59"/>
      <c r="I1083" s="59"/>
      <c r="J1083" s="59"/>
      <c r="K1083" s="59"/>
      <c r="L1083" s="59">
        <v>704</v>
      </c>
      <c r="N1083" s="162" t="s">
        <v>376</v>
      </c>
      <c r="O1083" s="459"/>
      <c r="P1083" s="162"/>
      <c r="Q1083" s="137" t="s">
        <v>394</v>
      </c>
    </row>
    <row r="1084" spans="1:17">
      <c r="A1084" s="83"/>
      <c r="B1084" s="105" t="s">
        <v>65</v>
      </c>
      <c r="C1084" s="59">
        <v>1</v>
      </c>
      <c r="D1084" s="59"/>
      <c r="E1084" s="59"/>
      <c r="F1084" s="59"/>
      <c r="G1084" s="59"/>
      <c r="H1084" s="59"/>
      <c r="I1084" s="59"/>
      <c r="J1084" s="59"/>
      <c r="K1084" s="59"/>
      <c r="L1084" s="59">
        <v>705</v>
      </c>
      <c r="M1084" s="64" t="s">
        <v>395</v>
      </c>
      <c r="N1084" s="11" t="s">
        <v>376</v>
      </c>
      <c r="O1084" s="459"/>
      <c r="P1084" s="11">
        <v>1</v>
      </c>
    </row>
    <row r="1085" spans="1:17">
      <c r="A1085" s="83"/>
      <c r="B1085" s="105" t="s">
        <v>65</v>
      </c>
      <c r="C1085" s="59">
        <v>1</v>
      </c>
      <c r="D1085" s="59"/>
      <c r="E1085" s="59"/>
      <c r="F1085" s="59"/>
      <c r="G1085" s="59"/>
      <c r="H1085" s="59"/>
      <c r="I1085" s="59"/>
      <c r="J1085" s="59"/>
      <c r="K1085" s="59"/>
      <c r="L1085" s="59">
        <v>706</v>
      </c>
      <c r="M1085" s="104"/>
      <c r="N1085" s="9"/>
      <c r="O1085" s="459"/>
      <c r="P1085" s="11"/>
    </row>
    <row r="1086" spans="1:17">
      <c r="A1086" s="83"/>
      <c r="B1086" s="105" t="s">
        <v>65</v>
      </c>
      <c r="C1086" s="59">
        <v>1</v>
      </c>
      <c r="D1086" s="59"/>
      <c r="E1086" s="59"/>
      <c r="F1086" s="59"/>
      <c r="G1086" s="59"/>
      <c r="H1086" s="59"/>
      <c r="I1086" s="59"/>
      <c r="J1086" s="59"/>
      <c r="K1086" s="59"/>
      <c r="L1086" s="59">
        <v>707</v>
      </c>
      <c r="M1086" s="104"/>
      <c r="N1086" s="9"/>
      <c r="O1086" s="459"/>
      <c r="P1086" s="11"/>
    </row>
    <row r="1087" spans="1:17">
      <c r="A1087" s="83"/>
      <c r="B1087" s="105" t="s">
        <v>65</v>
      </c>
      <c r="C1087" s="59">
        <v>1</v>
      </c>
      <c r="D1087" s="59"/>
      <c r="E1087" s="59"/>
      <c r="F1087" s="59"/>
      <c r="G1087" s="59"/>
      <c r="H1087" s="59"/>
      <c r="I1087" s="59"/>
      <c r="J1087" s="59"/>
      <c r="K1087" s="59"/>
      <c r="L1087" s="59">
        <v>708</v>
      </c>
      <c r="M1087" s="104"/>
      <c r="N1087" s="9"/>
      <c r="O1087" s="459"/>
      <c r="P1087" s="11"/>
    </row>
    <row r="1088" spans="1:17">
      <c r="A1088" s="83"/>
      <c r="B1088" s="105" t="s">
        <v>65</v>
      </c>
      <c r="C1088" s="59">
        <v>1</v>
      </c>
      <c r="D1088" s="59"/>
      <c r="E1088" s="59"/>
      <c r="F1088" s="59"/>
      <c r="G1088" s="59"/>
      <c r="H1088" s="59"/>
      <c r="I1088" s="59"/>
      <c r="J1088" s="59"/>
      <c r="K1088" s="59"/>
      <c r="L1088" s="59">
        <v>709</v>
      </c>
      <c r="M1088" s="104"/>
      <c r="N1088" s="9"/>
      <c r="O1088" s="459"/>
      <c r="P1088" s="11"/>
    </row>
    <row r="1089" spans="1:16">
      <c r="A1089" s="83"/>
      <c r="B1089" s="105" t="s">
        <v>65</v>
      </c>
      <c r="C1089" s="59">
        <v>1</v>
      </c>
      <c r="D1089" s="59"/>
      <c r="E1089" s="59"/>
      <c r="F1089" s="59"/>
      <c r="G1089" s="59"/>
      <c r="H1089" s="59"/>
      <c r="I1089" s="59"/>
      <c r="J1089" s="59"/>
      <c r="K1089" s="59"/>
      <c r="L1089" s="59">
        <v>710</v>
      </c>
      <c r="M1089" s="104"/>
      <c r="N1089" s="9"/>
      <c r="O1089" s="459"/>
      <c r="P1089" s="11"/>
    </row>
    <row r="1090" spans="1:16">
      <c r="A1090" s="83"/>
      <c r="B1090" s="105" t="s">
        <v>65</v>
      </c>
      <c r="C1090" s="59">
        <v>1</v>
      </c>
      <c r="D1090" s="59"/>
      <c r="E1090" s="59"/>
      <c r="F1090" s="59"/>
      <c r="G1090" s="59"/>
      <c r="H1090" s="59"/>
      <c r="I1090" s="59"/>
      <c r="J1090" s="59"/>
      <c r="K1090" s="59"/>
      <c r="L1090" s="59">
        <v>711</v>
      </c>
      <c r="M1090" s="104"/>
      <c r="N1090" s="9"/>
      <c r="O1090" s="459"/>
      <c r="P1090" s="11"/>
    </row>
    <row r="1091" spans="1:16">
      <c r="A1091" s="83"/>
      <c r="B1091" s="105" t="s">
        <v>65</v>
      </c>
      <c r="C1091" s="59">
        <v>1</v>
      </c>
      <c r="D1091" s="59"/>
      <c r="E1091" s="59"/>
      <c r="F1091" s="59"/>
      <c r="G1091" s="59"/>
      <c r="H1091" s="59"/>
      <c r="I1091" s="59"/>
      <c r="J1091" s="59"/>
      <c r="K1091" s="59"/>
      <c r="L1091" s="59">
        <v>712</v>
      </c>
      <c r="M1091" s="104"/>
      <c r="N1091" s="9"/>
      <c r="O1091" s="459"/>
      <c r="P1091" s="11"/>
    </row>
    <row r="1092" spans="1:16">
      <c r="A1092" s="83"/>
      <c r="B1092" s="105" t="s">
        <v>65</v>
      </c>
      <c r="C1092" s="59">
        <v>1</v>
      </c>
      <c r="D1092" s="59"/>
      <c r="E1092" s="59"/>
      <c r="F1092" s="59"/>
      <c r="G1092" s="59"/>
      <c r="H1092" s="59"/>
      <c r="I1092" s="59"/>
      <c r="J1092" s="59"/>
      <c r="K1092" s="59"/>
      <c r="L1092" s="59">
        <v>713</v>
      </c>
      <c r="M1092" s="104"/>
      <c r="N1092" s="9"/>
      <c r="O1092" s="459"/>
      <c r="P1092" s="11"/>
    </row>
    <row r="1093" spans="1:16">
      <c r="A1093" s="83"/>
      <c r="B1093" s="105" t="s">
        <v>65</v>
      </c>
      <c r="C1093" s="59">
        <v>1</v>
      </c>
      <c r="D1093" s="59"/>
      <c r="E1093" s="59"/>
      <c r="F1093" s="59"/>
      <c r="G1093" s="59"/>
      <c r="H1093" s="59"/>
      <c r="I1093" s="59"/>
      <c r="J1093" s="59"/>
      <c r="K1093" s="59"/>
      <c r="L1093" s="59">
        <v>714</v>
      </c>
      <c r="M1093" s="104"/>
      <c r="N1093" s="9"/>
      <c r="O1093" s="459"/>
      <c r="P1093" s="11"/>
    </row>
    <row r="1094" spans="1:16">
      <c r="A1094" s="83"/>
      <c r="B1094" s="105" t="s">
        <v>257</v>
      </c>
      <c r="C1094" s="59">
        <v>1</v>
      </c>
      <c r="D1094" s="59"/>
      <c r="E1094" s="59"/>
      <c r="F1094" s="59"/>
      <c r="G1094" s="59"/>
      <c r="H1094" s="59"/>
      <c r="I1094" s="59"/>
      <c r="J1094" s="59"/>
      <c r="K1094" s="59"/>
      <c r="L1094" s="59">
        <v>691</v>
      </c>
      <c r="M1094" s="64" t="s">
        <v>396</v>
      </c>
      <c r="N1094" s="11" t="s">
        <v>376</v>
      </c>
      <c r="O1094" s="459"/>
      <c r="P1094" s="11">
        <v>1</v>
      </c>
    </row>
    <row r="1095" spans="1:16">
      <c r="A1095" s="83"/>
      <c r="B1095" s="105" t="s">
        <v>259</v>
      </c>
      <c r="C1095" s="59">
        <v>1</v>
      </c>
      <c r="D1095" s="59"/>
      <c r="E1095" s="59"/>
      <c r="F1095" s="59"/>
      <c r="G1095" s="59"/>
      <c r="H1095" s="59"/>
      <c r="I1095" s="59"/>
      <c r="J1095" s="59"/>
      <c r="K1095" s="59"/>
      <c r="L1095" s="59">
        <v>692</v>
      </c>
      <c r="M1095" s="64" t="s">
        <v>397</v>
      </c>
      <c r="N1095" s="11" t="s">
        <v>376</v>
      </c>
      <c r="O1095" s="459"/>
      <c r="P1095" s="11">
        <v>1</v>
      </c>
    </row>
    <row r="1096" spans="1:16">
      <c r="A1096" s="83"/>
      <c r="B1096" s="105" t="s">
        <v>259</v>
      </c>
      <c r="C1096" s="59">
        <v>1</v>
      </c>
      <c r="D1096" s="59"/>
      <c r="E1096" s="59"/>
      <c r="F1096" s="59"/>
      <c r="G1096" s="59"/>
      <c r="H1096" s="59"/>
      <c r="I1096" s="59"/>
      <c r="J1096" s="59"/>
      <c r="K1096" s="59"/>
      <c r="L1096" s="59">
        <v>693</v>
      </c>
      <c r="M1096" s="104"/>
      <c r="N1096" s="9"/>
      <c r="O1096" s="459"/>
      <c r="P1096" s="11"/>
    </row>
    <row r="1097" spans="1:16">
      <c r="A1097" s="83"/>
      <c r="B1097" s="105" t="s">
        <v>259</v>
      </c>
      <c r="C1097" s="59">
        <v>1</v>
      </c>
      <c r="D1097" s="59"/>
      <c r="E1097" s="59"/>
      <c r="F1097" s="59"/>
      <c r="G1097" s="59"/>
      <c r="H1097" s="59"/>
      <c r="I1097" s="59"/>
      <c r="J1097" s="59"/>
      <c r="K1097" s="59"/>
      <c r="L1097" s="59">
        <v>694</v>
      </c>
      <c r="M1097" s="104"/>
      <c r="N1097" s="9"/>
      <c r="O1097" s="459"/>
      <c r="P1097" s="11"/>
    </row>
    <row r="1098" spans="1:16">
      <c r="A1098" s="83"/>
      <c r="B1098" s="105" t="s">
        <v>259</v>
      </c>
      <c r="C1098" s="59">
        <v>1</v>
      </c>
      <c r="D1098" s="59"/>
      <c r="E1098" s="59"/>
      <c r="F1098" s="59"/>
      <c r="G1098" s="59"/>
      <c r="H1098" s="59"/>
      <c r="I1098" s="59"/>
      <c r="J1098" s="59"/>
      <c r="K1098" s="59"/>
      <c r="L1098" s="59">
        <v>695</v>
      </c>
      <c r="M1098" s="104"/>
      <c r="N1098" s="9"/>
      <c r="O1098" s="459"/>
      <c r="P1098" s="11"/>
    </row>
    <row r="1099" spans="1:16">
      <c r="A1099" s="83"/>
      <c r="B1099" s="105" t="s">
        <v>259</v>
      </c>
      <c r="C1099" s="59">
        <v>1</v>
      </c>
      <c r="D1099" s="59"/>
      <c r="E1099" s="59"/>
      <c r="F1099" s="59"/>
      <c r="G1099" s="59"/>
      <c r="H1099" s="59"/>
      <c r="I1099" s="59"/>
      <c r="J1099" s="59"/>
      <c r="K1099" s="59"/>
      <c r="L1099" s="59">
        <v>696</v>
      </c>
      <c r="M1099" s="104"/>
      <c r="N1099" s="9"/>
      <c r="O1099" s="459"/>
      <c r="P1099" s="11"/>
    </row>
    <row r="1100" spans="1:16">
      <c r="A1100" s="83"/>
      <c r="B1100" s="105" t="s">
        <v>259</v>
      </c>
      <c r="C1100" s="59">
        <v>1</v>
      </c>
      <c r="D1100" s="59"/>
      <c r="E1100" s="59"/>
      <c r="F1100" s="59"/>
      <c r="G1100" s="59"/>
      <c r="H1100" s="59"/>
      <c r="I1100" s="59"/>
      <c r="J1100" s="59"/>
      <c r="K1100" s="59"/>
      <c r="L1100" s="59">
        <v>697</v>
      </c>
      <c r="M1100" s="104"/>
      <c r="N1100" s="9"/>
      <c r="O1100" s="459"/>
      <c r="P1100" s="11"/>
    </row>
    <row r="1101" spans="1:16">
      <c r="A1101" s="83"/>
      <c r="B1101" s="105" t="s">
        <v>259</v>
      </c>
      <c r="C1101" s="59">
        <v>1</v>
      </c>
      <c r="D1101" s="59"/>
      <c r="E1101" s="59"/>
      <c r="F1101" s="59"/>
      <c r="G1101" s="59"/>
      <c r="H1101" s="59"/>
      <c r="I1101" s="59"/>
      <c r="J1101" s="59"/>
      <c r="K1101" s="59"/>
      <c r="L1101" s="59">
        <v>698</v>
      </c>
      <c r="M1101" s="104"/>
      <c r="N1101" s="9"/>
      <c r="O1101" s="459"/>
      <c r="P1101" s="11"/>
    </row>
    <row r="1102" spans="1:16">
      <c r="A1102" s="83"/>
      <c r="B1102" s="105" t="s">
        <v>261</v>
      </c>
      <c r="C1102" s="59">
        <v>1</v>
      </c>
      <c r="D1102" s="59"/>
      <c r="E1102" s="59"/>
      <c r="F1102" s="59"/>
      <c r="G1102" s="59"/>
      <c r="H1102" s="59"/>
      <c r="I1102" s="59"/>
      <c r="J1102" s="59"/>
      <c r="K1102" s="59"/>
      <c r="L1102" s="59">
        <v>699</v>
      </c>
      <c r="M1102" s="64" t="s">
        <v>398</v>
      </c>
      <c r="N1102" s="11" t="s">
        <v>376</v>
      </c>
      <c r="O1102" s="459"/>
      <c r="P1102" s="11">
        <v>1</v>
      </c>
    </row>
    <row r="1103" spans="1:16">
      <c r="A1103" s="83"/>
      <c r="B1103" s="105" t="s">
        <v>263</v>
      </c>
      <c r="C1103" s="59">
        <v>1</v>
      </c>
      <c r="D1103" s="59"/>
      <c r="E1103" s="59"/>
      <c r="F1103" s="59"/>
      <c r="G1103" s="59"/>
      <c r="H1103" s="59"/>
      <c r="I1103" s="59"/>
      <c r="J1103" s="59"/>
      <c r="K1103" s="59"/>
      <c r="L1103" s="59">
        <v>700</v>
      </c>
      <c r="M1103" s="64" t="s">
        <v>399</v>
      </c>
      <c r="N1103" s="11" t="s">
        <v>376</v>
      </c>
      <c r="O1103" s="459"/>
      <c r="P1103" s="11">
        <v>1</v>
      </c>
    </row>
    <row r="1104" spans="1:16">
      <c r="A1104" s="83"/>
      <c r="B1104" s="105" t="s">
        <v>263</v>
      </c>
      <c r="C1104" s="59">
        <v>1</v>
      </c>
      <c r="D1104" s="59"/>
      <c r="E1104" s="59"/>
      <c r="F1104" s="59"/>
      <c r="G1104" s="59"/>
      <c r="H1104" s="59"/>
      <c r="I1104" s="59"/>
      <c r="J1104" s="59"/>
      <c r="K1104" s="59"/>
      <c r="L1104" s="59">
        <v>701</v>
      </c>
      <c r="M1104" s="68" t="s">
        <v>1099</v>
      </c>
      <c r="N1104" s="68"/>
      <c r="O1104" s="459"/>
      <c r="P1104" s="98">
        <v>1</v>
      </c>
    </row>
    <row r="1105" spans="1:16">
      <c r="A1105" s="83"/>
      <c r="B1105" s="105" t="s">
        <v>263</v>
      </c>
      <c r="C1105" s="59">
        <v>1</v>
      </c>
      <c r="D1105" s="59"/>
      <c r="E1105" s="59"/>
      <c r="F1105" s="59"/>
      <c r="G1105" s="59"/>
      <c r="H1105" s="59"/>
      <c r="I1105" s="59"/>
      <c r="J1105" s="59"/>
      <c r="K1105" s="59"/>
      <c r="L1105" s="59">
        <v>702</v>
      </c>
      <c r="M1105" s="68" t="s">
        <v>1100</v>
      </c>
      <c r="N1105" s="68"/>
      <c r="O1105" s="459"/>
      <c r="P1105" s="98">
        <v>1</v>
      </c>
    </row>
    <row r="1106" spans="1:16">
      <c r="A1106" s="83"/>
      <c r="B1106" s="105" t="s">
        <v>263</v>
      </c>
      <c r="C1106" s="59">
        <v>1</v>
      </c>
      <c r="D1106" s="59"/>
      <c r="E1106" s="59"/>
      <c r="F1106" s="59"/>
      <c r="G1106" s="59"/>
      <c r="H1106" s="59"/>
      <c r="I1106" s="59"/>
      <c r="J1106" s="59"/>
      <c r="K1106" s="59"/>
      <c r="L1106" s="59">
        <v>703</v>
      </c>
      <c r="M1106" s="68" t="s">
        <v>1101</v>
      </c>
      <c r="N1106" s="68"/>
      <c r="O1106" s="459"/>
      <c r="P1106" s="98">
        <v>1</v>
      </c>
    </row>
    <row r="1107" spans="1:16">
      <c r="A1107" s="83"/>
      <c r="B1107" s="105" t="s">
        <v>263</v>
      </c>
      <c r="C1107" s="59">
        <v>1</v>
      </c>
      <c r="D1107" s="59"/>
      <c r="E1107" s="59"/>
      <c r="F1107" s="59"/>
      <c r="G1107" s="59"/>
      <c r="H1107" s="59"/>
      <c r="I1107" s="59"/>
      <c r="J1107" s="59"/>
      <c r="K1107" s="59"/>
      <c r="L1107" s="59">
        <v>715</v>
      </c>
      <c r="M1107" s="68" t="s">
        <v>1102</v>
      </c>
      <c r="N1107" s="68"/>
      <c r="O1107" s="459"/>
      <c r="P1107" s="98">
        <v>1</v>
      </c>
    </row>
    <row r="1108" spans="1:16">
      <c r="A1108" s="83"/>
      <c r="B1108" s="105" t="s">
        <v>263</v>
      </c>
      <c r="C1108" s="59">
        <v>1</v>
      </c>
      <c r="D1108" s="59"/>
      <c r="E1108" s="59"/>
      <c r="F1108" s="59"/>
      <c r="G1108" s="59"/>
      <c r="H1108" s="59"/>
      <c r="I1108" s="59"/>
      <c r="J1108" s="59"/>
      <c r="K1108" s="59"/>
      <c r="L1108" s="21">
        <v>716</v>
      </c>
      <c r="M1108" s="104" t="s">
        <v>1103</v>
      </c>
      <c r="N1108" s="104"/>
      <c r="O1108" s="459"/>
      <c r="P1108" s="162">
        <v>1</v>
      </c>
    </row>
    <row r="1109" spans="1:16">
      <c r="A1109" s="83"/>
      <c r="B1109" s="105" t="s">
        <v>263</v>
      </c>
      <c r="C1109" s="59">
        <v>1</v>
      </c>
      <c r="D1109" s="59"/>
      <c r="E1109" s="59"/>
      <c r="F1109" s="59"/>
      <c r="G1109" s="59"/>
      <c r="H1109" s="59"/>
      <c r="I1109" s="59"/>
      <c r="J1109" s="59"/>
      <c r="K1109" s="59"/>
      <c r="L1109" s="21">
        <v>717</v>
      </c>
      <c r="M1109" s="104" t="s">
        <v>1104</v>
      </c>
      <c r="N1109" s="104"/>
      <c r="O1109" s="459"/>
      <c r="P1109" s="162">
        <v>1</v>
      </c>
    </row>
    <row r="1110" spans="1:16">
      <c r="A1110" s="83"/>
      <c r="B1110" s="105" t="s">
        <v>263</v>
      </c>
      <c r="C1110" s="59">
        <v>1</v>
      </c>
      <c r="D1110" s="59"/>
      <c r="E1110" s="59"/>
      <c r="F1110" s="59"/>
      <c r="G1110" s="59"/>
      <c r="H1110" s="59"/>
      <c r="I1110" s="59"/>
      <c r="J1110" s="59"/>
      <c r="K1110" s="59"/>
      <c r="L1110" s="59">
        <v>718</v>
      </c>
      <c r="M1110" s="104"/>
      <c r="N1110" s="9"/>
      <c r="O1110" s="459"/>
      <c r="P1110" s="11"/>
    </row>
    <row r="1111" spans="1:16">
      <c r="A1111" s="83"/>
      <c r="B1111" s="105" t="s">
        <v>263</v>
      </c>
      <c r="C1111" s="59">
        <v>1</v>
      </c>
      <c r="D1111" s="59"/>
      <c r="E1111" s="59"/>
      <c r="F1111" s="59"/>
      <c r="G1111" s="59"/>
      <c r="H1111" s="59"/>
      <c r="I1111" s="59"/>
      <c r="J1111" s="59"/>
      <c r="K1111" s="59"/>
      <c r="L1111" s="59">
        <v>719</v>
      </c>
      <c r="M1111" s="104"/>
      <c r="N1111" s="9"/>
      <c r="O1111" s="459"/>
      <c r="P1111" s="11"/>
    </row>
    <row r="1112" spans="1:16">
      <c r="A1112" s="83"/>
      <c r="B1112" s="105" t="s">
        <v>263</v>
      </c>
      <c r="C1112" s="59">
        <v>1</v>
      </c>
      <c r="D1112" s="59"/>
      <c r="E1112" s="59"/>
      <c r="F1112" s="59"/>
      <c r="G1112" s="59"/>
      <c r="H1112" s="59"/>
      <c r="I1112" s="59"/>
      <c r="J1112" s="59"/>
      <c r="K1112" s="59"/>
      <c r="L1112" s="59">
        <v>720</v>
      </c>
      <c r="M1112" s="104"/>
      <c r="N1112" s="9"/>
      <c r="O1112" s="459"/>
      <c r="P1112" s="11"/>
    </row>
    <row r="1113" spans="1:16">
      <c r="A1113" s="83"/>
      <c r="B1113" s="105" t="s">
        <v>263</v>
      </c>
      <c r="C1113" s="59">
        <v>1</v>
      </c>
      <c r="D1113" s="59"/>
      <c r="E1113" s="59"/>
      <c r="F1113" s="59"/>
      <c r="G1113" s="59"/>
      <c r="H1113" s="59"/>
      <c r="I1113" s="59"/>
      <c r="J1113" s="59"/>
      <c r="K1113" s="59"/>
      <c r="L1113" s="59">
        <v>721</v>
      </c>
      <c r="M1113" s="104"/>
      <c r="N1113" s="9"/>
      <c r="O1113" s="459"/>
      <c r="P1113" s="11"/>
    </row>
    <row r="1114" spans="1:16">
      <c r="A1114" s="83"/>
      <c r="B1114" s="105" t="s">
        <v>263</v>
      </c>
      <c r="C1114" s="59">
        <v>1</v>
      </c>
      <c r="D1114" s="59"/>
      <c r="E1114" s="59"/>
      <c r="F1114" s="59"/>
      <c r="G1114" s="59"/>
      <c r="H1114" s="59"/>
      <c r="I1114" s="59"/>
      <c r="J1114" s="59"/>
      <c r="K1114" s="59"/>
      <c r="L1114" s="59">
        <v>722</v>
      </c>
      <c r="M1114" s="104"/>
      <c r="N1114" s="9"/>
      <c r="O1114" s="459"/>
      <c r="P1114" s="11"/>
    </row>
    <row r="1115" spans="1:16">
      <c r="A1115" s="83"/>
      <c r="B1115" s="105" t="s">
        <v>263</v>
      </c>
      <c r="C1115" s="59">
        <v>1</v>
      </c>
      <c r="D1115" s="59"/>
      <c r="E1115" s="59"/>
      <c r="F1115" s="59"/>
      <c r="G1115" s="59"/>
      <c r="H1115" s="59"/>
      <c r="I1115" s="59"/>
      <c r="J1115" s="59"/>
      <c r="K1115" s="59"/>
      <c r="L1115" s="59">
        <v>723</v>
      </c>
      <c r="M1115" s="104"/>
      <c r="N1115" s="9"/>
      <c r="O1115" s="459"/>
      <c r="P1115" s="11"/>
    </row>
    <row r="1116" spans="1:16">
      <c r="A1116" s="83"/>
      <c r="B1116" s="105" t="s">
        <v>263</v>
      </c>
      <c r="C1116" s="59">
        <v>1</v>
      </c>
      <c r="D1116" s="59"/>
      <c r="E1116" s="59"/>
      <c r="F1116" s="59"/>
      <c r="G1116" s="59"/>
      <c r="H1116" s="59"/>
      <c r="I1116" s="59"/>
      <c r="J1116" s="59"/>
      <c r="K1116" s="59"/>
      <c r="L1116" s="59">
        <v>724</v>
      </c>
      <c r="M1116" s="104"/>
      <c r="N1116" s="9"/>
      <c r="O1116" s="459"/>
      <c r="P1116" s="11"/>
    </row>
    <row r="1117" spans="1:16">
      <c r="A1117" s="83"/>
      <c r="B1117" s="105" t="s">
        <v>263</v>
      </c>
      <c r="C1117" s="59">
        <v>1</v>
      </c>
      <c r="D1117" s="59"/>
      <c r="E1117" s="59"/>
      <c r="F1117" s="59"/>
      <c r="G1117" s="59"/>
      <c r="H1117" s="59"/>
      <c r="I1117" s="59"/>
      <c r="J1117" s="59"/>
      <c r="K1117" s="59"/>
      <c r="L1117" s="59">
        <v>725</v>
      </c>
      <c r="M1117" s="104"/>
      <c r="N1117" s="9"/>
      <c r="O1117" s="459"/>
      <c r="P1117" s="11"/>
    </row>
    <row r="1118" spans="1:16">
      <c r="A1118" s="83"/>
      <c r="B1118" s="105" t="s">
        <v>263</v>
      </c>
      <c r="C1118" s="59">
        <v>1</v>
      </c>
      <c r="D1118" s="59"/>
      <c r="E1118" s="59"/>
      <c r="F1118" s="59"/>
      <c r="G1118" s="59"/>
      <c r="H1118" s="59"/>
      <c r="I1118" s="59"/>
      <c r="J1118" s="59"/>
      <c r="K1118" s="59"/>
      <c r="L1118" s="59">
        <v>726</v>
      </c>
      <c r="M1118" s="104"/>
      <c r="N1118" s="9"/>
      <c r="O1118" s="459"/>
      <c r="P1118" s="11"/>
    </row>
    <row r="1119" spans="1:16">
      <c r="A1119" s="83"/>
      <c r="B1119" s="105" t="s">
        <v>263</v>
      </c>
      <c r="C1119" s="59">
        <v>1</v>
      </c>
      <c r="D1119" s="59"/>
      <c r="E1119" s="59"/>
      <c r="F1119" s="59"/>
      <c r="G1119" s="59"/>
      <c r="H1119" s="59"/>
      <c r="I1119" s="59"/>
      <c r="J1119" s="59"/>
      <c r="K1119" s="59"/>
      <c r="L1119" s="59">
        <v>727</v>
      </c>
      <c r="M1119" s="104"/>
      <c r="N1119" s="9"/>
      <c r="O1119" s="459"/>
      <c r="P1119" s="11"/>
    </row>
    <row r="1120" spans="1:16">
      <c r="A1120" s="83"/>
      <c r="B1120" s="105" t="s">
        <v>263</v>
      </c>
      <c r="C1120" s="59">
        <v>1</v>
      </c>
      <c r="D1120" s="59"/>
      <c r="E1120" s="59"/>
      <c r="F1120" s="59"/>
      <c r="G1120" s="59"/>
      <c r="H1120" s="59"/>
      <c r="I1120" s="59"/>
      <c r="J1120" s="59"/>
      <c r="K1120" s="59"/>
      <c r="L1120" s="59">
        <v>728</v>
      </c>
      <c r="M1120" s="104"/>
      <c r="N1120" s="9"/>
      <c r="O1120" s="459"/>
      <c r="P1120" s="11"/>
    </row>
    <row r="1121" spans="1:16">
      <c r="A1121" s="83"/>
      <c r="B1121" s="105" t="s">
        <v>263</v>
      </c>
      <c r="C1121" s="59">
        <v>1</v>
      </c>
      <c r="D1121" s="59"/>
      <c r="E1121" s="59"/>
      <c r="F1121" s="59"/>
      <c r="G1121" s="59"/>
      <c r="H1121" s="59"/>
      <c r="I1121" s="59"/>
      <c r="J1121" s="59"/>
      <c r="K1121" s="59"/>
      <c r="L1121" s="59">
        <v>729</v>
      </c>
      <c r="M1121" s="104"/>
      <c r="N1121" s="9"/>
      <c r="O1121" s="459"/>
      <c r="P1121" s="11"/>
    </row>
    <row r="1122" spans="1:16">
      <c r="A1122" s="83"/>
      <c r="B1122" s="105" t="s">
        <v>263</v>
      </c>
      <c r="C1122" s="59">
        <v>1</v>
      </c>
      <c r="D1122" s="59"/>
      <c r="E1122" s="59"/>
      <c r="F1122" s="59"/>
      <c r="G1122" s="59"/>
      <c r="H1122" s="59"/>
      <c r="I1122" s="59"/>
      <c r="J1122" s="59"/>
      <c r="K1122" s="59"/>
      <c r="L1122" s="59">
        <v>730</v>
      </c>
      <c r="M1122" s="104"/>
      <c r="N1122" s="9"/>
      <c r="O1122" s="459"/>
      <c r="P1122" s="11"/>
    </row>
    <row r="1123" spans="1:16">
      <c r="A1123" s="83"/>
      <c r="B1123" s="105" t="s">
        <v>263</v>
      </c>
      <c r="C1123" s="59">
        <v>1</v>
      </c>
      <c r="D1123" s="59"/>
      <c r="E1123" s="59"/>
      <c r="F1123" s="59"/>
      <c r="G1123" s="59"/>
      <c r="H1123" s="59"/>
      <c r="I1123" s="59"/>
      <c r="J1123" s="59"/>
      <c r="K1123" s="59"/>
      <c r="L1123" s="59">
        <v>731</v>
      </c>
      <c r="M1123" s="104"/>
      <c r="N1123" s="9"/>
      <c r="O1123" s="459"/>
      <c r="P1123" s="11"/>
    </row>
    <row r="1124" spans="1:16">
      <c r="A1124" s="83"/>
      <c r="B1124" s="105" t="s">
        <v>263</v>
      </c>
      <c r="C1124" s="59">
        <v>1</v>
      </c>
      <c r="D1124" s="59"/>
      <c r="E1124" s="59"/>
      <c r="F1124" s="59"/>
      <c r="G1124" s="59"/>
      <c r="H1124" s="59"/>
      <c r="I1124" s="59"/>
      <c r="J1124" s="59"/>
      <c r="K1124" s="59"/>
      <c r="L1124" s="59">
        <v>732</v>
      </c>
      <c r="M1124" s="104"/>
      <c r="N1124" s="9"/>
      <c r="O1124" s="459"/>
      <c r="P1124" s="11"/>
    </row>
    <row r="1125" spans="1:16">
      <c r="A1125" s="83"/>
      <c r="B1125" s="105" t="s">
        <v>263</v>
      </c>
      <c r="C1125" s="59">
        <v>1</v>
      </c>
      <c r="D1125" s="59"/>
      <c r="E1125" s="59"/>
      <c r="F1125" s="59"/>
      <c r="G1125" s="59"/>
      <c r="H1125" s="59"/>
      <c r="I1125" s="59"/>
      <c r="J1125" s="59"/>
      <c r="K1125" s="59"/>
      <c r="L1125" s="59">
        <v>733</v>
      </c>
      <c r="M1125" s="104"/>
      <c r="N1125" s="9"/>
      <c r="O1125" s="459"/>
      <c r="P1125" s="11"/>
    </row>
    <row r="1126" spans="1:16">
      <c r="A1126" s="83"/>
      <c r="B1126" s="105" t="s">
        <v>263</v>
      </c>
      <c r="C1126" s="59">
        <v>1</v>
      </c>
      <c r="D1126" s="59"/>
      <c r="E1126" s="59"/>
      <c r="F1126" s="59"/>
      <c r="G1126" s="59"/>
      <c r="H1126" s="59"/>
      <c r="I1126" s="59"/>
      <c r="J1126" s="59"/>
      <c r="K1126" s="59"/>
      <c r="L1126" s="59">
        <v>734</v>
      </c>
      <c r="M1126" s="104"/>
      <c r="N1126" s="9"/>
      <c r="O1126" s="459"/>
      <c r="P1126" s="11"/>
    </row>
    <row r="1127" spans="1:16">
      <c r="A1127" s="83"/>
      <c r="B1127" s="105" t="s">
        <v>263</v>
      </c>
      <c r="C1127" s="59">
        <v>1</v>
      </c>
      <c r="D1127" s="59"/>
      <c r="E1127" s="59"/>
      <c r="F1127" s="59"/>
      <c r="G1127" s="59"/>
      <c r="H1127" s="59"/>
      <c r="I1127" s="59"/>
      <c r="J1127" s="59"/>
      <c r="K1127" s="59"/>
      <c r="L1127" s="59">
        <v>735</v>
      </c>
      <c r="M1127" s="104"/>
      <c r="N1127" s="9"/>
      <c r="O1127" s="459"/>
      <c r="P1127" s="11"/>
    </row>
    <row r="1128" spans="1:16">
      <c r="A1128" s="83"/>
      <c r="B1128" s="105" t="s">
        <v>263</v>
      </c>
      <c r="C1128" s="59">
        <v>1</v>
      </c>
      <c r="D1128" s="59"/>
      <c r="E1128" s="59"/>
      <c r="F1128" s="59"/>
      <c r="G1128" s="59"/>
      <c r="H1128" s="59"/>
      <c r="I1128" s="59"/>
      <c r="J1128" s="59"/>
      <c r="K1128" s="59"/>
      <c r="L1128" s="59">
        <v>736</v>
      </c>
      <c r="M1128" s="104"/>
      <c r="N1128" s="9"/>
      <c r="O1128" s="459"/>
      <c r="P1128" s="11"/>
    </row>
    <row r="1129" spans="1:16">
      <c r="A1129" s="83"/>
      <c r="B1129" s="105" t="s">
        <v>263</v>
      </c>
      <c r="C1129" s="59">
        <v>1</v>
      </c>
      <c r="D1129" s="59"/>
      <c r="E1129" s="59"/>
      <c r="F1129" s="59"/>
      <c r="G1129" s="59"/>
      <c r="H1129" s="59"/>
      <c r="I1129" s="59"/>
      <c r="J1129" s="59"/>
      <c r="K1129" s="59"/>
      <c r="L1129" s="59">
        <v>737</v>
      </c>
      <c r="M1129" s="104"/>
      <c r="N1129" s="9"/>
      <c r="O1129" s="459"/>
      <c r="P1129" s="11"/>
    </row>
    <row r="1130" spans="1:16">
      <c r="A1130" s="83"/>
      <c r="B1130" s="105" t="s">
        <v>263</v>
      </c>
      <c r="C1130" s="59">
        <v>1</v>
      </c>
      <c r="D1130" s="59"/>
      <c r="E1130" s="59"/>
      <c r="F1130" s="59"/>
      <c r="G1130" s="59"/>
      <c r="H1130" s="59"/>
      <c r="I1130" s="59"/>
      <c r="J1130" s="59"/>
      <c r="K1130" s="59"/>
      <c r="L1130" s="59">
        <v>738</v>
      </c>
      <c r="M1130" s="104"/>
      <c r="N1130" s="9"/>
      <c r="O1130" s="459"/>
      <c r="P1130" s="11"/>
    </row>
    <row r="1131" spans="1:16" s="73" customFormat="1">
      <c r="A1131" s="69" t="s">
        <v>28</v>
      </c>
      <c r="B1131" s="108"/>
      <c r="C1131" s="69">
        <f>SUM(C973:C1130)</f>
        <v>151</v>
      </c>
      <c r="D1131" s="69"/>
      <c r="E1131" s="69">
        <f t="shared" ref="E1131:K1131" si="32">SUM(E974:E1130)</f>
        <v>9</v>
      </c>
      <c r="F1131" s="69">
        <f t="shared" si="32"/>
        <v>13</v>
      </c>
      <c r="G1131" s="69">
        <f t="shared" si="32"/>
        <v>13</v>
      </c>
      <c r="H1131" s="69">
        <f t="shared" si="32"/>
        <v>0</v>
      </c>
      <c r="I1131" s="69">
        <f t="shared" si="32"/>
        <v>0</v>
      </c>
      <c r="J1131" s="69">
        <f t="shared" si="32"/>
        <v>0</v>
      </c>
      <c r="K1131" s="69">
        <f t="shared" si="32"/>
        <v>35</v>
      </c>
      <c r="L1131" s="69"/>
      <c r="M1131" s="104"/>
      <c r="N1131" s="9"/>
      <c r="O1131" s="460"/>
      <c r="P1131" s="163"/>
    </row>
    <row r="1132" spans="1:16">
      <c r="A1132" s="74" t="s">
        <v>402</v>
      </c>
      <c r="B1132" s="58"/>
      <c r="C1132" s="59"/>
      <c r="D1132" s="59"/>
      <c r="E1132" s="59"/>
      <c r="F1132" s="59"/>
      <c r="G1132" s="59"/>
      <c r="H1132" s="59"/>
      <c r="I1132" s="59"/>
      <c r="J1132" s="59"/>
      <c r="K1132" s="59"/>
      <c r="L1132" s="59"/>
      <c r="M1132" s="104"/>
      <c r="N1132" s="9"/>
      <c r="O1132" s="459"/>
      <c r="P1132" s="11"/>
    </row>
    <row r="1133" spans="1:16">
      <c r="A1133" s="83"/>
      <c r="B1133" s="74" t="s">
        <v>49</v>
      </c>
      <c r="C1133" s="59"/>
      <c r="D1133" s="59"/>
      <c r="E1133" s="59"/>
      <c r="F1133" s="59"/>
      <c r="G1133" s="59"/>
      <c r="H1133" s="59"/>
      <c r="I1133" s="59"/>
      <c r="J1133" s="59"/>
      <c r="K1133" s="59"/>
      <c r="L1133" s="59"/>
      <c r="M1133" s="104"/>
      <c r="N1133" s="9"/>
      <c r="O1133" s="459"/>
      <c r="P1133" s="11"/>
    </row>
    <row r="1134" spans="1:16">
      <c r="A1134" s="83"/>
      <c r="B1134" s="105" t="s">
        <v>1056</v>
      </c>
      <c r="C1134" s="59">
        <v>1</v>
      </c>
      <c r="D1134" s="59">
        <v>4</v>
      </c>
      <c r="E1134" s="59">
        <v>6</v>
      </c>
      <c r="F1134" s="59"/>
      <c r="G1134" s="59"/>
      <c r="H1134" s="59"/>
      <c r="I1134" s="59"/>
      <c r="J1134" s="59"/>
      <c r="K1134" s="59">
        <f>SUM(E1134:J1134)</f>
        <v>6</v>
      </c>
      <c r="L1134" s="59">
        <v>172</v>
      </c>
      <c r="M1134" s="64" t="s">
        <v>403</v>
      </c>
      <c r="N1134" s="11" t="s">
        <v>404</v>
      </c>
      <c r="O1134" s="459"/>
      <c r="P1134" s="11">
        <v>1</v>
      </c>
    </row>
    <row r="1135" spans="1:16">
      <c r="A1135" s="83"/>
      <c r="B1135" s="105" t="s">
        <v>84</v>
      </c>
      <c r="C1135" s="59">
        <v>1</v>
      </c>
      <c r="D1135" s="59"/>
      <c r="E1135" s="59"/>
      <c r="F1135" s="59"/>
      <c r="G1135" s="59"/>
      <c r="H1135" s="59"/>
      <c r="I1135" s="59"/>
      <c r="J1135" s="59"/>
      <c r="K1135" s="59"/>
      <c r="L1135" s="59">
        <v>174</v>
      </c>
      <c r="M1135" s="64" t="s">
        <v>405</v>
      </c>
      <c r="N1135" s="11" t="s">
        <v>404</v>
      </c>
      <c r="O1135" s="459"/>
      <c r="P1135" s="11">
        <v>1</v>
      </c>
    </row>
    <row r="1136" spans="1:16">
      <c r="A1136" s="83"/>
      <c r="B1136" s="105" t="s">
        <v>84</v>
      </c>
      <c r="C1136" s="59">
        <v>1</v>
      </c>
      <c r="D1136" s="59"/>
      <c r="E1136" s="59"/>
      <c r="F1136" s="59"/>
      <c r="G1136" s="59"/>
      <c r="H1136" s="59"/>
      <c r="I1136" s="59"/>
      <c r="J1136" s="59"/>
      <c r="K1136" s="59"/>
      <c r="L1136" s="59">
        <v>176</v>
      </c>
      <c r="M1136" s="68" t="s">
        <v>406</v>
      </c>
      <c r="N1136" s="11" t="s">
        <v>407</v>
      </c>
      <c r="O1136" s="459"/>
      <c r="P1136" s="11">
        <v>1</v>
      </c>
    </row>
    <row r="1137" spans="1:16">
      <c r="A1137" s="83"/>
      <c r="B1137" s="105" t="s">
        <v>84</v>
      </c>
      <c r="C1137" s="59">
        <v>1</v>
      </c>
      <c r="D1137" s="59"/>
      <c r="E1137" s="59"/>
      <c r="F1137" s="59"/>
      <c r="G1137" s="59"/>
      <c r="H1137" s="59"/>
      <c r="I1137" s="59"/>
      <c r="J1137" s="59"/>
      <c r="K1137" s="59"/>
      <c r="L1137" s="59">
        <v>178</v>
      </c>
      <c r="M1137" s="104"/>
      <c r="N1137" s="9"/>
      <c r="O1137" s="459"/>
      <c r="P1137" s="11"/>
    </row>
    <row r="1138" spans="1:16">
      <c r="A1138" s="83"/>
      <c r="B1138" s="105" t="s">
        <v>84</v>
      </c>
      <c r="C1138" s="59">
        <v>1</v>
      </c>
      <c r="D1138" s="59"/>
      <c r="E1138" s="59"/>
      <c r="F1138" s="59"/>
      <c r="G1138" s="59"/>
      <c r="H1138" s="59"/>
      <c r="I1138" s="59"/>
      <c r="J1138" s="59"/>
      <c r="K1138" s="59"/>
      <c r="L1138" s="59">
        <v>557</v>
      </c>
      <c r="M1138" s="104"/>
      <c r="N1138" s="9"/>
      <c r="O1138" s="459"/>
      <c r="P1138" s="11"/>
    </row>
    <row r="1139" spans="1:16">
      <c r="A1139" s="83"/>
      <c r="B1139" s="105" t="s">
        <v>84</v>
      </c>
      <c r="C1139" s="59">
        <v>1</v>
      </c>
      <c r="D1139" s="59"/>
      <c r="E1139" s="59"/>
      <c r="F1139" s="59"/>
      <c r="G1139" s="59"/>
      <c r="H1139" s="59"/>
      <c r="I1139" s="59"/>
      <c r="J1139" s="59"/>
      <c r="K1139" s="59"/>
      <c r="L1139" s="59">
        <v>558</v>
      </c>
      <c r="M1139" s="104"/>
      <c r="N1139" s="9"/>
      <c r="O1139" s="459"/>
      <c r="P1139" s="11"/>
    </row>
    <row r="1140" spans="1:16">
      <c r="A1140" s="83"/>
      <c r="B1140" s="105" t="s">
        <v>84</v>
      </c>
      <c r="C1140" s="59">
        <v>1</v>
      </c>
      <c r="D1140" s="59"/>
      <c r="E1140" s="59"/>
      <c r="F1140" s="59"/>
      <c r="G1140" s="59"/>
      <c r="H1140" s="59"/>
      <c r="I1140" s="59"/>
      <c r="J1140" s="59"/>
      <c r="K1140" s="59"/>
      <c r="L1140" s="59">
        <v>929</v>
      </c>
      <c r="M1140" s="104"/>
      <c r="N1140" s="9"/>
      <c r="O1140" s="459"/>
      <c r="P1140" s="11"/>
    </row>
    <row r="1141" spans="1:16">
      <c r="A1141" s="83"/>
      <c r="B1141" s="105" t="s">
        <v>84</v>
      </c>
      <c r="C1141" s="59">
        <v>1</v>
      </c>
      <c r="D1141" s="59">
        <v>2</v>
      </c>
      <c r="E1141" s="59"/>
      <c r="F1141" s="59">
        <v>17</v>
      </c>
      <c r="G1141" s="59"/>
      <c r="H1141" s="59"/>
      <c r="I1141" s="59"/>
      <c r="J1141" s="59"/>
      <c r="K1141" s="59">
        <f>SUM(E1141:J1141)</f>
        <v>17</v>
      </c>
      <c r="L1141" s="59">
        <v>930</v>
      </c>
      <c r="M1141" s="104"/>
      <c r="N1141" s="9"/>
      <c r="O1141" s="459"/>
      <c r="P1141" s="11"/>
    </row>
    <row r="1142" spans="1:16">
      <c r="A1142" s="83"/>
      <c r="B1142" s="105" t="s">
        <v>1057</v>
      </c>
      <c r="C1142" s="59">
        <v>1</v>
      </c>
      <c r="D1142" s="59">
        <v>4</v>
      </c>
      <c r="E1142" s="59">
        <f>C1142</f>
        <v>1</v>
      </c>
      <c r="F1142" s="59"/>
      <c r="G1142" s="59"/>
      <c r="H1142" s="59"/>
      <c r="I1142" s="59"/>
      <c r="J1142" s="59"/>
      <c r="K1142" s="59">
        <f>SUM(E1142:J1142)</f>
        <v>1</v>
      </c>
      <c r="L1142" s="59">
        <v>69</v>
      </c>
      <c r="M1142" s="104"/>
      <c r="N1142" s="9"/>
      <c r="O1142" s="459"/>
      <c r="P1142" s="11"/>
    </row>
    <row r="1143" spans="1:16">
      <c r="A1143" s="83"/>
      <c r="B1143" s="105" t="s">
        <v>25</v>
      </c>
      <c r="C1143" s="59">
        <v>1</v>
      </c>
      <c r="D1143" s="59"/>
      <c r="E1143" s="59"/>
      <c r="F1143" s="59"/>
      <c r="G1143" s="59"/>
      <c r="H1143" s="59"/>
      <c r="I1143" s="59"/>
      <c r="J1143" s="59"/>
      <c r="K1143" s="59"/>
      <c r="L1143" s="59">
        <v>72</v>
      </c>
      <c r="M1143" s="104"/>
      <c r="N1143" s="9"/>
      <c r="O1143" s="459"/>
      <c r="P1143" s="11"/>
    </row>
    <row r="1144" spans="1:16">
      <c r="A1144" s="83"/>
      <c r="B1144" s="105" t="s">
        <v>25</v>
      </c>
      <c r="C1144" s="59">
        <v>1</v>
      </c>
      <c r="D1144" s="59"/>
      <c r="E1144" s="59"/>
      <c r="F1144" s="59"/>
      <c r="G1144" s="59"/>
      <c r="H1144" s="59"/>
      <c r="I1144" s="59"/>
      <c r="J1144" s="59"/>
      <c r="K1144" s="59"/>
      <c r="L1144" s="59">
        <v>189</v>
      </c>
      <c r="M1144" s="104"/>
      <c r="N1144" s="9"/>
      <c r="O1144" s="459"/>
      <c r="P1144" s="11"/>
    </row>
    <row r="1145" spans="1:16" s="10" customFormat="1">
      <c r="A1145" s="85"/>
      <c r="B1145" s="105" t="s">
        <v>25</v>
      </c>
      <c r="C1145" s="61">
        <v>1</v>
      </c>
      <c r="D1145" s="61"/>
      <c r="E1145" s="61"/>
      <c r="F1145" s="61"/>
      <c r="G1145" s="61"/>
      <c r="H1145" s="61"/>
      <c r="I1145" s="61"/>
      <c r="J1145" s="61"/>
      <c r="K1145" s="61"/>
      <c r="L1145" s="61">
        <v>1105</v>
      </c>
      <c r="M1145" s="51"/>
      <c r="N1145" s="114" t="s">
        <v>409</v>
      </c>
      <c r="O1145" s="463" t="s">
        <v>410</v>
      </c>
      <c r="P1145" s="19"/>
    </row>
    <row r="1146" spans="1:16">
      <c r="A1146" s="83"/>
      <c r="B1146" s="105" t="s">
        <v>25</v>
      </c>
      <c r="C1146" s="59">
        <v>1</v>
      </c>
      <c r="D1146" s="59"/>
      <c r="E1146" s="59"/>
      <c r="F1146" s="59"/>
      <c r="G1146" s="59"/>
      <c r="H1146" s="59"/>
      <c r="I1146" s="59"/>
      <c r="J1146" s="59"/>
      <c r="K1146" s="59"/>
      <c r="L1146" s="59">
        <v>559</v>
      </c>
      <c r="M1146" s="104"/>
      <c r="N1146" s="9"/>
      <c r="O1146" s="459"/>
      <c r="P1146" s="11"/>
    </row>
    <row r="1147" spans="1:16">
      <c r="A1147" s="83"/>
      <c r="B1147" s="105" t="s">
        <v>25</v>
      </c>
      <c r="C1147" s="59">
        <v>1</v>
      </c>
      <c r="D1147" s="59"/>
      <c r="E1147" s="59"/>
      <c r="F1147" s="59"/>
      <c r="G1147" s="59"/>
      <c r="H1147" s="59"/>
      <c r="I1147" s="59"/>
      <c r="J1147" s="59"/>
      <c r="K1147" s="59"/>
      <c r="L1147" s="59">
        <v>931</v>
      </c>
      <c r="M1147" s="104"/>
      <c r="N1147" s="9"/>
      <c r="O1147" s="459"/>
      <c r="P1147" s="11"/>
    </row>
    <row r="1148" spans="1:16">
      <c r="A1148" s="83"/>
      <c r="B1148" s="105" t="s">
        <v>1054</v>
      </c>
      <c r="C1148" s="59">
        <v>1</v>
      </c>
      <c r="D1148" s="59"/>
      <c r="E1148" s="59"/>
      <c r="F1148" s="59"/>
      <c r="G1148" s="59"/>
      <c r="H1148" s="59"/>
      <c r="I1148" s="59"/>
      <c r="J1148" s="59"/>
      <c r="K1148" s="59"/>
      <c r="L1148" s="61">
        <v>684</v>
      </c>
      <c r="M1148" s="104"/>
      <c r="N1148" s="9"/>
      <c r="O1148" s="459"/>
      <c r="P1148" s="11"/>
    </row>
    <row r="1149" spans="1:16">
      <c r="A1149" s="83"/>
      <c r="B1149" s="105" t="s">
        <v>101</v>
      </c>
      <c r="C1149" s="59">
        <v>1</v>
      </c>
      <c r="D1149" s="59"/>
      <c r="E1149" s="59"/>
      <c r="F1149" s="59"/>
      <c r="G1149" s="59"/>
      <c r="H1149" s="59"/>
      <c r="I1149" s="59"/>
      <c r="J1149" s="59"/>
      <c r="K1149" s="59"/>
      <c r="L1149" s="59">
        <v>932</v>
      </c>
      <c r="M1149" s="104"/>
      <c r="N1149" s="9"/>
      <c r="O1149" s="459"/>
      <c r="P1149" s="11"/>
    </row>
    <row r="1150" spans="1:16">
      <c r="A1150" s="83"/>
      <c r="B1150" s="74" t="s">
        <v>230</v>
      </c>
      <c r="C1150" s="59"/>
      <c r="D1150" s="59"/>
      <c r="E1150" s="59"/>
      <c r="F1150" s="59"/>
      <c r="G1150" s="59"/>
      <c r="H1150" s="59"/>
      <c r="I1150" s="59"/>
      <c r="J1150" s="59"/>
      <c r="K1150" s="59"/>
      <c r="L1150" s="59"/>
      <c r="M1150" s="104"/>
      <c r="N1150" s="9"/>
      <c r="O1150" s="459"/>
      <c r="P1150" s="11"/>
    </row>
    <row r="1151" spans="1:16">
      <c r="A1151" s="83"/>
      <c r="B1151" s="105" t="s">
        <v>113</v>
      </c>
      <c r="C1151" s="59">
        <v>1</v>
      </c>
      <c r="D1151" s="59">
        <v>1</v>
      </c>
      <c r="E1151" s="59"/>
      <c r="F1151" s="59"/>
      <c r="G1151" s="59">
        <v>4</v>
      </c>
      <c r="H1151" s="59"/>
      <c r="I1151" s="59"/>
      <c r="J1151" s="59"/>
      <c r="K1151" s="59">
        <f>SUM(E1151:J1151)</f>
        <v>4</v>
      </c>
      <c r="L1151" s="59">
        <v>553</v>
      </c>
      <c r="M1151" s="64" t="s">
        <v>411</v>
      </c>
      <c r="N1151" s="11" t="s">
        <v>404</v>
      </c>
      <c r="O1151" s="459"/>
      <c r="P1151" s="11">
        <v>1</v>
      </c>
    </row>
    <row r="1152" spans="1:16">
      <c r="A1152" s="83"/>
      <c r="B1152" s="105" t="s">
        <v>113</v>
      </c>
      <c r="C1152" s="59">
        <v>1</v>
      </c>
      <c r="D1152" s="59"/>
      <c r="E1152" s="59"/>
      <c r="F1152" s="59"/>
      <c r="G1152" s="59"/>
      <c r="H1152" s="59"/>
      <c r="I1152" s="59"/>
      <c r="J1152" s="59"/>
      <c r="K1152" s="59"/>
      <c r="L1152" s="59">
        <v>554</v>
      </c>
      <c r="M1152" s="104"/>
      <c r="N1152" s="9"/>
      <c r="O1152" s="459"/>
      <c r="P1152" s="11"/>
    </row>
    <row r="1153" spans="1:20">
      <c r="A1153" s="83"/>
      <c r="B1153" s="105" t="s">
        <v>113</v>
      </c>
      <c r="C1153" s="59">
        <v>1</v>
      </c>
      <c r="D1153" s="59"/>
      <c r="E1153" s="59"/>
      <c r="F1153" s="59"/>
      <c r="G1153" s="59"/>
      <c r="H1153" s="59"/>
      <c r="I1153" s="59"/>
      <c r="J1153" s="59"/>
      <c r="K1153" s="59"/>
      <c r="L1153" s="59">
        <v>925</v>
      </c>
      <c r="M1153" s="129" t="s">
        <v>1728</v>
      </c>
      <c r="N1153" s="114" t="s">
        <v>407</v>
      </c>
      <c r="O1153" s="459" t="s">
        <v>412</v>
      </c>
      <c r="P1153" s="11">
        <v>1</v>
      </c>
    </row>
    <row r="1154" spans="1:20">
      <c r="A1154" s="83"/>
      <c r="B1154" s="105" t="s">
        <v>113</v>
      </c>
      <c r="C1154" s="59">
        <v>1</v>
      </c>
      <c r="D1154" s="59"/>
      <c r="E1154" s="59"/>
      <c r="F1154" s="59"/>
      <c r="G1154" s="59"/>
      <c r="H1154" s="59"/>
      <c r="I1154" s="59"/>
      <c r="J1154" s="59"/>
      <c r="K1154" s="59"/>
      <c r="L1154" s="59">
        <v>926</v>
      </c>
      <c r="M1154" s="9"/>
      <c r="N1154" s="11" t="s">
        <v>407</v>
      </c>
      <c r="O1154" s="459"/>
      <c r="P1154" s="11"/>
      <c r="Q1154" s="129" t="s">
        <v>1729</v>
      </c>
    </row>
    <row r="1155" spans="1:20">
      <c r="A1155" s="83"/>
      <c r="B1155" s="74" t="s">
        <v>234</v>
      </c>
      <c r="C1155" s="59"/>
      <c r="D1155" s="59"/>
      <c r="E1155" s="59"/>
      <c r="F1155" s="59"/>
      <c r="G1155" s="59"/>
      <c r="H1155" s="59"/>
      <c r="I1155" s="59"/>
      <c r="J1155" s="59"/>
      <c r="K1155" s="59"/>
      <c r="L1155" s="59"/>
      <c r="M1155" s="104"/>
      <c r="N1155" s="9"/>
      <c r="O1155" s="459"/>
      <c r="P1155" s="11"/>
    </row>
    <row r="1156" spans="1:20">
      <c r="A1156" s="83"/>
      <c r="B1156" s="105" t="s">
        <v>221</v>
      </c>
      <c r="C1156" s="59">
        <v>1</v>
      </c>
      <c r="D1156" s="59">
        <v>1</v>
      </c>
      <c r="E1156" s="59"/>
      <c r="F1156" s="59">
        <v>6</v>
      </c>
      <c r="G1156" s="59"/>
      <c r="H1156" s="59"/>
      <c r="I1156" s="59"/>
      <c r="J1156" s="59"/>
      <c r="K1156" s="59">
        <f>SUM(E1156:J1156)</f>
        <v>6</v>
      </c>
      <c r="L1156" s="59">
        <v>108</v>
      </c>
      <c r="M1156" s="64" t="s">
        <v>414</v>
      </c>
      <c r="N1156" s="11" t="s">
        <v>407</v>
      </c>
      <c r="O1156" s="459"/>
      <c r="P1156" s="11">
        <v>1</v>
      </c>
      <c r="R1156" s="130"/>
      <c r="T1156" s="428"/>
    </row>
    <row r="1157" spans="1:20">
      <c r="A1157" s="83"/>
      <c r="B1157" s="105" t="s">
        <v>84</v>
      </c>
      <c r="C1157" s="59">
        <v>1</v>
      </c>
      <c r="D1157" s="59"/>
      <c r="E1157" s="59"/>
      <c r="F1157" s="59"/>
      <c r="G1157" s="59"/>
      <c r="H1157" s="59"/>
      <c r="I1157" s="59"/>
      <c r="J1157" s="59"/>
      <c r="K1157" s="59"/>
      <c r="L1157" s="59">
        <v>122</v>
      </c>
      <c r="M1157" s="104"/>
      <c r="N1157" s="9"/>
      <c r="O1157" s="459"/>
      <c r="P1157" s="11"/>
      <c r="R1157" s="130"/>
      <c r="T1157" s="428"/>
    </row>
    <row r="1158" spans="1:20">
      <c r="A1158" s="83"/>
      <c r="B1158" s="105" t="s">
        <v>84</v>
      </c>
      <c r="C1158" s="59">
        <v>1</v>
      </c>
      <c r="D1158" s="59"/>
      <c r="E1158" s="59"/>
      <c r="F1158" s="59"/>
      <c r="G1158" s="59"/>
      <c r="H1158" s="59"/>
      <c r="I1158" s="59"/>
      <c r="J1158" s="59"/>
      <c r="K1158" s="59"/>
      <c r="L1158" s="59">
        <v>124</v>
      </c>
      <c r="M1158" s="64" t="s">
        <v>415</v>
      </c>
      <c r="N1158" s="11" t="s">
        <v>404</v>
      </c>
      <c r="O1158" s="459"/>
      <c r="P1158" s="11">
        <v>1</v>
      </c>
    </row>
    <row r="1159" spans="1:20">
      <c r="A1159" s="83"/>
      <c r="B1159" s="105" t="s">
        <v>84</v>
      </c>
      <c r="C1159" s="59">
        <v>1</v>
      </c>
      <c r="D1159" s="59"/>
      <c r="E1159" s="59"/>
      <c r="F1159" s="59"/>
      <c r="G1159" s="59"/>
      <c r="H1159" s="59"/>
      <c r="I1159" s="59"/>
      <c r="J1159" s="59"/>
      <c r="K1159" s="59"/>
      <c r="L1159" s="59">
        <v>138</v>
      </c>
      <c r="M1159" s="64" t="s">
        <v>416</v>
      </c>
      <c r="N1159" s="11" t="s">
        <v>404</v>
      </c>
      <c r="O1159" s="459"/>
      <c r="P1159" s="11">
        <v>1</v>
      </c>
    </row>
    <row r="1160" spans="1:20">
      <c r="A1160" s="83"/>
      <c r="B1160" s="105" t="s">
        <v>84</v>
      </c>
      <c r="C1160" s="59">
        <v>1</v>
      </c>
      <c r="D1160" s="59"/>
      <c r="E1160" s="59"/>
      <c r="F1160" s="59"/>
      <c r="G1160" s="59"/>
      <c r="H1160" s="59"/>
      <c r="I1160" s="59"/>
      <c r="J1160" s="59"/>
      <c r="K1160" s="59"/>
      <c r="L1160" s="59">
        <v>188</v>
      </c>
      <c r="N1160" s="11" t="s">
        <v>407</v>
      </c>
      <c r="O1160" s="459"/>
      <c r="P1160" s="11"/>
      <c r="Q1160" s="64" t="s">
        <v>417</v>
      </c>
    </row>
    <row r="1161" spans="1:20">
      <c r="A1161" s="83"/>
      <c r="B1161" s="105" t="s">
        <v>84</v>
      </c>
      <c r="C1161" s="59">
        <v>1</v>
      </c>
      <c r="D1161" s="59"/>
      <c r="E1161" s="59"/>
      <c r="F1161" s="59"/>
      <c r="G1161" s="59"/>
      <c r="H1161" s="59"/>
      <c r="I1161" s="59"/>
      <c r="J1161" s="59"/>
      <c r="K1161" s="59"/>
      <c r="L1161" s="59">
        <v>186</v>
      </c>
      <c r="M1161" s="104"/>
      <c r="N1161" s="9"/>
      <c r="O1161" s="459"/>
      <c r="P1161" s="11"/>
    </row>
    <row r="1162" spans="1:20">
      <c r="A1162" s="83"/>
      <c r="B1162" s="105" t="s">
        <v>418</v>
      </c>
      <c r="C1162" s="59">
        <v>1</v>
      </c>
      <c r="D1162" s="59">
        <v>2</v>
      </c>
      <c r="E1162" s="116"/>
      <c r="F1162" s="116">
        <f>C1162</f>
        <v>1</v>
      </c>
      <c r="G1162" s="116"/>
      <c r="H1162" s="116"/>
      <c r="I1162" s="116"/>
      <c r="J1162" s="116"/>
      <c r="K1162" s="116">
        <f>SUM(E1162:J1162)</f>
        <v>1</v>
      </c>
      <c r="L1162" s="59">
        <v>159</v>
      </c>
      <c r="M1162" s="64" t="s">
        <v>419</v>
      </c>
      <c r="N1162" s="11" t="s">
        <v>407</v>
      </c>
      <c r="O1162" s="459"/>
      <c r="P1162" s="11">
        <v>1</v>
      </c>
    </row>
    <row r="1163" spans="1:20">
      <c r="A1163" s="83"/>
      <c r="B1163" s="105" t="s">
        <v>420</v>
      </c>
      <c r="C1163" s="59">
        <v>1</v>
      </c>
      <c r="D1163" s="59"/>
      <c r="E1163" s="116"/>
      <c r="F1163" s="116"/>
      <c r="G1163" s="116"/>
      <c r="H1163" s="116"/>
      <c r="I1163" s="116"/>
      <c r="J1163" s="116"/>
      <c r="K1163" s="116"/>
      <c r="L1163" s="59">
        <v>163</v>
      </c>
      <c r="M1163" s="64" t="s">
        <v>421</v>
      </c>
      <c r="N1163" s="11" t="s">
        <v>407</v>
      </c>
      <c r="O1163" s="459"/>
      <c r="P1163" s="11">
        <v>1</v>
      </c>
    </row>
    <row r="1164" spans="1:20">
      <c r="A1164" s="83"/>
      <c r="B1164" s="105" t="s">
        <v>420</v>
      </c>
      <c r="C1164" s="59">
        <v>1</v>
      </c>
      <c r="D1164" s="59"/>
      <c r="E1164" s="116"/>
      <c r="F1164" s="116"/>
      <c r="G1164" s="116"/>
      <c r="H1164" s="116"/>
      <c r="I1164" s="116"/>
      <c r="J1164" s="116"/>
      <c r="K1164" s="116"/>
      <c r="L1164" s="59">
        <v>171</v>
      </c>
      <c r="M1164" s="64" t="s">
        <v>422</v>
      </c>
      <c r="N1164" s="11" t="s">
        <v>407</v>
      </c>
      <c r="O1164" s="459"/>
      <c r="P1164" s="11">
        <v>1</v>
      </c>
    </row>
    <row r="1165" spans="1:20">
      <c r="A1165" s="83"/>
      <c r="B1165" s="105" t="s">
        <v>420</v>
      </c>
      <c r="C1165" s="59">
        <v>1</v>
      </c>
      <c r="D1165" s="59"/>
      <c r="E1165" s="116"/>
      <c r="F1165" s="116"/>
      <c r="G1165" s="116"/>
      <c r="H1165" s="116"/>
      <c r="I1165" s="116"/>
      <c r="J1165" s="116"/>
      <c r="K1165" s="116"/>
      <c r="L1165" s="59">
        <v>191</v>
      </c>
      <c r="M1165" s="64" t="s">
        <v>423</v>
      </c>
      <c r="N1165" s="11" t="s">
        <v>407</v>
      </c>
      <c r="O1165" s="459"/>
      <c r="P1165" s="11">
        <v>1</v>
      </c>
    </row>
    <row r="1166" spans="1:20">
      <c r="A1166" s="83"/>
      <c r="B1166" s="105" t="s">
        <v>420</v>
      </c>
      <c r="C1166" s="59">
        <v>1</v>
      </c>
      <c r="D1166" s="59"/>
      <c r="E1166" s="116"/>
      <c r="F1166" s="116"/>
      <c r="G1166" s="116"/>
      <c r="H1166" s="116"/>
      <c r="I1166" s="116"/>
      <c r="J1166" s="116"/>
      <c r="K1166" s="116"/>
      <c r="L1166" s="59">
        <v>193</v>
      </c>
      <c r="M1166" s="64" t="s">
        <v>424</v>
      </c>
      <c r="N1166" s="11" t="s">
        <v>407</v>
      </c>
      <c r="O1166" s="459"/>
      <c r="P1166" s="11">
        <v>1</v>
      </c>
    </row>
    <row r="1167" spans="1:20">
      <c r="A1167" s="83"/>
      <c r="B1167" s="105" t="s">
        <v>420</v>
      </c>
      <c r="C1167" s="59">
        <v>1</v>
      </c>
      <c r="D1167" s="59"/>
      <c r="E1167" s="116"/>
      <c r="F1167" s="116"/>
      <c r="G1167" s="116"/>
      <c r="H1167" s="116"/>
      <c r="I1167" s="116"/>
      <c r="J1167" s="116"/>
      <c r="K1167" s="116"/>
      <c r="L1167" s="59">
        <v>195</v>
      </c>
      <c r="M1167" s="64" t="s">
        <v>425</v>
      </c>
      <c r="N1167" s="11" t="s">
        <v>407</v>
      </c>
      <c r="O1167" s="459"/>
      <c r="P1167" s="11">
        <v>1</v>
      </c>
    </row>
    <row r="1168" spans="1:20">
      <c r="A1168" s="83"/>
      <c r="B1168" s="105" t="s">
        <v>244</v>
      </c>
      <c r="C1168" s="59">
        <v>1</v>
      </c>
      <c r="D1168" s="59">
        <v>3</v>
      </c>
      <c r="E1168" s="59"/>
      <c r="F1168" s="59"/>
      <c r="G1168" s="59">
        <f>C1168</f>
        <v>1</v>
      </c>
      <c r="H1168" s="59"/>
      <c r="I1168" s="59"/>
      <c r="J1168" s="59"/>
      <c r="K1168" s="59">
        <f>SUM(E1168:J1168)</f>
        <v>1</v>
      </c>
      <c r="L1168" s="59">
        <v>37</v>
      </c>
      <c r="M1168" s="104"/>
      <c r="N1168" s="9"/>
      <c r="O1168" s="459"/>
      <c r="P1168" s="11"/>
    </row>
    <row r="1169" spans="1:16">
      <c r="A1169" s="83"/>
      <c r="B1169" s="105" t="s">
        <v>24</v>
      </c>
      <c r="C1169" s="59">
        <v>1</v>
      </c>
      <c r="D1169" s="59"/>
      <c r="E1169" s="59"/>
      <c r="F1169" s="59"/>
      <c r="G1169" s="59"/>
      <c r="H1169" s="59"/>
      <c r="I1169" s="59"/>
      <c r="J1169" s="59"/>
      <c r="K1169" s="59"/>
      <c r="L1169" s="59">
        <v>64</v>
      </c>
      <c r="M1169" s="104"/>
      <c r="N1169" s="9"/>
      <c r="O1169" s="459"/>
      <c r="P1169" s="11"/>
    </row>
    <row r="1170" spans="1:16">
      <c r="A1170" s="83"/>
      <c r="B1170" s="105" t="s">
        <v>24</v>
      </c>
      <c r="C1170" s="59">
        <v>1</v>
      </c>
      <c r="D1170" s="59"/>
      <c r="E1170" s="59"/>
      <c r="F1170" s="59"/>
      <c r="G1170" s="59"/>
      <c r="H1170" s="59"/>
      <c r="I1170" s="59"/>
      <c r="J1170" s="59"/>
      <c r="K1170" s="59"/>
      <c r="L1170" s="59">
        <v>75</v>
      </c>
      <c r="M1170" s="64" t="s">
        <v>426</v>
      </c>
      <c r="N1170" s="11" t="s">
        <v>404</v>
      </c>
      <c r="O1170" s="459"/>
      <c r="P1170" s="11">
        <v>1</v>
      </c>
    </row>
    <row r="1171" spans="1:16">
      <c r="A1171" s="83"/>
      <c r="B1171" s="105" t="s">
        <v>24</v>
      </c>
      <c r="C1171" s="59">
        <v>1</v>
      </c>
      <c r="D1171" s="59"/>
      <c r="E1171" s="59"/>
      <c r="F1171" s="59"/>
      <c r="G1171" s="59"/>
      <c r="H1171" s="59"/>
      <c r="I1171" s="59"/>
      <c r="J1171" s="59"/>
      <c r="K1171" s="59"/>
      <c r="L1171" s="59">
        <v>91</v>
      </c>
      <c r="M1171" s="64" t="s">
        <v>427</v>
      </c>
      <c r="N1171" s="11" t="s">
        <v>404</v>
      </c>
      <c r="O1171" s="459"/>
      <c r="P1171" s="11">
        <v>1</v>
      </c>
    </row>
    <row r="1172" spans="1:16">
      <c r="A1172" s="83"/>
      <c r="B1172" s="105" t="s">
        <v>24</v>
      </c>
      <c r="C1172" s="59">
        <v>1</v>
      </c>
      <c r="D1172" s="59"/>
      <c r="E1172" s="59"/>
      <c r="F1172" s="59"/>
      <c r="G1172" s="59"/>
      <c r="H1172" s="59"/>
      <c r="I1172" s="59"/>
      <c r="J1172" s="59"/>
      <c r="K1172" s="59"/>
      <c r="L1172" s="59">
        <v>99</v>
      </c>
      <c r="M1172" s="64" t="s">
        <v>428</v>
      </c>
      <c r="N1172" s="11" t="s">
        <v>407</v>
      </c>
      <c r="O1172" s="459"/>
      <c r="P1172" s="11">
        <v>1</v>
      </c>
    </row>
    <row r="1173" spans="1:16">
      <c r="A1173" s="83"/>
      <c r="B1173" s="105" t="s">
        <v>24</v>
      </c>
      <c r="C1173" s="59">
        <v>1</v>
      </c>
      <c r="D1173" s="59"/>
      <c r="E1173" s="59"/>
      <c r="F1173" s="59"/>
      <c r="G1173" s="59"/>
      <c r="H1173" s="59"/>
      <c r="I1173" s="59"/>
      <c r="J1173" s="59"/>
      <c r="K1173" s="59"/>
      <c r="L1173" s="59">
        <v>101</v>
      </c>
      <c r="M1173" s="104"/>
      <c r="N1173" s="9"/>
      <c r="O1173" s="459"/>
      <c r="P1173" s="11"/>
    </row>
    <row r="1174" spans="1:16">
      <c r="A1174" s="83"/>
      <c r="B1174" s="74" t="s">
        <v>250</v>
      </c>
      <c r="C1174" s="59"/>
      <c r="D1174" s="59"/>
      <c r="E1174" s="59"/>
      <c r="F1174" s="59"/>
      <c r="G1174" s="59"/>
      <c r="H1174" s="59"/>
      <c r="I1174" s="59"/>
      <c r="J1174" s="59"/>
      <c r="K1174" s="59"/>
      <c r="L1174" s="59"/>
      <c r="M1174" s="104"/>
      <c r="N1174" s="9"/>
      <c r="O1174" s="459"/>
      <c r="P1174" s="11"/>
    </row>
    <row r="1175" spans="1:16">
      <c r="A1175" s="83"/>
      <c r="B1175" s="74" t="s">
        <v>429</v>
      </c>
      <c r="C1175" s="59"/>
      <c r="D1175" s="59"/>
      <c r="E1175" s="59"/>
      <c r="F1175" s="59"/>
      <c r="G1175" s="59"/>
      <c r="H1175" s="59"/>
      <c r="I1175" s="59"/>
      <c r="J1175" s="59"/>
      <c r="K1175" s="59"/>
      <c r="L1175" s="59"/>
      <c r="M1175" s="104"/>
      <c r="N1175" s="9"/>
      <c r="O1175" s="459"/>
      <c r="P1175" s="11"/>
    </row>
    <row r="1176" spans="1:16">
      <c r="A1176" s="83"/>
      <c r="B1176" s="105" t="s">
        <v>252</v>
      </c>
      <c r="C1176" s="59">
        <v>1</v>
      </c>
      <c r="D1176" s="59">
        <v>1</v>
      </c>
      <c r="E1176" s="59"/>
      <c r="F1176" s="59"/>
      <c r="G1176" s="59">
        <v>2</v>
      </c>
      <c r="H1176" s="59"/>
      <c r="I1176" s="59"/>
      <c r="J1176" s="59"/>
      <c r="K1176" s="59">
        <f>SUM(E1176:J1176)</f>
        <v>2</v>
      </c>
      <c r="L1176" s="59">
        <v>555</v>
      </c>
      <c r="M1176" s="64" t="s">
        <v>430</v>
      </c>
      <c r="N1176" s="11" t="s">
        <v>404</v>
      </c>
      <c r="O1176" s="459"/>
      <c r="P1176" s="11">
        <v>1</v>
      </c>
    </row>
    <row r="1177" spans="1:16">
      <c r="A1177" s="83"/>
      <c r="B1177" s="105" t="s">
        <v>152</v>
      </c>
      <c r="C1177" s="59">
        <v>1</v>
      </c>
      <c r="D1177" s="59"/>
      <c r="E1177" s="59"/>
      <c r="F1177" s="59"/>
      <c r="G1177" s="59"/>
      <c r="H1177" s="59"/>
      <c r="I1177" s="59"/>
      <c r="J1177" s="59"/>
      <c r="K1177" s="59"/>
      <c r="L1177" s="59">
        <v>556</v>
      </c>
      <c r="M1177" s="104"/>
      <c r="N1177" s="9"/>
      <c r="O1177" s="459"/>
      <c r="P1177" s="11"/>
    </row>
    <row r="1178" spans="1:16">
      <c r="A1178" s="83"/>
      <c r="B1178" s="105" t="s">
        <v>254</v>
      </c>
      <c r="C1178" s="59">
        <v>1</v>
      </c>
      <c r="D1178" s="59"/>
      <c r="E1178" s="59"/>
      <c r="F1178" s="59"/>
      <c r="G1178" s="59"/>
      <c r="H1178" s="59"/>
      <c r="I1178" s="59"/>
      <c r="J1178" s="59"/>
      <c r="K1178" s="59"/>
      <c r="L1178" s="59">
        <v>561</v>
      </c>
      <c r="M1178" s="64" t="s">
        <v>431</v>
      </c>
      <c r="N1178" s="11" t="s">
        <v>404</v>
      </c>
      <c r="O1178" s="459"/>
      <c r="P1178" s="11">
        <v>1</v>
      </c>
    </row>
    <row r="1179" spans="1:16">
      <c r="A1179" s="83"/>
      <c r="B1179" s="105" t="s">
        <v>65</v>
      </c>
      <c r="C1179" s="59">
        <v>1</v>
      </c>
      <c r="D1179" s="59"/>
      <c r="E1179" s="59"/>
      <c r="F1179" s="59"/>
      <c r="G1179" s="59"/>
      <c r="H1179" s="59"/>
      <c r="I1179" s="59"/>
      <c r="J1179" s="59"/>
      <c r="K1179" s="59"/>
      <c r="L1179" s="59">
        <v>562</v>
      </c>
      <c r="M1179" s="64" t="s">
        <v>432</v>
      </c>
      <c r="N1179" s="11" t="s">
        <v>404</v>
      </c>
      <c r="O1179" s="459"/>
      <c r="P1179" s="11">
        <v>1</v>
      </c>
    </row>
    <row r="1180" spans="1:16">
      <c r="A1180" s="83"/>
      <c r="B1180" s="105" t="s">
        <v>65</v>
      </c>
      <c r="C1180" s="59">
        <v>1</v>
      </c>
      <c r="D1180" s="59"/>
      <c r="E1180" s="59"/>
      <c r="F1180" s="59"/>
      <c r="G1180" s="59"/>
      <c r="H1180" s="59"/>
      <c r="I1180" s="59"/>
      <c r="J1180" s="59"/>
      <c r="K1180" s="59"/>
      <c r="L1180" s="59">
        <v>563</v>
      </c>
      <c r="M1180" s="104"/>
      <c r="N1180" s="9"/>
      <c r="O1180" s="459"/>
      <c r="P1180" s="11"/>
    </row>
    <row r="1181" spans="1:16">
      <c r="A1181" s="83"/>
      <c r="B1181" s="105" t="s">
        <v>65</v>
      </c>
      <c r="C1181" s="59">
        <v>1</v>
      </c>
      <c r="D1181" s="59"/>
      <c r="E1181" s="59"/>
      <c r="F1181" s="59"/>
      <c r="G1181" s="59"/>
      <c r="H1181" s="59"/>
      <c r="I1181" s="59"/>
      <c r="J1181" s="59"/>
      <c r="K1181" s="59"/>
      <c r="L1181" s="59">
        <v>564</v>
      </c>
      <c r="M1181" s="104"/>
      <c r="N1181" s="9"/>
      <c r="O1181" s="459"/>
      <c r="P1181" s="11"/>
    </row>
    <row r="1182" spans="1:16">
      <c r="A1182" s="83"/>
      <c r="B1182" s="105" t="s">
        <v>65</v>
      </c>
      <c r="C1182" s="59">
        <v>1</v>
      </c>
      <c r="D1182" s="59"/>
      <c r="E1182" s="59"/>
      <c r="F1182" s="59"/>
      <c r="G1182" s="59"/>
      <c r="H1182" s="59"/>
      <c r="I1182" s="59"/>
      <c r="J1182" s="59"/>
      <c r="K1182" s="59"/>
      <c r="L1182" s="59">
        <v>565</v>
      </c>
      <c r="M1182" s="104"/>
      <c r="N1182" s="9"/>
      <c r="O1182" s="459"/>
      <c r="P1182" s="11"/>
    </row>
    <row r="1183" spans="1:16">
      <c r="A1183" s="83"/>
      <c r="B1183" s="105" t="s">
        <v>65</v>
      </c>
      <c r="C1183" s="59">
        <v>1</v>
      </c>
      <c r="D1183" s="59"/>
      <c r="E1183" s="59"/>
      <c r="F1183" s="59"/>
      <c r="G1183" s="59"/>
      <c r="H1183" s="59"/>
      <c r="I1183" s="59"/>
      <c r="J1183" s="59"/>
      <c r="K1183" s="59"/>
      <c r="L1183" s="59">
        <v>566</v>
      </c>
      <c r="M1183" s="104"/>
      <c r="N1183" s="9"/>
      <c r="O1183" s="459"/>
      <c r="P1183" s="11"/>
    </row>
    <row r="1184" spans="1:16">
      <c r="A1184" s="83"/>
      <c r="B1184" s="105" t="s">
        <v>65</v>
      </c>
      <c r="C1184" s="59">
        <v>1</v>
      </c>
      <c r="D1184" s="59"/>
      <c r="E1184" s="59"/>
      <c r="F1184" s="59"/>
      <c r="G1184" s="59"/>
      <c r="H1184" s="59"/>
      <c r="I1184" s="59"/>
      <c r="J1184" s="59"/>
      <c r="K1184" s="59"/>
      <c r="L1184" s="59">
        <v>580</v>
      </c>
      <c r="M1184" s="104"/>
      <c r="N1184" s="9"/>
      <c r="O1184" s="459"/>
      <c r="P1184" s="11"/>
    </row>
    <row r="1185" spans="1:16">
      <c r="A1185" s="83"/>
      <c r="B1185" s="105" t="s">
        <v>65</v>
      </c>
      <c r="C1185" s="59">
        <v>1</v>
      </c>
      <c r="D1185" s="59"/>
      <c r="E1185" s="59"/>
      <c r="F1185" s="59"/>
      <c r="G1185" s="59"/>
      <c r="H1185" s="59"/>
      <c r="I1185" s="59"/>
      <c r="J1185" s="59"/>
      <c r="K1185" s="59"/>
      <c r="L1185" s="59">
        <v>581</v>
      </c>
      <c r="M1185" s="104"/>
      <c r="N1185" s="9"/>
      <c r="O1185" s="459"/>
      <c r="P1185" s="11"/>
    </row>
    <row r="1186" spans="1:16">
      <c r="A1186" s="83"/>
      <c r="B1186" s="105" t="s">
        <v>65</v>
      </c>
      <c r="C1186" s="59">
        <v>1</v>
      </c>
      <c r="D1186" s="59"/>
      <c r="E1186" s="59"/>
      <c r="F1186" s="59"/>
      <c r="G1186" s="59"/>
      <c r="H1186" s="59"/>
      <c r="I1186" s="59"/>
      <c r="J1186" s="59"/>
      <c r="K1186" s="59"/>
      <c r="L1186" s="59">
        <v>582</v>
      </c>
      <c r="M1186" s="104"/>
      <c r="N1186" s="9"/>
      <c r="O1186" s="459"/>
      <c r="P1186" s="11"/>
    </row>
    <row r="1187" spans="1:16">
      <c r="A1187" s="83"/>
      <c r="B1187" s="105" t="s">
        <v>65</v>
      </c>
      <c r="C1187" s="59">
        <v>1</v>
      </c>
      <c r="D1187" s="59"/>
      <c r="E1187" s="59"/>
      <c r="F1187" s="59"/>
      <c r="G1187" s="59"/>
      <c r="H1187" s="59"/>
      <c r="I1187" s="59"/>
      <c r="J1187" s="59"/>
      <c r="K1187" s="59"/>
      <c r="L1187" s="59">
        <v>583</v>
      </c>
      <c r="M1187" s="104"/>
      <c r="N1187" s="9"/>
      <c r="O1187" s="459"/>
      <c r="P1187" s="11"/>
    </row>
    <row r="1188" spans="1:16">
      <c r="A1188" s="83"/>
      <c r="B1188" s="105" t="s">
        <v>65</v>
      </c>
      <c r="C1188" s="59">
        <v>1</v>
      </c>
      <c r="D1188" s="59"/>
      <c r="E1188" s="59"/>
      <c r="F1188" s="59"/>
      <c r="G1188" s="59"/>
      <c r="H1188" s="59"/>
      <c r="I1188" s="59"/>
      <c r="J1188" s="59"/>
      <c r="K1188" s="59"/>
      <c r="L1188" s="59">
        <v>584</v>
      </c>
      <c r="M1188" s="104"/>
      <c r="N1188" s="9"/>
      <c r="O1188" s="459"/>
      <c r="P1188" s="11"/>
    </row>
    <row r="1189" spans="1:16">
      <c r="A1189" s="83"/>
      <c r="B1189" s="105" t="s">
        <v>65</v>
      </c>
      <c r="C1189" s="59">
        <v>1</v>
      </c>
      <c r="D1189" s="59"/>
      <c r="E1189" s="59"/>
      <c r="F1189" s="59"/>
      <c r="G1189" s="59"/>
      <c r="H1189" s="59"/>
      <c r="I1189" s="59"/>
      <c r="J1189" s="59"/>
      <c r="K1189" s="59"/>
      <c r="L1189" s="59">
        <v>585</v>
      </c>
      <c r="M1189" s="104"/>
      <c r="N1189" s="9"/>
      <c r="O1189" s="459"/>
      <c r="P1189" s="11"/>
    </row>
    <row r="1190" spans="1:16">
      <c r="A1190" s="83"/>
      <c r="B1190" s="105" t="s">
        <v>65</v>
      </c>
      <c r="C1190" s="59">
        <v>1</v>
      </c>
      <c r="D1190" s="59"/>
      <c r="E1190" s="59"/>
      <c r="F1190" s="59"/>
      <c r="G1190" s="59"/>
      <c r="H1190" s="59"/>
      <c r="I1190" s="59"/>
      <c r="J1190" s="59"/>
      <c r="K1190" s="59"/>
      <c r="L1190" s="59">
        <v>586</v>
      </c>
      <c r="M1190" s="104"/>
      <c r="N1190" s="9"/>
      <c r="O1190" s="459"/>
      <c r="P1190" s="11"/>
    </row>
    <row r="1191" spans="1:16">
      <c r="A1191" s="83"/>
      <c r="B1191" s="105" t="s">
        <v>65</v>
      </c>
      <c r="C1191" s="59">
        <v>1</v>
      </c>
      <c r="D1191" s="59"/>
      <c r="E1191" s="59"/>
      <c r="F1191" s="59"/>
      <c r="G1191" s="59"/>
      <c r="H1191" s="59"/>
      <c r="I1191" s="59"/>
      <c r="J1191" s="59"/>
      <c r="K1191" s="59"/>
      <c r="L1191" s="59">
        <v>587</v>
      </c>
      <c r="M1191" s="104"/>
      <c r="N1191" s="9"/>
      <c r="O1191" s="459"/>
      <c r="P1191" s="11"/>
    </row>
    <row r="1192" spans="1:16">
      <c r="A1192" s="83"/>
      <c r="B1192" s="105" t="s">
        <v>65</v>
      </c>
      <c r="C1192" s="59">
        <v>1</v>
      </c>
      <c r="D1192" s="59"/>
      <c r="E1192" s="59"/>
      <c r="F1192" s="59"/>
      <c r="G1192" s="59"/>
      <c r="H1192" s="59"/>
      <c r="I1192" s="59"/>
      <c r="J1192" s="59"/>
      <c r="K1192" s="59"/>
      <c r="L1192" s="59">
        <v>588</v>
      </c>
      <c r="M1192" s="104"/>
      <c r="N1192" s="9"/>
      <c r="O1192" s="459"/>
      <c r="P1192" s="11"/>
    </row>
    <row r="1193" spans="1:16">
      <c r="A1193" s="83"/>
      <c r="B1193" s="105" t="s">
        <v>65</v>
      </c>
      <c r="C1193" s="59">
        <v>1</v>
      </c>
      <c r="D1193" s="59"/>
      <c r="E1193" s="59"/>
      <c r="F1193" s="59"/>
      <c r="G1193" s="59"/>
      <c r="H1193" s="59"/>
      <c r="I1193" s="59"/>
      <c r="J1193" s="59"/>
      <c r="K1193" s="59"/>
      <c r="L1193" s="59">
        <v>589</v>
      </c>
      <c r="M1193" s="104"/>
      <c r="N1193" s="9"/>
      <c r="O1193" s="459"/>
      <c r="P1193" s="11"/>
    </row>
    <row r="1194" spans="1:16">
      <c r="A1194" s="83"/>
      <c r="B1194" s="105" t="s">
        <v>65</v>
      </c>
      <c r="C1194" s="59">
        <v>1</v>
      </c>
      <c r="D1194" s="59"/>
      <c r="E1194" s="59"/>
      <c r="F1194" s="59"/>
      <c r="G1194" s="59"/>
      <c r="H1194" s="59"/>
      <c r="I1194" s="59"/>
      <c r="J1194" s="59"/>
      <c r="K1194" s="59"/>
      <c r="L1194" s="59">
        <v>590</v>
      </c>
      <c r="M1194" s="104"/>
      <c r="N1194" s="9"/>
      <c r="O1194" s="459"/>
      <c r="P1194" s="11"/>
    </row>
    <row r="1195" spans="1:16">
      <c r="A1195" s="83"/>
      <c r="B1195" s="105" t="s">
        <v>257</v>
      </c>
      <c r="C1195" s="59">
        <v>1</v>
      </c>
      <c r="D1195" s="59"/>
      <c r="E1195" s="59"/>
      <c r="F1195" s="59"/>
      <c r="G1195" s="59"/>
      <c r="H1195" s="59"/>
      <c r="I1195" s="59"/>
      <c r="J1195" s="59"/>
      <c r="K1195" s="59"/>
      <c r="L1195" s="59">
        <v>567</v>
      </c>
      <c r="M1195" s="64" t="s">
        <v>433</v>
      </c>
      <c r="N1195" s="11" t="s">
        <v>404</v>
      </c>
      <c r="O1195" s="459"/>
      <c r="P1195" s="11">
        <v>1</v>
      </c>
    </row>
    <row r="1196" spans="1:16">
      <c r="A1196" s="83"/>
      <c r="B1196" s="105" t="s">
        <v>259</v>
      </c>
      <c r="C1196" s="59">
        <v>1</v>
      </c>
      <c r="D1196" s="59"/>
      <c r="E1196" s="59"/>
      <c r="F1196" s="59"/>
      <c r="G1196" s="59"/>
      <c r="H1196" s="59"/>
      <c r="I1196" s="59"/>
      <c r="J1196" s="59"/>
      <c r="K1196" s="59"/>
      <c r="L1196" s="59">
        <v>568</v>
      </c>
      <c r="M1196" s="64" t="s">
        <v>434</v>
      </c>
      <c r="N1196" s="11" t="s">
        <v>404</v>
      </c>
      <c r="O1196" s="459"/>
      <c r="P1196" s="11">
        <v>1</v>
      </c>
    </row>
    <row r="1197" spans="1:16">
      <c r="A1197" s="83"/>
      <c r="B1197" s="105" t="s">
        <v>259</v>
      </c>
      <c r="C1197" s="59">
        <v>1</v>
      </c>
      <c r="D1197" s="59"/>
      <c r="E1197" s="59"/>
      <c r="F1197" s="59"/>
      <c r="G1197" s="59"/>
      <c r="H1197" s="59"/>
      <c r="I1197" s="59"/>
      <c r="J1197" s="59"/>
      <c r="K1197" s="59"/>
      <c r="L1197" s="59">
        <v>569</v>
      </c>
      <c r="M1197" s="64" t="s">
        <v>435</v>
      </c>
      <c r="N1197" s="11" t="s">
        <v>404</v>
      </c>
      <c r="O1197" s="459"/>
      <c r="P1197" s="11">
        <v>1</v>
      </c>
    </row>
    <row r="1198" spans="1:16">
      <c r="A1198" s="83"/>
      <c r="B1198" s="105" t="s">
        <v>259</v>
      </c>
      <c r="C1198" s="59">
        <v>1</v>
      </c>
      <c r="D1198" s="59"/>
      <c r="E1198" s="59"/>
      <c r="F1198" s="59"/>
      <c r="G1198" s="59"/>
      <c r="H1198" s="59"/>
      <c r="I1198" s="59"/>
      <c r="J1198" s="59"/>
      <c r="K1198" s="59"/>
      <c r="L1198" s="59">
        <v>570</v>
      </c>
      <c r="M1198" s="104"/>
      <c r="N1198" s="9"/>
      <c r="O1198" s="459"/>
      <c r="P1198" s="11"/>
    </row>
    <row r="1199" spans="1:16">
      <c r="A1199" s="83"/>
      <c r="B1199" s="105" t="s">
        <v>259</v>
      </c>
      <c r="C1199" s="59">
        <v>1</v>
      </c>
      <c r="D1199" s="59"/>
      <c r="E1199" s="59"/>
      <c r="F1199" s="59"/>
      <c r="G1199" s="59"/>
      <c r="H1199" s="59"/>
      <c r="I1199" s="59"/>
      <c r="J1199" s="59"/>
      <c r="K1199" s="59"/>
      <c r="L1199" s="59">
        <v>571</v>
      </c>
      <c r="M1199" s="104"/>
      <c r="N1199" s="9"/>
      <c r="O1199" s="459"/>
      <c r="P1199" s="11"/>
    </row>
    <row r="1200" spans="1:16">
      <c r="A1200" s="83"/>
      <c r="B1200" s="105" t="s">
        <v>259</v>
      </c>
      <c r="C1200" s="59">
        <v>1</v>
      </c>
      <c r="D1200" s="59"/>
      <c r="E1200" s="59"/>
      <c r="F1200" s="59"/>
      <c r="G1200" s="59"/>
      <c r="H1200" s="59"/>
      <c r="I1200" s="59"/>
      <c r="J1200" s="59"/>
      <c r="K1200" s="59"/>
      <c r="L1200" s="59">
        <v>572</v>
      </c>
      <c r="M1200" s="104"/>
      <c r="N1200" s="9"/>
      <c r="O1200" s="459"/>
      <c r="P1200" s="11"/>
    </row>
    <row r="1201" spans="1:16">
      <c r="A1201" s="83"/>
      <c r="B1201" s="105" t="s">
        <v>259</v>
      </c>
      <c r="C1201" s="59">
        <v>1</v>
      </c>
      <c r="D1201" s="59"/>
      <c r="E1201" s="59"/>
      <c r="F1201" s="59"/>
      <c r="G1201" s="59"/>
      <c r="H1201" s="59"/>
      <c r="I1201" s="59"/>
      <c r="J1201" s="59"/>
      <c r="K1201" s="59"/>
      <c r="L1201" s="59">
        <v>573</v>
      </c>
      <c r="M1201" s="104"/>
      <c r="N1201" s="9"/>
      <c r="O1201" s="459"/>
      <c r="P1201" s="11"/>
    </row>
    <row r="1202" spans="1:16">
      <c r="A1202" s="83"/>
      <c r="B1202" s="105" t="s">
        <v>259</v>
      </c>
      <c r="C1202" s="59">
        <v>1</v>
      </c>
      <c r="D1202" s="59"/>
      <c r="E1202" s="59"/>
      <c r="F1202" s="59"/>
      <c r="G1202" s="59"/>
      <c r="H1202" s="59"/>
      <c r="I1202" s="59"/>
      <c r="J1202" s="59"/>
      <c r="K1202" s="59"/>
      <c r="L1202" s="59">
        <v>574</v>
      </c>
      <c r="M1202" s="104"/>
      <c r="N1202" s="9"/>
      <c r="O1202" s="459"/>
      <c r="P1202" s="11"/>
    </row>
    <row r="1203" spans="1:16">
      <c r="A1203" s="83"/>
      <c r="B1203" s="105" t="s">
        <v>261</v>
      </c>
      <c r="C1203" s="59">
        <v>1</v>
      </c>
      <c r="D1203" s="59"/>
      <c r="E1203" s="59"/>
      <c r="F1203" s="59"/>
      <c r="G1203" s="59"/>
      <c r="H1203" s="59"/>
      <c r="I1203" s="59"/>
      <c r="J1203" s="59"/>
      <c r="K1203" s="59"/>
      <c r="L1203" s="59">
        <v>575</v>
      </c>
      <c r="M1203" s="64" t="s">
        <v>436</v>
      </c>
      <c r="N1203" s="11" t="s">
        <v>404</v>
      </c>
      <c r="O1203" s="459"/>
      <c r="P1203" s="11">
        <v>1</v>
      </c>
    </row>
    <row r="1204" spans="1:16">
      <c r="A1204" s="83"/>
      <c r="B1204" s="105" t="s">
        <v>263</v>
      </c>
      <c r="C1204" s="59">
        <v>1</v>
      </c>
      <c r="D1204" s="59"/>
      <c r="E1204" s="59"/>
      <c r="F1204" s="59"/>
      <c r="G1204" s="59"/>
      <c r="H1204" s="59"/>
      <c r="I1204" s="59"/>
      <c r="J1204" s="59"/>
      <c r="K1204" s="59"/>
      <c r="L1204" s="59">
        <v>576</v>
      </c>
      <c r="M1204" s="64" t="s">
        <v>437</v>
      </c>
      <c r="N1204" s="11" t="s">
        <v>404</v>
      </c>
      <c r="O1204" s="459"/>
      <c r="P1204" s="11">
        <v>1</v>
      </c>
    </row>
    <row r="1205" spans="1:16">
      <c r="A1205" s="83"/>
      <c r="B1205" s="105" t="s">
        <v>263</v>
      </c>
      <c r="C1205" s="59">
        <v>1</v>
      </c>
      <c r="D1205" s="59"/>
      <c r="E1205" s="59"/>
      <c r="F1205" s="59"/>
      <c r="G1205" s="59"/>
      <c r="H1205" s="59"/>
      <c r="I1205" s="59"/>
      <c r="J1205" s="59"/>
      <c r="K1205" s="59"/>
      <c r="L1205" s="59">
        <v>577</v>
      </c>
      <c r="M1205" s="68" t="s">
        <v>1105</v>
      </c>
      <c r="N1205" s="68"/>
      <c r="O1205" s="459"/>
      <c r="P1205" s="98">
        <v>1</v>
      </c>
    </row>
    <row r="1206" spans="1:16">
      <c r="A1206" s="83"/>
      <c r="B1206" s="105" t="s">
        <v>263</v>
      </c>
      <c r="C1206" s="59">
        <v>1</v>
      </c>
      <c r="D1206" s="59"/>
      <c r="E1206" s="59"/>
      <c r="F1206" s="59"/>
      <c r="G1206" s="59"/>
      <c r="H1206" s="59"/>
      <c r="I1206" s="59"/>
      <c r="J1206" s="59"/>
      <c r="K1206" s="59"/>
      <c r="L1206" s="59">
        <v>578</v>
      </c>
      <c r="M1206" s="68" t="s">
        <v>1106</v>
      </c>
      <c r="N1206" s="68"/>
      <c r="O1206" s="459"/>
      <c r="P1206" s="98">
        <v>1</v>
      </c>
    </row>
    <row r="1207" spans="1:16">
      <c r="A1207" s="83"/>
      <c r="B1207" s="105" t="s">
        <v>263</v>
      </c>
      <c r="C1207" s="59">
        <v>1</v>
      </c>
      <c r="D1207" s="59"/>
      <c r="E1207" s="59"/>
      <c r="F1207" s="59"/>
      <c r="G1207" s="59"/>
      <c r="H1207" s="59"/>
      <c r="I1207" s="59"/>
      <c r="J1207" s="59"/>
      <c r="K1207" s="59"/>
      <c r="L1207" s="21">
        <v>579</v>
      </c>
      <c r="M1207" s="104" t="s">
        <v>1107</v>
      </c>
      <c r="N1207" s="104"/>
      <c r="O1207" s="459"/>
      <c r="P1207" s="162">
        <v>1</v>
      </c>
    </row>
    <row r="1208" spans="1:16">
      <c r="A1208" s="83"/>
      <c r="B1208" s="105" t="s">
        <v>263</v>
      </c>
      <c r="C1208" s="59">
        <v>1</v>
      </c>
      <c r="D1208" s="59"/>
      <c r="E1208" s="59"/>
      <c r="F1208" s="59"/>
      <c r="G1208" s="59"/>
      <c r="H1208" s="59"/>
      <c r="I1208" s="59"/>
      <c r="J1208" s="59"/>
      <c r="K1208" s="59"/>
      <c r="L1208" s="59">
        <v>591</v>
      </c>
      <c r="M1208" s="104"/>
      <c r="N1208" s="9"/>
      <c r="O1208" s="459"/>
      <c r="P1208" s="11"/>
    </row>
    <row r="1209" spans="1:16">
      <c r="A1209" s="83"/>
      <c r="B1209" s="105" t="s">
        <v>263</v>
      </c>
      <c r="C1209" s="59">
        <v>1</v>
      </c>
      <c r="D1209" s="59"/>
      <c r="E1209" s="59"/>
      <c r="F1209" s="59"/>
      <c r="G1209" s="59"/>
      <c r="H1209" s="59"/>
      <c r="I1209" s="59"/>
      <c r="J1209" s="59"/>
      <c r="K1209" s="59"/>
      <c r="L1209" s="59">
        <v>592</v>
      </c>
      <c r="M1209" s="104"/>
      <c r="N1209" s="9"/>
      <c r="O1209" s="459"/>
      <c r="P1209" s="11"/>
    </row>
    <row r="1210" spans="1:16">
      <c r="A1210" s="83"/>
      <c r="B1210" s="105" t="s">
        <v>263</v>
      </c>
      <c r="C1210" s="59">
        <v>1</v>
      </c>
      <c r="D1210" s="59"/>
      <c r="E1210" s="59"/>
      <c r="F1210" s="59"/>
      <c r="G1210" s="59"/>
      <c r="H1210" s="59"/>
      <c r="I1210" s="59"/>
      <c r="J1210" s="59"/>
      <c r="K1210" s="59"/>
      <c r="L1210" s="59">
        <v>593</v>
      </c>
      <c r="M1210" s="104"/>
      <c r="N1210" s="9"/>
      <c r="O1210" s="459"/>
      <c r="P1210" s="11"/>
    </row>
    <row r="1211" spans="1:16">
      <c r="A1211" s="83"/>
      <c r="B1211" s="105" t="s">
        <v>263</v>
      </c>
      <c r="C1211" s="59">
        <v>1</v>
      </c>
      <c r="D1211" s="59"/>
      <c r="E1211" s="59"/>
      <c r="F1211" s="59"/>
      <c r="G1211" s="59"/>
      <c r="H1211" s="59"/>
      <c r="I1211" s="59"/>
      <c r="J1211" s="59"/>
      <c r="K1211" s="59"/>
      <c r="L1211" s="59">
        <v>594</v>
      </c>
      <c r="M1211" s="104"/>
      <c r="N1211" s="9"/>
      <c r="O1211" s="459"/>
      <c r="P1211" s="11"/>
    </row>
    <row r="1212" spans="1:16">
      <c r="A1212" s="83"/>
      <c r="B1212" s="105" t="s">
        <v>263</v>
      </c>
      <c r="C1212" s="59">
        <v>1</v>
      </c>
      <c r="D1212" s="59"/>
      <c r="E1212" s="59"/>
      <c r="F1212" s="59"/>
      <c r="G1212" s="59"/>
      <c r="H1212" s="59"/>
      <c r="I1212" s="59"/>
      <c r="J1212" s="59"/>
      <c r="K1212" s="59"/>
      <c r="L1212" s="59">
        <v>595</v>
      </c>
      <c r="M1212" s="104"/>
      <c r="N1212" s="9"/>
      <c r="O1212" s="459"/>
      <c r="P1212" s="11"/>
    </row>
    <row r="1213" spans="1:16">
      <c r="A1213" s="83"/>
      <c r="B1213" s="105" t="s">
        <v>263</v>
      </c>
      <c r="C1213" s="59">
        <v>1</v>
      </c>
      <c r="D1213" s="59"/>
      <c r="E1213" s="59"/>
      <c r="F1213" s="59"/>
      <c r="G1213" s="59"/>
      <c r="H1213" s="59"/>
      <c r="I1213" s="59"/>
      <c r="J1213" s="59"/>
      <c r="K1213" s="59"/>
      <c r="L1213" s="59">
        <v>596</v>
      </c>
      <c r="M1213" s="104"/>
      <c r="N1213" s="9"/>
      <c r="O1213" s="459"/>
      <c r="P1213" s="11"/>
    </row>
    <row r="1214" spans="1:16">
      <c r="A1214" s="83"/>
      <c r="B1214" s="105" t="s">
        <v>263</v>
      </c>
      <c r="C1214" s="59">
        <v>1</v>
      </c>
      <c r="D1214" s="59"/>
      <c r="E1214" s="59"/>
      <c r="F1214" s="59"/>
      <c r="G1214" s="59"/>
      <c r="H1214" s="59"/>
      <c r="I1214" s="59"/>
      <c r="J1214" s="59"/>
      <c r="K1214" s="59"/>
      <c r="L1214" s="59">
        <v>597</v>
      </c>
      <c r="M1214" s="104"/>
      <c r="N1214" s="9"/>
      <c r="O1214" s="459"/>
      <c r="P1214" s="11"/>
    </row>
    <row r="1215" spans="1:16">
      <c r="A1215" s="83"/>
      <c r="B1215" s="105" t="s">
        <v>263</v>
      </c>
      <c r="C1215" s="59">
        <v>1</v>
      </c>
      <c r="D1215" s="59"/>
      <c r="E1215" s="59"/>
      <c r="F1215" s="59"/>
      <c r="G1215" s="59"/>
      <c r="H1215" s="59"/>
      <c r="I1215" s="59"/>
      <c r="J1215" s="59"/>
      <c r="K1215" s="59"/>
      <c r="L1215" s="59">
        <v>598</v>
      </c>
      <c r="M1215" s="104"/>
      <c r="N1215" s="9"/>
      <c r="O1215" s="459"/>
      <c r="P1215" s="11"/>
    </row>
    <row r="1216" spans="1:16">
      <c r="A1216" s="83"/>
      <c r="B1216" s="105" t="s">
        <v>263</v>
      </c>
      <c r="C1216" s="59">
        <v>1</v>
      </c>
      <c r="D1216" s="59"/>
      <c r="E1216" s="59"/>
      <c r="F1216" s="59"/>
      <c r="G1216" s="59"/>
      <c r="H1216" s="59"/>
      <c r="I1216" s="59"/>
      <c r="J1216" s="59"/>
      <c r="K1216" s="59"/>
      <c r="L1216" s="59">
        <v>599</v>
      </c>
      <c r="M1216" s="104"/>
      <c r="N1216" s="9"/>
      <c r="O1216" s="459"/>
      <c r="P1216" s="11"/>
    </row>
    <row r="1217" spans="1:16">
      <c r="A1217" s="83"/>
      <c r="B1217" s="105" t="s">
        <v>263</v>
      </c>
      <c r="C1217" s="59">
        <v>1</v>
      </c>
      <c r="D1217" s="59"/>
      <c r="E1217" s="59"/>
      <c r="F1217" s="59"/>
      <c r="G1217" s="59"/>
      <c r="H1217" s="59"/>
      <c r="I1217" s="59"/>
      <c r="J1217" s="59"/>
      <c r="K1217" s="59"/>
      <c r="L1217" s="59">
        <v>600</v>
      </c>
      <c r="M1217" s="104"/>
      <c r="N1217" s="9"/>
      <c r="O1217" s="459"/>
      <c r="P1217" s="11"/>
    </row>
    <row r="1218" spans="1:16">
      <c r="A1218" s="83"/>
      <c r="B1218" s="105" t="s">
        <v>263</v>
      </c>
      <c r="C1218" s="59">
        <v>1</v>
      </c>
      <c r="D1218" s="59"/>
      <c r="E1218" s="59"/>
      <c r="F1218" s="59"/>
      <c r="G1218" s="59"/>
      <c r="H1218" s="59"/>
      <c r="I1218" s="59"/>
      <c r="J1218" s="59"/>
      <c r="K1218" s="59"/>
      <c r="L1218" s="59">
        <v>601</v>
      </c>
      <c r="M1218" s="104"/>
      <c r="N1218" s="9"/>
      <c r="O1218" s="459"/>
      <c r="P1218" s="11"/>
    </row>
    <row r="1219" spans="1:16">
      <c r="A1219" s="83"/>
      <c r="B1219" s="105" t="s">
        <v>263</v>
      </c>
      <c r="C1219" s="59">
        <v>1</v>
      </c>
      <c r="D1219" s="59"/>
      <c r="E1219" s="59"/>
      <c r="F1219" s="59"/>
      <c r="G1219" s="59"/>
      <c r="H1219" s="59"/>
      <c r="I1219" s="59"/>
      <c r="J1219" s="59"/>
      <c r="K1219" s="59"/>
      <c r="L1219" s="59">
        <v>602</v>
      </c>
      <c r="M1219" s="104"/>
      <c r="N1219" s="9"/>
      <c r="O1219" s="459"/>
      <c r="P1219" s="11"/>
    </row>
    <row r="1220" spans="1:16">
      <c r="A1220" s="83"/>
      <c r="B1220" s="105" t="s">
        <v>263</v>
      </c>
      <c r="C1220" s="59">
        <v>1</v>
      </c>
      <c r="D1220" s="59"/>
      <c r="E1220" s="59"/>
      <c r="F1220" s="59"/>
      <c r="G1220" s="59"/>
      <c r="H1220" s="59"/>
      <c r="I1220" s="59"/>
      <c r="J1220" s="59"/>
      <c r="K1220" s="59"/>
      <c r="L1220" s="59">
        <v>603</v>
      </c>
      <c r="M1220" s="104"/>
      <c r="N1220" s="9"/>
      <c r="O1220" s="459"/>
      <c r="P1220" s="11"/>
    </row>
    <row r="1221" spans="1:16">
      <c r="A1221" s="83"/>
      <c r="B1221" s="105" t="s">
        <v>263</v>
      </c>
      <c r="C1221" s="59">
        <v>1</v>
      </c>
      <c r="D1221" s="59"/>
      <c r="E1221" s="59"/>
      <c r="F1221" s="59"/>
      <c r="G1221" s="59"/>
      <c r="H1221" s="59"/>
      <c r="I1221" s="59"/>
      <c r="J1221" s="59"/>
      <c r="K1221" s="59"/>
      <c r="L1221" s="59">
        <v>604</v>
      </c>
      <c r="M1221" s="104"/>
      <c r="N1221" s="9"/>
      <c r="O1221" s="459"/>
      <c r="P1221" s="11"/>
    </row>
    <row r="1222" spans="1:16">
      <c r="A1222" s="83"/>
      <c r="B1222" s="105" t="s">
        <v>263</v>
      </c>
      <c r="C1222" s="59">
        <v>1</v>
      </c>
      <c r="D1222" s="59"/>
      <c r="E1222" s="59"/>
      <c r="F1222" s="59"/>
      <c r="G1222" s="59"/>
      <c r="H1222" s="59"/>
      <c r="I1222" s="59"/>
      <c r="J1222" s="59"/>
      <c r="K1222" s="59"/>
      <c r="L1222" s="59">
        <v>605</v>
      </c>
      <c r="M1222" s="104"/>
      <c r="N1222" s="9"/>
      <c r="O1222" s="459"/>
      <c r="P1222" s="11"/>
    </row>
    <row r="1223" spans="1:16">
      <c r="A1223" s="83"/>
      <c r="B1223" s="105" t="s">
        <v>263</v>
      </c>
      <c r="C1223" s="59">
        <v>1</v>
      </c>
      <c r="D1223" s="59"/>
      <c r="E1223" s="59"/>
      <c r="F1223" s="59"/>
      <c r="G1223" s="59"/>
      <c r="H1223" s="59"/>
      <c r="I1223" s="59"/>
      <c r="J1223" s="59"/>
      <c r="K1223" s="59"/>
      <c r="L1223" s="59">
        <v>606</v>
      </c>
      <c r="M1223" s="104"/>
      <c r="N1223" s="9"/>
      <c r="O1223" s="459"/>
      <c r="P1223" s="11"/>
    </row>
    <row r="1224" spans="1:16">
      <c r="A1224" s="83"/>
      <c r="B1224" s="105" t="s">
        <v>263</v>
      </c>
      <c r="C1224" s="59">
        <v>1</v>
      </c>
      <c r="D1224" s="59"/>
      <c r="E1224" s="59"/>
      <c r="F1224" s="59"/>
      <c r="G1224" s="59"/>
      <c r="H1224" s="59"/>
      <c r="I1224" s="59"/>
      <c r="J1224" s="59"/>
      <c r="K1224" s="59"/>
      <c r="L1224" s="59">
        <v>607</v>
      </c>
      <c r="M1224" s="104"/>
      <c r="N1224" s="9"/>
      <c r="O1224" s="459"/>
      <c r="P1224" s="11"/>
    </row>
    <row r="1225" spans="1:16">
      <c r="A1225" s="83"/>
      <c r="B1225" s="105" t="s">
        <v>263</v>
      </c>
      <c r="C1225" s="59">
        <v>1</v>
      </c>
      <c r="D1225" s="59"/>
      <c r="E1225" s="59"/>
      <c r="F1225" s="59"/>
      <c r="G1225" s="59"/>
      <c r="H1225" s="59"/>
      <c r="I1225" s="59"/>
      <c r="J1225" s="59"/>
      <c r="K1225" s="59"/>
      <c r="L1225" s="59">
        <v>608</v>
      </c>
      <c r="M1225" s="104"/>
      <c r="N1225" s="9"/>
      <c r="O1225" s="459"/>
      <c r="P1225" s="11"/>
    </row>
    <row r="1226" spans="1:16">
      <c r="A1226" s="83"/>
      <c r="B1226" s="105" t="s">
        <v>263</v>
      </c>
      <c r="C1226" s="59">
        <v>1</v>
      </c>
      <c r="D1226" s="59"/>
      <c r="E1226" s="59"/>
      <c r="F1226" s="59"/>
      <c r="G1226" s="59"/>
      <c r="H1226" s="59"/>
      <c r="I1226" s="59"/>
      <c r="J1226" s="59"/>
      <c r="K1226" s="59"/>
      <c r="L1226" s="59">
        <v>609</v>
      </c>
      <c r="M1226" s="104"/>
      <c r="N1226" s="9"/>
      <c r="O1226" s="459"/>
      <c r="P1226" s="11"/>
    </row>
    <row r="1227" spans="1:16">
      <c r="A1227" s="83"/>
      <c r="B1227" s="105" t="s">
        <v>263</v>
      </c>
      <c r="C1227" s="59">
        <v>1</v>
      </c>
      <c r="D1227" s="59"/>
      <c r="E1227" s="59"/>
      <c r="F1227" s="59"/>
      <c r="G1227" s="59"/>
      <c r="H1227" s="59"/>
      <c r="I1227" s="59"/>
      <c r="J1227" s="59"/>
      <c r="K1227" s="59"/>
      <c r="L1227" s="59">
        <v>610</v>
      </c>
      <c r="M1227" s="104"/>
      <c r="N1227" s="9"/>
      <c r="O1227" s="459"/>
      <c r="P1227" s="11"/>
    </row>
    <row r="1228" spans="1:16">
      <c r="A1228" s="83"/>
      <c r="B1228" s="105" t="s">
        <v>263</v>
      </c>
      <c r="C1228" s="59">
        <v>1</v>
      </c>
      <c r="D1228" s="59"/>
      <c r="E1228" s="59"/>
      <c r="F1228" s="59"/>
      <c r="G1228" s="59"/>
      <c r="H1228" s="59"/>
      <c r="I1228" s="59"/>
      <c r="J1228" s="59"/>
      <c r="K1228" s="59"/>
      <c r="L1228" s="59">
        <v>611</v>
      </c>
      <c r="M1228" s="104"/>
      <c r="N1228" s="9"/>
      <c r="O1228" s="459"/>
      <c r="P1228" s="11"/>
    </row>
    <row r="1229" spans="1:16">
      <c r="A1229" s="83"/>
      <c r="B1229" s="105" t="s">
        <v>263</v>
      </c>
      <c r="C1229" s="59">
        <v>1</v>
      </c>
      <c r="D1229" s="59"/>
      <c r="E1229" s="59"/>
      <c r="F1229" s="59"/>
      <c r="G1229" s="59"/>
      <c r="H1229" s="59"/>
      <c r="I1229" s="59"/>
      <c r="J1229" s="59"/>
      <c r="K1229" s="59"/>
      <c r="L1229" s="59">
        <v>612</v>
      </c>
      <c r="M1229" s="104"/>
      <c r="N1229" s="9"/>
      <c r="O1229" s="459"/>
      <c r="P1229" s="11"/>
    </row>
    <row r="1230" spans="1:16">
      <c r="A1230" s="83"/>
      <c r="B1230" s="105" t="s">
        <v>263</v>
      </c>
      <c r="C1230" s="59">
        <v>1</v>
      </c>
      <c r="D1230" s="59"/>
      <c r="E1230" s="59"/>
      <c r="F1230" s="59"/>
      <c r="G1230" s="59"/>
      <c r="H1230" s="59"/>
      <c r="I1230" s="59"/>
      <c r="J1230" s="59"/>
      <c r="K1230" s="59"/>
      <c r="L1230" s="59">
        <v>613</v>
      </c>
      <c r="M1230" s="104"/>
      <c r="N1230" s="9"/>
      <c r="O1230" s="459"/>
      <c r="P1230" s="11"/>
    </row>
    <row r="1231" spans="1:16">
      <c r="A1231" s="83"/>
      <c r="B1231" s="105" t="s">
        <v>263</v>
      </c>
      <c r="C1231" s="59">
        <v>1</v>
      </c>
      <c r="D1231" s="59"/>
      <c r="E1231" s="59"/>
      <c r="F1231" s="59"/>
      <c r="G1231" s="59"/>
      <c r="H1231" s="59"/>
      <c r="I1231" s="59"/>
      <c r="J1231" s="59"/>
      <c r="K1231" s="59"/>
      <c r="L1231" s="59">
        <v>614</v>
      </c>
      <c r="M1231" s="104"/>
      <c r="N1231" s="9"/>
      <c r="O1231" s="459"/>
      <c r="P1231" s="11"/>
    </row>
    <row r="1232" spans="1:16">
      <c r="A1232" s="83"/>
      <c r="B1232" s="74" t="s">
        <v>250</v>
      </c>
      <c r="C1232" s="59"/>
      <c r="D1232" s="59"/>
      <c r="E1232" s="59"/>
      <c r="F1232" s="59"/>
      <c r="G1232" s="59"/>
      <c r="H1232" s="59"/>
      <c r="I1232" s="59"/>
      <c r="J1232" s="59"/>
      <c r="K1232" s="59"/>
      <c r="L1232" s="59"/>
      <c r="M1232" s="104"/>
      <c r="N1232" s="9"/>
      <c r="O1232" s="459"/>
      <c r="P1232" s="11"/>
    </row>
    <row r="1233" spans="1:17">
      <c r="A1233" s="83"/>
      <c r="B1233" s="74" t="s">
        <v>438</v>
      </c>
      <c r="C1233" s="59"/>
      <c r="D1233" s="59"/>
      <c r="E1233" s="59"/>
      <c r="F1233" s="59"/>
      <c r="G1233" s="59"/>
      <c r="H1233" s="59"/>
      <c r="I1233" s="59"/>
      <c r="J1233" s="59"/>
      <c r="K1233" s="59"/>
      <c r="L1233" s="59"/>
      <c r="M1233" s="104"/>
      <c r="N1233" s="9"/>
      <c r="O1233" s="459"/>
      <c r="P1233" s="11"/>
    </row>
    <row r="1234" spans="1:17">
      <c r="A1234" s="83"/>
      <c r="B1234" s="105" t="s">
        <v>252</v>
      </c>
      <c r="C1234" s="59">
        <v>1</v>
      </c>
      <c r="D1234" s="59">
        <v>1</v>
      </c>
      <c r="E1234" s="59"/>
      <c r="F1234" s="59"/>
      <c r="G1234" s="59">
        <v>2</v>
      </c>
      <c r="H1234" s="59"/>
      <c r="I1234" s="59"/>
      <c r="J1234" s="59"/>
      <c r="K1234" s="59">
        <f>SUM(E1234:J1234)</f>
        <v>2</v>
      </c>
      <c r="L1234" s="59">
        <v>927</v>
      </c>
      <c r="M1234" s="64" t="s">
        <v>439</v>
      </c>
      <c r="N1234" s="11" t="s">
        <v>407</v>
      </c>
      <c r="O1234" s="459"/>
      <c r="P1234" s="11">
        <v>1</v>
      </c>
    </row>
    <row r="1235" spans="1:17">
      <c r="A1235" s="83"/>
      <c r="B1235" s="105" t="s">
        <v>152</v>
      </c>
      <c r="C1235" s="59">
        <v>1</v>
      </c>
      <c r="D1235" s="59"/>
      <c r="E1235" s="59"/>
      <c r="F1235" s="59"/>
      <c r="G1235" s="59"/>
      <c r="H1235" s="59"/>
      <c r="I1235" s="59"/>
      <c r="J1235" s="59"/>
      <c r="K1235" s="59"/>
      <c r="L1235" s="59">
        <v>928</v>
      </c>
      <c r="M1235" s="104"/>
      <c r="N1235" s="9"/>
      <c r="O1235" s="459"/>
      <c r="P1235" s="11"/>
    </row>
    <row r="1236" spans="1:17">
      <c r="A1236" s="83"/>
      <c r="B1236" s="105" t="s">
        <v>254</v>
      </c>
      <c r="C1236" s="59">
        <v>1</v>
      </c>
      <c r="D1236" s="59"/>
      <c r="E1236" s="59"/>
      <c r="F1236" s="59"/>
      <c r="G1236" s="59"/>
      <c r="H1236" s="59"/>
      <c r="I1236" s="59"/>
      <c r="J1236" s="59"/>
      <c r="K1236" s="59"/>
      <c r="L1236" s="59">
        <v>933</v>
      </c>
      <c r="M1236" s="64" t="s">
        <v>440</v>
      </c>
      <c r="N1236" s="11" t="s">
        <v>407</v>
      </c>
      <c r="O1236" s="459"/>
      <c r="P1236" s="11">
        <v>1</v>
      </c>
    </row>
    <row r="1237" spans="1:17">
      <c r="A1237" s="83"/>
      <c r="B1237" s="105" t="s">
        <v>65</v>
      </c>
      <c r="C1237" s="59">
        <v>1</v>
      </c>
      <c r="D1237" s="59"/>
      <c r="E1237" s="59"/>
      <c r="F1237" s="59"/>
      <c r="G1237" s="59"/>
      <c r="H1237" s="59"/>
      <c r="I1237" s="59"/>
      <c r="J1237" s="59"/>
      <c r="K1237" s="59"/>
      <c r="L1237" s="59">
        <v>934</v>
      </c>
      <c r="M1237" s="64"/>
      <c r="N1237" s="11" t="s">
        <v>407</v>
      </c>
      <c r="O1237" s="459"/>
      <c r="P1237" s="11"/>
      <c r="Q1237" s="399" t="s">
        <v>441</v>
      </c>
    </row>
    <row r="1238" spans="1:17">
      <c r="A1238" s="83"/>
      <c r="B1238" s="105" t="s">
        <v>65</v>
      </c>
      <c r="C1238" s="59">
        <v>1</v>
      </c>
      <c r="D1238" s="59"/>
      <c r="E1238" s="59"/>
      <c r="F1238" s="59"/>
      <c r="G1238" s="59"/>
      <c r="H1238" s="59"/>
      <c r="I1238" s="59"/>
      <c r="J1238" s="59"/>
      <c r="K1238" s="59"/>
      <c r="L1238" s="59">
        <v>935</v>
      </c>
      <c r="M1238" s="104"/>
      <c r="N1238" s="9"/>
      <c r="O1238" s="459"/>
      <c r="P1238" s="11"/>
    </row>
    <row r="1239" spans="1:17">
      <c r="A1239" s="83"/>
      <c r="B1239" s="105" t="s">
        <v>65</v>
      </c>
      <c r="C1239" s="59">
        <v>1</v>
      </c>
      <c r="D1239" s="59"/>
      <c r="E1239" s="59"/>
      <c r="F1239" s="59"/>
      <c r="G1239" s="59"/>
      <c r="H1239" s="59"/>
      <c r="I1239" s="59"/>
      <c r="J1239" s="59"/>
      <c r="K1239" s="59"/>
      <c r="L1239" s="59">
        <v>936</v>
      </c>
      <c r="M1239" s="104"/>
      <c r="N1239" s="9"/>
      <c r="O1239" s="459"/>
      <c r="P1239" s="11"/>
    </row>
    <row r="1240" spans="1:17">
      <c r="A1240" s="83"/>
      <c r="B1240" s="105" t="s">
        <v>65</v>
      </c>
      <c r="C1240" s="59">
        <v>1</v>
      </c>
      <c r="D1240" s="59"/>
      <c r="E1240" s="59"/>
      <c r="F1240" s="59"/>
      <c r="G1240" s="59"/>
      <c r="H1240" s="59"/>
      <c r="I1240" s="59"/>
      <c r="J1240" s="59"/>
      <c r="K1240" s="59"/>
      <c r="L1240" s="59">
        <v>937</v>
      </c>
      <c r="M1240" s="104"/>
      <c r="N1240" s="9"/>
      <c r="O1240" s="459"/>
      <c r="P1240" s="11"/>
    </row>
    <row r="1241" spans="1:17">
      <c r="A1241" s="83"/>
      <c r="B1241" s="105" t="s">
        <v>65</v>
      </c>
      <c r="C1241" s="59">
        <v>1</v>
      </c>
      <c r="D1241" s="59"/>
      <c r="E1241" s="59"/>
      <c r="F1241" s="59"/>
      <c r="G1241" s="59"/>
      <c r="H1241" s="59"/>
      <c r="I1241" s="59"/>
      <c r="J1241" s="59"/>
      <c r="K1241" s="59"/>
      <c r="L1241" s="59">
        <v>938</v>
      </c>
      <c r="M1241" s="104"/>
      <c r="N1241" s="9"/>
      <c r="O1241" s="459"/>
      <c r="P1241" s="11"/>
    </row>
    <row r="1242" spans="1:17">
      <c r="A1242" s="83"/>
      <c r="B1242" s="105" t="s">
        <v>65</v>
      </c>
      <c r="C1242" s="59">
        <v>1</v>
      </c>
      <c r="D1242" s="59"/>
      <c r="E1242" s="59"/>
      <c r="F1242" s="59"/>
      <c r="G1242" s="59"/>
      <c r="H1242" s="59"/>
      <c r="I1242" s="59"/>
      <c r="J1242" s="59"/>
      <c r="K1242" s="59"/>
      <c r="L1242" s="59">
        <v>952</v>
      </c>
      <c r="M1242" s="104"/>
      <c r="N1242" s="9"/>
      <c r="O1242" s="459"/>
      <c r="P1242" s="11"/>
    </row>
    <row r="1243" spans="1:17">
      <c r="A1243" s="83"/>
      <c r="B1243" s="105" t="s">
        <v>65</v>
      </c>
      <c r="C1243" s="59">
        <v>1</v>
      </c>
      <c r="D1243" s="59"/>
      <c r="E1243" s="59"/>
      <c r="F1243" s="59"/>
      <c r="G1243" s="59"/>
      <c r="H1243" s="59"/>
      <c r="I1243" s="59"/>
      <c r="J1243" s="59"/>
      <c r="K1243" s="59"/>
      <c r="L1243" s="59">
        <v>953</v>
      </c>
      <c r="M1243" s="104"/>
      <c r="N1243" s="9"/>
      <c r="O1243" s="459"/>
      <c r="P1243" s="11"/>
    </row>
    <row r="1244" spans="1:17">
      <c r="A1244" s="83"/>
      <c r="B1244" s="105" t="s">
        <v>65</v>
      </c>
      <c r="C1244" s="59">
        <v>1</v>
      </c>
      <c r="D1244" s="59"/>
      <c r="E1244" s="59"/>
      <c r="F1244" s="59"/>
      <c r="G1244" s="59"/>
      <c r="H1244" s="59"/>
      <c r="I1244" s="59"/>
      <c r="J1244" s="59"/>
      <c r="K1244" s="59"/>
      <c r="L1244" s="59">
        <v>954</v>
      </c>
      <c r="M1244" s="104"/>
      <c r="N1244" s="9"/>
      <c r="O1244" s="459"/>
      <c r="P1244" s="11"/>
    </row>
    <row r="1245" spans="1:17">
      <c r="A1245" s="83"/>
      <c r="B1245" s="105" t="s">
        <v>65</v>
      </c>
      <c r="C1245" s="59">
        <v>1</v>
      </c>
      <c r="D1245" s="59"/>
      <c r="E1245" s="59"/>
      <c r="F1245" s="59"/>
      <c r="G1245" s="59"/>
      <c r="H1245" s="59"/>
      <c r="I1245" s="59"/>
      <c r="J1245" s="59"/>
      <c r="K1245" s="59"/>
      <c r="L1245" s="59">
        <v>955</v>
      </c>
      <c r="M1245" s="104"/>
      <c r="N1245" s="9"/>
      <c r="O1245" s="459"/>
      <c r="P1245" s="11"/>
    </row>
    <row r="1246" spans="1:17">
      <c r="A1246" s="83"/>
      <c r="B1246" s="105" t="s">
        <v>65</v>
      </c>
      <c r="C1246" s="59">
        <v>1</v>
      </c>
      <c r="D1246" s="59"/>
      <c r="E1246" s="59"/>
      <c r="F1246" s="59"/>
      <c r="G1246" s="59"/>
      <c r="H1246" s="59"/>
      <c r="I1246" s="59"/>
      <c r="J1246" s="59"/>
      <c r="K1246" s="59"/>
      <c r="L1246" s="59">
        <v>956</v>
      </c>
      <c r="M1246" s="104"/>
      <c r="N1246" s="9"/>
      <c r="O1246" s="459"/>
      <c r="P1246" s="11"/>
    </row>
    <row r="1247" spans="1:17">
      <c r="A1247" s="83"/>
      <c r="B1247" s="105" t="s">
        <v>65</v>
      </c>
      <c r="C1247" s="59">
        <v>1</v>
      </c>
      <c r="D1247" s="59"/>
      <c r="E1247" s="59"/>
      <c r="F1247" s="59"/>
      <c r="G1247" s="59"/>
      <c r="H1247" s="59"/>
      <c r="I1247" s="59"/>
      <c r="J1247" s="59"/>
      <c r="K1247" s="59"/>
      <c r="L1247" s="59">
        <v>957</v>
      </c>
      <c r="M1247" s="104"/>
      <c r="N1247" s="9"/>
      <c r="O1247" s="459"/>
      <c r="P1247" s="11"/>
    </row>
    <row r="1248" spans="1:17">
      <c r="A1248" s="83"/>
      <c r="B1248" s="105" t="s">
        <v>65</v>
      </c>
      <c r="C1248" s="59">
        <v>1</v>
      </c>
      <c r="D1248" s="59"/>
      <c r="E1248" s="59"/>
      <c r="F1248" s="59"/>
      <c r="G1248" s="59"/>
      <c r="H1248" s="59"/>
      <c r="I1248" s="59"/>
      <c r="J1248" s="59"/>
      <c r="K1248" s="59"/>
      <c r="L1248" s="59">
        <v>958</v>
      </c>
      <c r="M1248" s="104"/>
      <c r="N1248" s="9"/>
      <c r="O1248" s="459"/>
      <c r="P1248" s="11"/>
    </row>
    <row r="1249" spans="1:16">
      <c r="A1249" s="83"/>
      <c r="B1249" s="105" t="s">
        <v>65</v>
      </c>
      <c r="C1249" s="59">
        <v>1</v>
      </c>
      <c r="D1249" s="59"/>
      <c r="E1249" s="59"/>
      <c r="F1249" s="59"/>
      <c r="G1249" s="59"/>
      <c r="H1249" s="59"/>
      <c r="I1249" s="59"/>
      <c r="J1249" s="59"/>
      <c r="K1249" s="59"/>
      <c r="L1249" s="59">
        <v>959</v>
      </c>
      <c r="M1249" s="104"/>
      <c r="N1249" s="9"/>
      <c r="O1249" s="459"/>
      <c r="P1249" s="11"/>
    </row>
    <row r="1250" spans="1:16">
      <c r="A1250" s="83"/>
      <c r="B1250" s="105" t="s">
        <v>65</v>
      </c>
      <c r="C1250" s="59">
        <v>1</v>
      </c>
      <c r="D1250" s="59"/>
      <c r="E1250" s="59"/>
      <c r="F1250" s="59"/>
      <c r="G1250" s="59"/>
      <c r="H1250" s="59"/>
      <c r="I1250" s="59"/>
      <c r="J1250" s="59"/>
      <c r="K1250" s="59"/>
      <c r="L1250" s="59">
        <v>960</v>
      </c>
      <c r="M1250" s="104"/>
      <c r="N1250" s="9"/>
      <c r="O1250" s="459"/>
      <c r="P1250" s="11"/>
    </row>
    <row r="1251" spans="1:16">
      <c r="A1251" s="83"/>
      <c r="B1251" s="105" t="s">
        <v>65</v>
      </c>
      <c r="C1251" s="59">
        <v>1</v>
      </c>
      <c r="D1251" s="59"/>
      <c r="E1251" s="59"/>
      <c r="F1251" s="59"/>
      <c r="G1251" s="59"/>
      <c r="H1251" s="59"/>
      <c r="I1251" s="59"/>
      <c r="J1251" s="59"/>
      <c r="K1251" s="59"/>
      <c r="L1251" s="59">
        <v>961</v>
      </c>
      <c r="M1251" s="104"/>
      <c r="N1251" s="9"/>
      <c r="O1251" s="459"/>
      <c r="P1251" s="11"/>
    </row>
    <row r="1252" spans="1:16">
      <c r="A1252" s="83"/>
      <c r="B1252" s="105" t="s">
        <v>65</v>
      </c>
      <c r="C1252" s="59">
        <v>1</v>
      </c>
      <c r="D1252" s="59"/>
      <c r="E1252" s="59"/>
      <c r="F1252" s="59"/>
      <c r="G1252" s="59"/>
      <c r="H1252" s="59"/>
      <c r="I1252" s="59"/>
      <c r="J1252" s="59"/>
      <c r="K1252" s="59"/>
      <c r="L1252" s="59">
        <v>962</v>
      </c>
      <c r="M1252" s="104"/>
      <c r="N1252" s="9"/>
      <c r="O1252" s="459"/>
      <c r="P1252" s="11"/>
    </row>
    <row r="1253" spans="1:16">
      <c r="A1253" s="83"/>
      <c r="B1253" s="105" t="s">
        <v>257</v>
      </c>
      <c r="C1253" s="59">
        <v>1</v>
      </c>
      <c r="D1253" s="59"/>
      <c r="E1253" s="59"/>
      <c r="F1253" s="59"/>
      <c r="G1253" s="59"/>
      <c r="H1253" s="59"/>
      <c r="I1253" s="59"/>
      <c r="J1253" s="59"/>
      <c r="K1253" s="59"/>
      <c r="L1253" s="59">
        <v>939</v>
      </c>
      <c r="M1253" s="115"/>
      <c r="N1253" s="114" t="s">
        <v>407</v>
      </c>
      <c r="O1253" s="459" t="s">
        <v>442</v>
      </c>
      <c r="P1253" s="11"/>
    </row>
    <row r="1254" spans="1:16">
      <c r="A1254" s="83"/>
      <c r="B1254" s="105" t="s">
        <v>259</v>
      </c>
      <c r="C1254" s="59">
        <v>1</v>
      </c>
      <c r="D1254" s="59"/>
      <c r="E1254" s="59"/>
      <c r="F1254" s="59"/>
      <c r="G1254" s="59"/>
      <c r="H1254" s="59"/>
      <c r="I1254" s="59"/>
      <c r="J1254" s="59"/>
      <c r="K1254" s="59"/>
      <c r="L1254" s="59">
        <v>940</v>
      </c>
      <c r="M1254" s="104"/>
      <c r="N1254" s="9"/>
      <c r="O1254" s="459"/>
      <c r="P1254" s="11"/>
    </row>
    <row r="1255" spans="1:16">
      <c r="A1255" s="83"/>
      <c r="B1255" s="105" t="s">
        <v>259</v>
      </c>
      <c r="C1255" s="59">
        <v>1</v>
      </c>
      <c r="D1255" s="59"/>
      <c r="E1255" s="59"/>
      <c r="F1255" s="59"/>
      <c r="G1255" s="59"/>
      <c r="H1255" s="59"/>
      <c r="I1255" s="59"/>
      <c r="J1255" s="59"/>
      <c r="K1255" s="59"/>
      <c r="L1255" s="59">
        <v>941</v>
      </c>
      <c r="M1255" s="104"/>
      <c r="N1255" s="9"/>
      <c r="O1255" s="459"/>
      <c r="P1255" s="11"/>
    </row>
    <row r="1256" spans="1:16">
      <c r="A1256" s="83"/>
      <c r="B1256" s="105" t="s">
        <v>259</v>
      </c>
      <c r="C1256" s="59">
        <v>1</v>
      </c>
      <c r="D1256" s="59"/>
      <c r="E1256" s="59"/>
      <c r="F1256" s="59"/>
      <c r="G1256" s="59"/>
      <c r="H1256" s="59"/>
      <c r="I1256" s="59"/>
      <c r="J1256" s="59"/>
      <c r="K1256" s="59"/>
      <c r="L1256" s="59">
        <v>942</v>
      </c>
      <c r="M1256" s="104"/>
      <c r="N1256" s="9"/>
      <c r="O1256" s="459"/>
      <c r="P1256" s="11"/>
    </row>
    <row r="1257" spans="1:16">
      <c r="A1257" s="83"/>
      <c r="B1257" s="105" t="s">
        <v>259</v>
      </c>
      <c r="C1257" s="59">
        <v>1</v>
      </c>
      <c r="D1257" s="59"/>
      <c r="E1257" s="59"/>
      <c r="F1257" s="59"/>
      <c r="G1257" s="59"/>
      <c r="H1257" s="59"/>
      <c r="I1257" s="59"/>
      <c r="J1257" s="59"/>
      <c r="K1257" s="59"/>
      <c r="L1257" s="59">
        <v>943</v>
      </c>
      <c r="M1257" s="104"/>
      <c r="N1257" s="9"/>
      <c r="O1257" s="459"/>
      <c r="P1257" s="11"/>
    </row>
    <row r="1258" spans="1:16">
      <c r="A1258" s="83"/>
      <c r="B1258" s="105" t="s">
        <v>259</v>
      </c>
      <c r="C1258" s="59">
        <v>1</v>
      </c>
      <c r="D1258" s="59"/>
      <c r="E1258" s="59"/>
      <c r="F1258" s="59"/>
      <c r="G1258" s="59"/>
      <c r="H1258" s="59"/>
      <c r="I1258" s="59"/>
      <c r="J1258" s="59"/>
      <c r="K1258" s="59"/>
      <c r="L1258" s="59">
        <v>944</v>
      </c>
      <c r="M1258" s="104"/>
      <c r="N1258" s="9"/>
      <c r="O1258" s="459"/>
      <c r="P1258" s="11"/>
    </row>
    <row r="1259" spans="1:16">
      <c r="A1259" s="83"/>
      <c r="B1259" s="105" t="s">
        <v>259</v>
      </c>
      <c r="C1259" s="59">
        <v>1</v>
      </c>
      <c r="D1259" s="59"/>
      <c r="E1259" s="59"/>
      <c r="F1259" s="59"/>
      <c r="G1259" s="59"/>
      <c r="H1259" s="59"/>
      <c r="I1259" s="59"/>
      <c r="J1259" s="59"/>
      <c r="K1259" s="59"/>
      <c r="L1259" s="59">
        <v>945</v>
      </c>
      <c r="M1259" s="104"/>
      <c r="N1259" s="9"/>
      <c r="O1259" s="459"/>
      <c r="P1259" s="11"/>
    </row>
    <row r="1260" spans="1:16">
      <c r="A1260" s="83"/>
      <c r="B1260" s="105" t="s">
        <v>259</v>
      </c>
      <c r="C1260" s="59">
        <v>1</v>
      </c>
      <c r="D1260" s="59"/>
      <c r="E1260" s="59"/>
      <c r="F1260" s="59"/>
      <c r="G1260" s="59"/>
      <c r="H1260" s="59"/>
      <c r="I1260" s="59"/>
      <c r="J1260" s="59"/>
      <c r="K1260" s="59"/>
      <c r="L1260" s="59">
        <v>946</v>
      </c>
      <c r="M1260" s="104"/>
      <c r="N1260" s="9"/>
      <c r="O1260" s="459"/>
      <c r="P1260" s="11"/>
    </row>
    <row r="1261" spans="1:16">
      <c r="A1261" s="83"/>
      <c r="B1261" s="105" t="s">
        <v>261</v>
      </c>
      <c r="C1261" s="59">
        <v>1</v>
      </c>
      <c r="D1261" s="59"/>
      <c r="E1261" s="59"/>
      <c r="F1261" s="59"/>
      <c r="G1261" s="59"/>
      <c r="H1261" s="59"/>
      <c r="I1261" s="59"/>
      <c r="J1261" s="59"/>
      <c r="K1261" s="59"/>
      <c r="L1261" s="59">
        <v>947</v>
      </c>
      <c r="M1261" s="64" t="s">
        <v>443</v>
      </c>
      <c r="N1261" s="11" t="s">
        <v>407</v>
      </c>
      <c r="O1261" s="459"/>
      <c r="P1261" s="11">
        <v>1</v>
      </c>
    </row>
    <row r="1262" spans="1:16">
      <c r="A1262" s="83"/>
      <c r="B1262" s="105" t="s">
        <v>263</v>
      </c>
      <c r="C1262" s="59">
        <v>1</v>
      </c>
      <c r="D1262" s="59"/>
      <c r="E1262" s="59"/>
      <c r="F1262" s="59"/>
      <c r="G1262" s="59"/>
      <c r="H1262" s="59"/>
      <c r="I1262" s="59"/>
      <c r="J1262" s="59"/>
      <c r="K1262" s="59"/>
      <c r="L1262" s="59">
        <v>948</v>
      </c>
      <c r="M1262" s="64" t="s">
        <v>444</v>
      </c>
      <c r="N1262" s="11" t="s">
        <v>407</v>
      </c>
      <c r="O1262" s="459"/>
      <c r="P1262" s="11">
        <v>1</v>
      </c>
    </row>
    <row r="1263" spans="1:16">
      <c r="A1263" s="83"/>
      <c r="B1263" s="105" t="s">
        <v>263</v>
      </c>
      <c r="C1263" s="59">
        <v>1</v>
      </c>
      <c r="D1263" s="59"/>
      <c r="E1263" s="59"/>
      <c r="F1263" s="59"/>
      <c r="G1263" s="59"/>
      <c r="H1263" s="59"/>
      <c r="I1263" s="59"/>
      <c r="J1263" s="59"/>
      <c r="K1263" s="59"/>
      <c r="L1263" s="59">
        <v>949</v>
      </c>
      <c r="M1263" s="68" t="s">
        <v>1109</v>
      </c>
      <c r="N1263" s="68"/>
      <c r="O1263" s="459"/>
      <c r="P1263" s="98">
        <v>1</v>
      </c>
    </row>
    <row r="1264" spans="1:16">
      <c r="A1264" s="83"/>
      <c r="B1264" s="105" t="s">
        <v>263</v>
      </c>
      <c r="C1264" s="59">
        <v>1</v>
      </c>
      <c r="D1264" s="59"/>
      <c r="E1264" s="59"/>
      <c r="F1264" s="59"/>
      <c r="G1264" s="59"/>
      <c r="H1264" s="59"/>
      <c r="I1264" s="59"/>
      <c r="J1264" s="59"/>
      <c r="K1264" s="59"/>
      <c r="L1264" s="59">
        <v>950</v>
      </c>
      <c r="M1264" s="68" t="s">
        <v>1110</v>
      </c>
      <c r="N1264" s="68"/>
      <c r="O1264" s="459"/>
      <c r="P1264" s="98">
        <v>1</v>
      </c>
    </row>
    <row r="1265" spans="1:16">
      <c r="A1265" s="83"/>
      <c r="B1265" s="105" t="s">
        <v>263</v>
      </c>
      <c r="C1265" s="59">
        <v>1</v>
      </c>
      <c r="D1265" s="59"/>
      <c r="E1265" s="59"/>
      <c r="F1265" s="59"/>
      <c r="G1265" s="59"/>
      <c r="H1265" s="59"/>
      <c r="I1265" s="59"/>
      <c r="J1265" s="59"/>
      <c r="K1265" s="59"/>
      <c r="L1265" s="21">
        <v>951</v>
      </c>
      <c r="M1265" s="104" t="s">
        <v>1108</v>
      </c>
      <c r="N1265" s="9"/>
      <c r="O1265" s="459"/>
      <c r="P1265" s="11">
        <v>1</v>
      </c>
    </row>
    <row r="1266" spans="1:16">
      <c r="A1266" s="83"/>
      <c r="B1266" s="105" t="s">
        <v>263</v>
      </c>
      <c r="C1266" s="59">
        <v>1</v>
      </c>
      <c r="D1266" s="59"/>
      <c r="E1266" s="59"/>
      <c r="F1266" s="59"/>
      <c r="G1266" s="59"/>
      <c r="H1266" s="59"/>
      <c r="I1266" s="59"/>
      <c r="J1266" s="59"/>
      <c r="K1266" s="59"/>
      <c r="L1266" s="59">
        <v>963</v>
      </c>
      <c r="M1266" s="104"/>
      <c r="N1266" s="9"/>
      <c r="O1266" s="459"/>
      <c r="P1266" s="11"/>
    </row>
    <row r="1267" spans="1:16">
      <c r="A1267" s="83"/>
      <c r="B1267" s="105" t="s">
        <v>263</v>
      </c>
      <c r="C1267" s="59">
        <v>1</v>
      </c>
      <c r="D1267" s="59"/>
      <c r="E1267" s="59"/>
      <c r="F1267" s="59"/>
      <c r="G1267" s="59"/>
      <c r="H1267" s="59"/>
      <c r="I1267" s="59"/>
      <c r="J1267" s="59"/>
      <c r="K1267" s="59"/>
      <c r="L1267" s="59">
        <v>964</v>
      </c>
      <c r="M1267" s="104"/>
      <c r="N1267" s="9"/>
      <c r="O1267" s="459"/>
      <c r="P1267" s="11"/>
    </row>
    <row r="1268" spans="1:16">
      <c r="A1268" s="83"/>
      <c r="B1268" s="105" t="s">
        <v>263</v>
      </c>
      <c r="C1268" s="59">
        <v>1</v>
      </c>
      <c r="D1268" s="59"/>
      <c r="E1268" s="59"/>
      <c r="F1268" s="59"/>
      <c r="G1268" s="59"/>
      <c r="H1268" s="59"/>
      <c r="I1268" s="59"/>
      <c r="J1268" s="59"/>
      <c r="K1268" s="59"/>
      <c r="L1268" s="59">
        <v>965</v>
      </c>
      <c r="M1268" s="104"/>
      <c r="N1268" s="9"/>
      <c r="O1268" s="459"/>
      <c r="P1268" s="11"/>
    </row>
    <row r="1269" spans="1:16">
      <c r="A1269" s="83"/>
      <c r="B1269" s="105" t="s">
        <v>263</v>
      </c>
      <c r="C1269" s="59">
        <v>1</v>
      </c>
      <c r="D1269" s="59"/>
      <c r="E1269" s="59"/>
      <c r="F1269" s="59"/>
      <c r="G1269" s="59"/>
      <c r="H1269" s="59"/>
      <c r="I1269" s="59"/>
      <c r="J1269" s="59"/>
      <c r="K1269" s="59"/>
      <c r="L1269" s="59">
        <v>966</v>
      </c>
      <c r="M1269" s="104"/>
      <c r="N1269" s="9"/>
      <c r="O1269" s="459"/>
      <c r="P1269" s="11"/>
    </row>
    <row r="1270" spans="1:16">
      <c r="A1270" s="83"/>
      <c r="B1270" s="105" t="s">
        <v>263</v>
      </c>
      <c r="C1270" s="59">
        <v>1</v>
      </c>
      <c r="D1270" s="59"/>
      <c r="E1270" s="59"/>
      <c r="F1270" s="59"/>
      <c r="G1270" s="59"/>
      <c r="H1270" s="59"/>
      <c r="I1270" s="59"/>
      <c r="J1270" s="59"/>
      <c r="K1270" s="59"/>
      <c r="L1270" s="59">
        <v>967</v>
      </c>
      <c r="M1270" s="104"/>
      <c r="N1270" s="9"/>
      <c r="O1270" s="459"/>
      <c r="P1270" s="11"/>
    </row>
    <row r="1271" spans="1:16">
      <c r="A1271" s="83"/>
      <c r="B1271" s="105" t="s">
        <v>263</v>
      </c>
      <c r="C1271" s="59">
        <v>1</v>
      </c>
      <c r="D1271" s="59"/>
      <c r="E1271" s="59"/>
      <c r="F1271" s="59"/>
      <c r="G1271" s="59"/>
      <c r="H1271" s="59"/>
      <c r="I1271" s="59"/>
      <c r="J1271" s="59"/>
      <c r="K1271" s="59"/>
      <c r="L1271" s="59">
        <v>968</v>
      </c>
      <c r="M1271" s="104"/>
      <c r="N1271" s="9"/>
      <c r="O1271" s="459"/>
      <c r="P1271" s="11"/>
    </row>
    <row r="1272" spans="1:16">
      <c r="A1272" s="83"/>
      <c r="B1272" s="105" t="s">
        <v>263</v>
      </c>
      <c r="C1272" s="59">
        <v>1</v>
      </c>
      <c r="D1272" s="59"/>
      <c r="E1272" s="59"/>
      <c r="F1272" s="59"/>
      <c r="G1272" s="59"/>
      <c r="H1272" s="59"/>
      <c r="I1272" s="59"/>
      <c r="J1272" s="59"/>
      <c r="K1272" s="59"/>
      <c r="L1272" s="59">
        <v>969</v>
      </c>
      <c r="M1272" s="104"/>
      <c r="N1272" s="9"/>
      <c r="O1272" s="459"/>
      <c r="P1272" s="11"/>
    </row>
    <row r="1273" spans="1:16">
      <c r="A1273" s="83"/>
      <c r="B1273" s="105" t="s">
        <v>263</v>
      </c>
      <c r="C1273" s="59">
        <v>1</v>
      </c>
      <c r="D1273" s="59"/>
      <c r="E1273" s="59"/>
      <c r="F1273" s="59"/>
      <c r="G1273" s="59"/>
      <c r="H1273" s="59"/>
      <c r="I1273" s="59"/>
      <c r="J1273" s="59"/>
      <c r="K1273" s="59"/>
      <c r="L1273" s="59">
        <v>970</v>
      </c>
      <c r="M1273" s="104"/>
      <c r="N1273" s="9"/>
      <c r="O1273" s="459"/>
      <c r="P1273" s="11"/>
    </row>
    <row r="1274" spans="1:16">
      <c r="A1274" s="83"/>
      <c r="B1274" s="105" t="s">
        <v>263</v>
      </c>
      <c r="C1274" s="59">
        <v>1</v>
      </c>
      <c r="D1274" s="59"/>
      <c r="E1274" s="59"/>
      <c r="F1274" s="59"/>
      <c r="G1274" s="59"/>
      <c r="H1274" s="59"/>
      <c r="I1274" s="59"/>
      <c r="J1274" s="59"/>
      <c r="K1274" s="59"/>
      <c r="L1274" s="59">
        <v>971</v>
      </c>
      <c r="M1274" s="104"/>
      <c r="N1274" s="9"/>
      <c r="O1274" s="459"/>
      <c r="P1274" s="11"/>
    </row>
    <row r="1275" spans="1:16">
      <c r="A1275" s="83"/>
      <c r="B1275" s="105" t="s">
        <v>263</v>
      </c>
      <c r="C1275" s="59">
        <v>1</v>
      </c>
      <c r="D1275" s="59"/>
      <c r="E1275" s="59"/>
      <c r="F1275" s="59"/>
      <c r="G1275" s="59"/>
      <c r="H1275" s="59"/>
      <c r="I1275" s="59"/>
      <c r="J1275" s="59"/>
      <c r="K1275" s="59"/>
      <c r="L1275" s="59">
        <v>972</v>
      </c>
      <c r="M1275" s="104"/>
      <c r="N1275" s="9"/>
      <c r="O1275" s="459"/>
      <c r="P1275" s="11"/>
    </row>
    <row r="1276" spans="1:16">
      <c r="A1276" s="83"/>
      <c r="B1276" s="105" t="s">
        <v>263</v>
      </c>
      <c r="C1276" s="59">
        <v>1</v>
      </c>
      <c r="D1276" s="59"/>
      <c r="E1276" s="59"/>
      <c r="F1276" s="59"/>
      <c r="G1276" s="59"/>
      <c r="H1276" s="59"/>
      <c r="I1276" s="59"/>
      <c r="J1276" s="59"/>
      <c r="K1276" s="59"/>
      <c r="L1276" s="59">
        <v>973</v>
      </c>
      <c r="M1276" s="104"/>
      <c r="N1276" s="9"/>
      <c r="O1276" s="459"/>
      <c r="P1276" s="11"/>
    </row>
    <row r="1277" spans="1:16">
      <c r="A1277" s="83"/>
      <c r="B1277" s="105" t="s">
        <v>263</v>
      </c>
      <c r="C1277" s="59">
        <v>1</v>
      </c>
      <c r="D1277" s="59"/>
      <c r="E1277" s="59"/>
      <c r="F1277" s="59"/>
      <c r="G1277" s="59"/>
      <c r="H1277" s="59"/>
      <c r="I1277" s="59"/>
      <c r="J1277" s="59"/>
      <c r="K1277" s="59"/>
      <c r="L1277" s="59">
        <v>974</v>
      </c>
      <c r="M1277" s="104"/>
      <c r="N1277" s="9"/>
      <c r="O1277" s="459"/>
      <c r="P1277" s="11"/>
    </row>
    <row r="1278" spans="1:16">
      <c r="A1278" s="83"/>
      <c r="B1278" s="105" t="s">
        <v>263</v>
      </c>
      <c r="C1278" s="59">
        <v>1</v>
      </c>
      <c r="D1278" s="59"/>
      <c r="E1278" s="59"/>
      <c r="F1278" s="59"/>
      <c r="G1278" s="59"/>
      <c r="H1278" s="59"/>
      <c r="I1278" s="59"/>
      <c r="J1278" s="59"/>
      <c r="K1278" s="59"/>
      <c r="L1278" s="59">
        <v>975</v>
      </c>
      <c r="M1278" s="104"/>
      <c r="N1278" s="9"/>
      <c r="O1278" s="459"/>
      <c r="P1278" s="11"/>
    </row>
    <row r="1279" spans="1:16">
      <c r="A1279" s="83"/>
      <c r="B1279" s="105" t="s">
        <v>263</v>
      </c>
      <c r="C1279" s="59">
        <v>1</v>
      </c>
      <c r="D1279" s="59"/>
      <c r="E1279" s="59"/>
      <c r="F1279" s="59"/>
      <c r="G1279" s="59"/>
      <c r="H1279" s="59"/>
      <c r="I1279" s="59"/>
      <c r="J1279" s="59"/>
      <c r="K1279" s="59"/>
      <c r="L1279" s="59">
        <v>976</v>
      </c>
      <c r="M1279" s="104"/>
      <c r="N1279" s="9"/>
      <c r="O1279" s="459"/>
      <c r="P1279" s="11"/>
    </row>
    <row r="1280" spans="1:16">
      <c r="A1280" s="83"/>
      <c r="B1280" s="105" t="s">
        <v>263</v>
      </c>
      <c r="C1280" s="59">
        <v>1</v>
      </c>
      <c r="D1280" s="59"/>
      <c r="E1280" s="59"/>
      <c r="F1280" s="59"/>
      <c r="G1280" s="59"/>
      <c r="H1280" s="59"/>
      <c r="I1280" s="59"/>
      <c r="J1280" s="59"/>
      <c r="K1280" s="59"/>
      <c r="L1280" s="59">
        <v>977</v>
      </c>
      <c r="M1280" s="104"/>
      <c r="N1280" s="9"/>
      <c r="O1280" s="459"/>
      <c r="P1280" s="11"/>
    </row>
    <row r="1281" spans="1:18">
      <c r="A1281" s="83"/>
      <c r="B1281" s="105" t="s">
        <v>263</v>
      </c>
      <c r="C1281" s="59">
        <v>1</v>
      </c>
      <c r="D1281" s="59"/>
      <c r="E1281" s="59"/>
      <c r="F1281" s="59"/>
      <c r="G1281" s="59"/>
      <c r="H1281" s="59"/>
      <c r="I1281" s="59"/>
      <c r="J1281" s="59"/>
      <c r="K1281" s="59"/>
      <c r="L1281" s="59">
        <v>978</v>
      </c>
      <c r="M1281" s="104"/>
      <c r="N1281" s="9"/>
      <c r="O1281" s="459"/>
      <c r="P1281" s="11"/>
    </row>
    <row r="1282" spans="1:18">
      <c r="A1282" s="83"/>
      <c r="B1282" s="105" t="s">
        <v>263</v>
      </c>
      <c r="C1282" s="59">
        <v>1</v>
      </c>
      <c r="D1282" s="59"/>
      <c r="E1282" s="59"/>
      <c r="F1282" s="59"/>
      <c r="G1282" s="59"/>
      <c r="H1282" s="59"/>
      <c r="I1282" s="59"/>
      <c r="J1282" s="59"/>
      <c r="K1282" s="59"/>
      <c r="L1282" s="59">
        <v>979</v>
      </c>
      <c r="M1282" s="104"/>
      <c r="N1282" s="9"/>
      <c r="O1282" s="459"/>
      <c r="P1282" s="11"/>
    </row>
    <row r="1283" spans="1:18">
      <c r="A1283" s="83"/>
      <c r="B1283" s="105" t="s">
        <v>263</v>
      </c>
      <c r="C1283" s="59">
        <v>1</v>
      </c>
      <c r="D1283" s="59"/>
      <c r="E1283" s="59"/>
      <c r="F1283" s="59"/>
      <c r="G1283" s="59"/>
      <c r="H1283" s="59"/>
      <c r="I1283" s="59"/>
      <c r="J1283" s="59"/>
      <c r="K1283" s="59"/>
      <c r="L1283" s="59">
        <v>980</v>
      </c>
      <c r="M1283" s="104"/>
      <c r="N1283" s="9"/>
      <c r="O1283" s="459"/>
      <c r="P1283" s="11"/>
    </row>
    <row r="1284" spans="1:18">
      <c r="A1284" s="83"/>
      <c r="B1284" s="105" t="s">
        <v>263</v>
      </c>
      <c r="C1284" s="59">
        <v>1</v>
      </c>
      <c r="D1284" s="59"/>
      <c r="E1284" s="59"/>
      <c r="F1284" s="59"/>
      <c r="G1284" s="59"/>
      <c r="H1284" s="59"/>
      <c r="I1284" s="59"/>
      <c r="J1284" s="59"/>
      <c r="K1284" s="59"/>
      <c r="L1284" s="59">
        <v>981</v>
      </c>
      <c r="M1284" s="104"/>
      <c r="N1284" s="9"/>
      <c r="O1284" s="459"/>
      <c r="P1284" s="11"/>
    </row>
    <row r="1285" spans="1:18">
      <c r="A1285" s="83"/>
      <c r="B1285" s="105" t="s">
        <v>263</v>
      </c>
      <c r="C1285" s="59">
        <v>1</v>
      </c>
      <c r="D1285" s="59"/>
      <c r="E1285" s="59"/>
      <c r="F1285" s="59"/>
      <c r="G1285" s="59"/>
      <c r="H1285" s="59"/>
      <c r="I1285" s="59"/>
      <c r="J1285" s="59"/>
      <c r="K1285" s="59"/>
      <c r="L1285" s="59">
        <v>982</v>
      </c>
      <c r="M1285" s="104"/>
      <c r="N1285" s="9"/>
      <c r="O1285" s="459"/>
      <c r="P1285" s="11"/>
    </row>
    <row r="1286" spans="1:18">
      <c r="A1286" s="83"/>
      <c r="B1286" s="105" t="s">
        <v>263</v>
      </c>
      <c r="C1286" s="59">
        <v>1</v>
      </c>
      <c r="D1286" s="59"/>
      <c r="E1286" s="59"/>
      <c r="F1286" s="59"/>
      <c r="G1286" s="59"/>
      <c r="H1286" s="59"/>
      <c r="I1286" s="59"/>
      <c r="J1286" s="59"/>
      <c r="K1286" s="59"/>
      <c r="L1286" s="59">
        <v>983</v>
      </c>
      <c r="M1286" s="104"/>
      <c r="N1286" s="9"/>
      <c r="O1286" s="459"/>
      <c r="P1286" s="11"/>
    </row>
    <row r="1287" spans="1:18">
      <c r="A1287" s="83"/>
      <c r="B1287" s="105" t="s">
        <v>263</v>
      </c>
      <c r="C1287" s="59">
        <v>1</v>
      </c>
      <c r="D1287" s="59"/>
      <c r="E1287" s="59"/>
      <c r="F1287" s="59"/>
      <c r="G1287" s="59"/>
      <c r="H1287" s="59"/>
      <c r="I1287" s="59"/>
      <c r="J1287" s="59"/>
      <c r="K1287" s="59"/>
      <c r="L1287" s="59">
        <v>984</v>
      </c>
      <c r="M1287" s="104"/>
      <c r="N1287" s="9"/>
      <c r="O1287" s="459"/>
      <c r="P1287" s="11"/>
    </row>
    <row r="1288" spans="1:18">
      <c r="A1288" s="83"/>
      <c r="B1288" s="105" t="s">
        <v>263</v>
      </c>
      <c r="C1288" s="59">
        <v>1</v>
      </c>
      <c r="D1288" s="59"/>
      <c r="E1288" s="59"/>
      <c r="F1288" s="59"/>
      <c r="G1288" s="59"/>
      <c r="H1288" s="59"/>
      <c r="I1288" s="59"/>
      <c r="J1288" s="59"/>
      <c r="K1288" s="59"/>
      <c r="L1288" s="59">
        <v>985</v>
      </c>
      <c r="M1288" s="104"/>
      <c r="N1288" s="9"/>
      <c r="O1288" s="459"/>
      <c r="P1288" s="11"/>
    </row>
    <row r="1289" spans="1:18">
      <c r="A1289" s="83"/>
      <c r="B1289" s="105" t="s">
        <v>263</v>
      </c>
      <c r="C1289" s="59">
        <v>1</v>
      </c>
      <c r="D1289" s="59"/>
      <c r="E1289" s="59"/>
      <c r="F1289" s="59"/>
      <c r="G1289" s="59"/>
      <c r="H1289" s="59"/>
      <c r="I1289" s="59"/>
      <c r="J1289" s="59"/>
      <c r="K1289" s="59"/>
      <c r="L1289" s="59">
        <v>986</v>
      </c>
      <c r="M1289" s="104"/>
      <c r="N1289" s="9"/>
      <c r="O1289" s="459"/>
      <c r="P1289" s="11"/>
    </row>
    <row r="1290" spans="1:18" s="73" customFormat="1">
      <c r="A1290" s="69" t="s">
        <v>28</v>
      </c>
      <c r="B1290" s="108"/>
      <c r="C1290" s="69">
        <f>SUM(C1134:C1289)</f>
        <v>150</v>
      </c>
      <c r="D1290" s="69"/>
      <c r="E1290" s="69">
        <f t="shared" ref="E1290:K1290" si="33">SUM(E1134:E1289)</f>
        <v>7</v>
      </c>
      <c r="F1290" s="69">
        <f t="shared" si="33"/>
        <v>24</v>
      </c>
      <c r="G1290" s="69">
        <f t="shared" si="33"/>
        <v>9</v>
      </c>
      <c r="H1290" s="69">
        <f t="shared" si="33"/>
        <v>0</v>
      </c>
      <c r="I1290" s="69">
        <f t="shared" si="33"/>
        <v>0</v>
      </c>
      <c r="J1290" s="69">
        <f t="shared" si="33"/>
        <v>0</v>
      </c>
      <c r="K1290" s="69">
        <f t="shared" si="33"/>
        <v>40</v>
      </c>
      <c r="L1290" s="69"/>
      <c r="M1290" s="9"/>
      <c r="N1290" s="9"/>
      <c r="O1290" s="460"/>
      <c r="P1290" s="163"/>
    </row>
    <row r="1291" spans="1:18" s="119" customFormat="1">
      <c r="A1291" s="81" t="s">
        <v>445</v>
      </c>
      <c r="B1291" s="108"/>
      <c r="C1291" s="117">
        <f>((C10+C17)+(C25+C36)+(C97+C117)+(C145+C173))+((C206+C270)+(C327+C488)+(C649+C810)+(C971+C1131)+C1290)</f>
        <v>1176</v>
      </c>
      <c r="D1291" s="117"/>
      <c r="E1291" s="117" t="e">
        <f>E17+E23+E29+E38+E98+E118+E146+E174+E207+E271+E328+E489+E650+E811+E972+E1132+#REF!</f>
        <v>#REF!</v>
      </c>
      <c r="F1291" s="117" t="e">
        <f>F17+F23+F29+F38+F98+F118+F146+F174+F207+F271+F328+F489+F650+F811+F972+F1132+#REF!</f>
        <v>#REF!</v>
      </c>
      <c r="G1291" s="117" t="e">
        <f>G17+G23+G29+G38+G98+G118+G146+G174+G207+G271+G328+G489+G650+G811+G972+G1132+#REF!</f>
        <v>#REF!</v>
      </c>
      <c r="H1291" s="117" t="e">
        <f>H17+H23+H29+H38+H98+H118+H146+H174+H207+H271+H328+H489+H650+H811+H972+H1132+#REF!</f>
        <v>#REF!</v>
      </c>
      <c r="I1291" s="117" t="e">
        <f>I17+I23+I29+I38+I98+I118+I146+I174+I207+I271+I328+I489+I650+I811+I972+I1132+#REF!</f>
        <v>#REF!</v>
      </c>
      <c r="J1291" s="117" t="e">
        <f>J17+J23+J29+J38+J98+J118+J146+J174+J207+J271+J328+J489+J650+J811+J972+J1132+#REF!</f>
        <v>#REF!</v>
      </c>
      <c r="K1291" s="117" t="e">
        <f>K17+K23+K29+K38+K98+K118+K146+K174+K207+K271+K328+K489+K650+K811+K972+K1132+#REF!</f>
        <v>#REF!</v>
      </c>
      <c r="L1291" s="117"/>
      <c r="M1291" s="118"/>
      <c r="N1291" s="118"/>
      <c r="O1291" s="460"/>
      <c r="P1291" s="165">
        <f>SUM(P6:P1290)</f>
        <v>300</v>
      </c>
      <c r="R1291" s="1"/>
    </row>
    <row r="1292" spans="1:18">
      <c r="C1292" s="417"/>
    </row>
    <row r="1293" spans="1:18">
      <c r="A1293" s="475" t="s">
        <v>1036</v>
      </c>
      <c r="B1293" s="437" t="s">
        <v>1037</v>
      </c>
      <c r="C1293" s="436">
        <f xml:space="preserve"> P1291+18</f>
        <v>318</v>
      </c>
    </row>
    <row r="1295" spans="1:18" ht="24">
      <c r="A1295" s="474" t="s">
        <v>1257</v>
      </c>
      <c r="L1295" s="1"/>
      <c r="N1295" s="1" t="s">
        <v>27</v>
      </c>
      <c r="O1295" s="1"/>
      <c r="P1295" s="1"/>
      <c r="Q1295" s="4"/>
    </row>
    <row r="1296" spans="1:18">
      <c r="A1296" s="466">
        <v>1</v>
      </c>
      <c r="B1296" s="467" t="s">
        <v>531</v>
      </c>
      <c r="C1296" s="11">
        <v>1</v>
      </c>
      <c r="D1296" s="466">
        <v>1</v>
      </c>
      <c r="E1296" s="468"/>
      <c r="F1296" s="468"/>
      <c r="G1296" s="468"/>
      <c r="H1296" s="468"/>
      <c r="I1296" s="468"/>
      <c r="J1296" s="468"/>
      <c r="K1296" s="468"/>
      <c r="L1296" s="469">
        <v>1</v>
      </c>
      <c r="M1296" s="470" t="s">
        <v>529</v>
      </c>
      <c r="N1296" s="467" t="s">
        <v>969</v>
      </c>
      <c r="O1296" s="471" t="s">
        <v>48</v>
      </c>
      <c r="P1296" s="9"/>
      <c r="Q1296" s="396" t="s">
        <v>1719</v>
      </c>
    </row>
    <row r="1297" spans="1:17">
      <c r="A1297" s="466">
        <v>2</v>
      </c>
      <c r="B1297" s="467" t="s">
        <v>531</v>
      </c>
      <c r="C1297" s="11">
        <v>1</v>
      </c>
      <c r="D1297" s="466">
        <v>1</v>
      </c>
      <c r="E1297" s="468"/>
      <c r="F1297" s="468"/>
      <c r="G1297" s="468"/>
      <c r="H1297" s="468"/>
      <c r="I1297" s="468"/>
      <c r="J1297" s="468"/>
      <c r="K1297" s="468"/>
      <c r="L1297" s="469">
        <v>2</v>
      </c>
      <c r="M1297" s="470" t="s">
        <v>1238</v>
      </c>
      <c r="N1297" s="467" t="s">
        <v>969</v>
      </c>
      <c r="O1297" s="471" t="s">
        <v>973</v>
      </c>
      <c r="P1297" s="1"/>
      <c r="Q1297" s="466"/>
    </row>
    <row r="1298" spans="1:17">
      <c r="A1298" s="466">
        <v>3</v>
      </c>
      <c r="B1298" s="467" t="s">
        <v>531</v>
      </c>
      <c r="C1298" s="11">
        <v>1</v>
      </c>
      <c r="D1298" s="466">
        <v>1</v>
      </c>
      <c r="E1298" s="468"/>
      <c r="F1298" s="468"/>
      <c r="G1298" s="468"/>
      <c r="H1298" s="468"/>
      <c r="I1298" s="468"/>
      <c r="J1298" s="468"/>
      <c r="K1298" s="468"/>
      <c r="L1298" s="469">
        <v>3</v>
      </c>
      <c r="M1298" s="470" t="s">
        <v>1239</v>
      </c>
      <c r="N1298" s="467" t="s">
        <v>969</v>
      </c>
      <c r="O1298" s="471" t="s">
        <v>973</v>
      </c>
      <c r="P1298" s="1"/>
      <c r="Q1298" s="466"/>
    </row>
    <row r="1299" spans="1:17">
      <c r="A1299" s="466">
        <v>4</v>
      </c>
      <c r="B1299" s="467" t="s">
        <v>531</v>
      </c>
      <c r="C1299" s="11">
        <v>1</v>
      </c>
      <c r="D1299" s="466">
        <v>1</v>
      </c>
      <c r="E1299" s="468"/>
      <c r="F1299" s="468"/>
      <c r="G1299" s="468"/>
      <c r="H1299" s="468"/>
      <c r="I1299" s="468"/>
      <c r="J1299" s="468"/>
      <c r="K1299" s="468"/>
      <c r="L1299" s="469">
        <v>4</v>
      </c>
      <c r="M1299" s="470" t="s">
        <v>1240</v>
      </c>
      <c r="N1299" s="467" t="s">
        <v>969</v>
      </c>
      <c r="O1299" s="471" t="s">
        <v>973</v>
      </c>
      <c r="P1299" s="1"/>
      <c r="Q1299" s="466"/>
    </row>
    <row r="1300" spans="1:17">
      <c r="A1300" s="466">
        <v>5</v>
      </c>
      <c r="B1300" s="467" t="s">
        <v>531</v>
      </c>
      <c r="C1300" s="11">
        <v>1</v>
      </c>
      <c r="D1300" s="466">
        <v>1</v>
      </c>
      <c r="E1300" s="468"/>
      <c r="F1300" s="468"/>
      <c r="G1300" s="468"/>
      <c r="H1300" s="468"/>
      <c r="I1300" s="468"/>
      <c r="J1300" s="468"/>
      <c r="K1300" s="468"/>
      <c r="L1300" s="469">
        <v>5</v>
      </c>
      <c r="M1300" s="470" t="s">
        <v>1241</v>
      </c>
      <c r="N1300" s="467" t="s">
        <v>969</v>
      </c>
      <c r="O1300" s="471" t="s">
        <v>985</v>
      </c>
      <c r="P1300" s="1"/>
      <c r="Q1300" s="466"/>
    </row>
    <row r="1301" spans="1:17">
      <c r="A1301" s="466">
        <v>6</v>
      </c>
      <c r="B1301" s="467" t="s">
        <v>531</v>
      </c>
      <c r="C1301" s="11">
        <v>1</v>
      </c>
      <c r="D1301" s="466">
        <v>1</v>
      </c>
      <c r="E1301" s="468"/>
      <c r="F1301" s="468"/>
      <c r="G1301" s="468"/>
      <c r="H1301" s="468"/>
      <c r="I1301" s="468"/>
      <c r="J1301" s="468"/>
      <c r="K1301" s="468"/>
      <c r="L1301" s="469">
        <v>6</v>
      </c>
      <c r="M1301" s="470" t="s">
        <v>1242</v>
      </c>
      <c r="N1301" s="467" t="s">
        <v>969</v>
      </c>
      <c r="O1301" s="471" t="s">
        <v>994</v>
      </c>
      <c r="P1301" s="1"/>
      <c r="Q1301" s="466"/>
    </row>
    <row r="1302" spans="1:17">
      <c r="A1302" s="466">
        <v>7</v>
      </c>
      <c r="B1302" s="467" t="s">
        <v>531</v>
      </c>
      <c r="C1302" s="11">
        <v>1</v>
      </c>
      <c r="D1302" s="466">
        <v>1</v>
      </c>
      <c r="E1302" s="468"/>
      <c r="F1302" s="468"/>
      <c r="G1302" s="468"/>
      <c r="H1302" s="468"/>
      <c r="I1302" s="468"/>
      <c r="J1302" s="468"/>
      <c r="K1302" s="468"/>
      <c r="L1302" s="469">
        <v>7</v>
      </c>
      <c r="M1302" s="470" t="s">
        <v>1243</v>
      </c>
      <c r="N1302" s="467" t="s">
        <v>969</v>
      </c>
      <c r="O1302" s="471" t="s">
        <v>994</v>
      </c>
      <c r="P1302" s="1"/>
      <c r="Q1302" s="466"/>
    </row>
    <row r="1303" spans="1:17">
      <c r="A1303" s="466">
        <v>8</v>
      </c>
      <c r="B1303" s="467" t="s">
        <v>531</v>
      </c>
      <c r="C1303" s="11">
        <v>1</v>
      </c>
      <c r="D1303" s="466">
        <v>1</v>
      </c>
      <c r="E1303" s="468"/>
      <c r="F1303" s="468"/>
      <c r="G1303" s="468"/>
      <c r="H1303" s="468"/>
      <c r="I1303" s="468"/>
      <c r="J1303" s="468"/>
      <c r="K1303" s="468"/>
      <c r="L1303" s="469">
        <v>8</v>
      </c>
      <c r="M1303" s="470" t="s">
        <v>1244</v>
      </c>
      <c r="N1303" s="467" t="s">
        <v>969</v>
      </c>
      <c r="O1303" s="471" t="s">
        <v>994</v>
      </c>
      <c r="P1303" s="1"/>
      <c r="Q1303" s="466"/>
    </row>
    <row r="1304" spans="1:17">
      <c r="A1304" s="466">
        <v>9</v>
      </c>
      <c r="B1304" s="467" t="s">
        <v>531</v>
      </c>
      <c r="C1304" s="11">
        <v>1</v>
      </c>
      <c r="D1304" s="466">
        <v>1</v>
      </c>
      <c r="E1304" s="468"/>
      <c r="F1304" s="468"/>
      <c r="G1304" s="468"/>
      <c r="H1304" s="468"/>
      <c r="I1304" s="468"/>
      <c r="J1304" s="468"/>
      <c r="K1304" s="468"/>
      <c r="L1304" s="469">
        <v>9</v>
      </c>
      <c r="M1304" s="470" t="s">
        <v>1245</v>
      </c>
      <c r="N1304" s="467" t="s">
        <v>969</v>
      </c>
      <c r="O1304" s="471" t="s">
        <v>994</v>
      </c>
      <c r="P1304" s="1"/>
      <c r="Q1304" s="466"/>
    </row>
    <row r="1305" spans="1:17">
      <c r="A1305" s="466">
        <v>10</v>
      </c>
      <c r="B1305" s="467" t="s">
        <v>531</v>
      </c>
      <c r="C1305" s="11">
        <v>1</v>
      </c>
      <c r="D1305" s="466">
        <v>1</v>
      </c>
      <c r="E1305" s="468"/>
      <c r="F1305" s="468"/>
      <c r="G1305" s="468"/>
      <c r="H1305" s="468"/>
      <c r="I1305" s="468"/>
      <c r="J1305" s="468"/>
      <c r="K1305" s="468"/>
      <c r="L1305" s="469">
        <v>10</v>
      </c>
      <c r="M1305" s="470" t="s">
        <v>1246</v>
      </c>
      <c r="N1305" s="467" t="s">
        <v>969</v>
      </c>
      <c r="O1305" s="471" t="s">
        <v>994</v>
      </c>
      <c r="P1305" s="1"/>
      <c r="Q1305" s="466"/>
    </row>
    <row r="1306" spans="1:17">
      <c r="A1306" s="466">
        <v>11</v>
      </c>
      <c r="B1306" s="467" t="s">
        <v>531</v>
      </c>
      <c r="C1306" s="11">
        <v>1</v>
      </c>
      <c r="D1306" s="466">
        <v>1</v>
      </c>
      <c r="E1306" s="468"/>
      <c r="F1306" s="468"/>
      <c r="G1306" s="468"/>
      <c r="H1306" s="468"/>
      <c r="I1306" s="468"/>
      <c r="J1306" s="468"/>
      <c r="K1306" s="468"/>
      <c r="L1306" s="469">
        <v>12</v>
      </c>
      <c r="M1306" s="470" t="s">
        <v>1247</v>
      </c>
      <c r="N1306" s="467" t="s">
        <v>969</v>
      </c>
      <c r="O1306" s="471" t="s">
        <v>995</v>
      </c>
      <c r="P1306" s="1"/>
      <c r="Q1306" s="466"/>
    </row>
    <row r="1307" spans="1:17">
      <c r="A1307" s="466">
        <v>12</v>
      </c>
      <c r="B1307" s="467" t="s">
        <v>531</v>
      </c>
      <c r="C1307" s="11">
        <v>1</v>
      </c>
      <c r="D1307" s="466">
        <v>1</v>
      </c>
      <c r="E1307" s="468"/>
      <c r="F1307" s="468"/>
      <c r="G1307" s="468"/>
      <c r="H1307" s="468"/>
      <c r="I1307" s="468"/>
      <c r="J1307" s="468"/>
      <c r="K1307" s="468"/>
      <c r="L1307" s="469">
        <v>13</v>
      </c>
      <c r="M1307" s="470" t="s">
        <v>1248</v>
      </c>
      <c r="N1307" s="467" t="s">
        <v>969</v>
      </c>
      <c r="O1307" s="471" t="s">
        <v>995</v>
      </c>
      <c r="P1307" s="1"/>
      <c r="Q1307" s="466"/>
    </row>
    <row r="1308" spans="1:17">
      <c r="A1308" s="466">
        <v>13</v>
      </c>
      <c r="B1308" s="467" t="s">
        <v>531</v>
      </c>
      <c r="C1308" s="11">
        <v>1</v>
      </c>
      <c r="D1308" s="466">
        <v>1</v>
      </c>
      <c r="E1308" s="468"/>
      <c r="F1308" s="468"/>
      <c r="G1308" s="468"/>
      <c r="H1308" s="468"/>
      <c r="I1308" s="468"/>
      <c r="J1308" s="468"/>
      <c r="K1308" s="468"/>
      <c r="L1308" s="469">
        <v>14</v>
      </c>
      <c r="M1308" s="470" t="s">
        <v>1249</v>
      </c>
      <c r="N1308" s="467" t="s">
        <v>969</v>
      </c>
      <c r="O1308" s="471" t="s">
        <v>995</v>
      </c>
      <c r="P1308" s="1"/>
      <c r="Q1308" s="466"/>
    </row>
    <row r="1309" spans="1:17">
      <c r="A1309" s="466">
        <v>14</v>
      </c>
      <c r="B1309" s="467" t="s">
        <v>531</v>
      </c>
      <c r="C1309" s="11">
        <v>1</v>
      </c>
      <c r="D1309" s="466">
        <v>1</v>
      </c>
      <c r="E1309" s="468"/>
      <c r="F1309" s="468"/>
      <c r="G1309" s="468"/>
      <c r="H1309" s="468"/>
      <c r="I1309" s="468"/>
      <c r="J1309" s="468"/>
      <c r="K1309" s="468"/>
      <c r="L1309" s="469">
        <v>16</v>
      </c>
      <c r="M1309" s="470" t="s">
        <v>1250</v>
      </c>
      <c r="N1309" s="467" t="s">
        <v>969</v>
      </c>
      <c r="O1309" s="471" t="s">
        <v>995</v>
      </c>
      <c r="P1309" s="1"/>
      <c r="Q1309" s="466"/>
    </row>
    <row r="1310" spans="1:17">
      <c r="A1310" s="466">
        <v>15</v>
      </c>
      <c r="B1310" s="467" t="s">
        <v>531</v>
      </c>
      <c r="C1310" s="11">
        <v>1</v>
      </c>
      <c r="D1310" s="466">
        <v>1</v>
      </c>
      <c r="E1310" s="468"/>
      <c r="F1310" s="468"/>
      <c r="G1310" s="468"/>
      <c r="H1310" s="468"/>
      <c r="I1310" s="468"/>
      <c r="J1310" s="468"/>
      <c r="K1310" s="468"/>
      <c r="L1310" s="469">
        <v>17</v>
      </c>
      <c r="M1310" s="470" t="s">
        <v>1251</v>
      </c>
      <c r="N1310" s="467" t="s">
        <v>969</v>
      </c>
      <c r="O1310" s="471" t="s">
        <v>995</v>
      </c>
      <c r="P1310" s="1"/>
      <c r="Q1310" s="466"/>
    </row>
    <row r="1311" spans="1:17">
      <c r="A1311" s="466">
        <v>16</v>
      </c>
      <c r="B1311" s="467" t="s">
        <v>531</v>
      </c>
      <c r="C1311" s="11">
        <v>1</v>
      </c>
      <c r="D1311" s="466">
        <v>1</v>
      </c>
      <c r="E1311" s="468"/>
      <c r="F1311" s="468"/>
      <c r="G1311" s="468"/>
      <c r="H1311" s="468"/>
      <c r="I1311" s="468"/>
      <c r="J1311" s="468"/>
      <c r="K1311" s="468"/>
      <c r="L1311" s="469">
        <v>18</v>
      </c>
      <c r="M1311" s="470" t="s">
        <v>1252</v>
      </c>
      <c r="N1311" s="467" t="s">
        <v>969</v>
      </c>
      <c r="O1311" s="471" t="s">
        <v>995</v>
      </c>
      <c r="P1311" s="1"/>
      <c r="Q1311" s="466"/>
    </row>
    <row r="1312" spans="1:17">
      <c r="A1312" s="466">
        <v>17</v>
      </c>
      <c r="B1312" s="467" t="s">
        <v>531</v>
      </c>
      <c r="C1312" s="11">
        <v>1</v>
      </c>
      <c r="D1312" s="466">
        <v>1</v>
      </c>
      <c r="E1312" s="468"/>
      <c r="F1312" s="468"/>
      <c r="G1312" s="468"/>
      <c r="H1312" s="468"/>
      <c r="I1312" s="468"/>
      <c r="J1312" s="468"/>
      <c r="K1312" s="468"/>
      <c r="L1312" s="469">
        <v>19</v>
      </c>
      <c r="M1312" s="470" t="s">
        <v>1253</v>
      </c>
      <c r="N1312" s="467" t="s">
        <v>969</v>
      </c>
      <c r="O1312" s="471" t="s">
        <v>1254</v>
      </c>
      <c r="P1312" s="1"/>
      <c r="Q1312" s="466"/>
    </row>
    <row r="1313" spans="1:17">
      <c r="A1313" s="466">
        <v>18</v>
      </c>
      <c r="B1313" s="467" t="s">
        <v>531</v>
      </c>
      <c r="C1313" s="11">
        <v>1</v>
      </c>
      <c r="D1313" s="466">
        <v>1</v>
      </c>
      <c r="E1313" s="468"/>
      <c r="F1313" s="468"/>
      <c r="G1313" s="468"/>
      <c r="H1313" s="468"/>
      <c r="I1313" s="468"/>
      <c r="J1313" s="468"/>
      <c r="K1313" s="468"/>
      <c r="L1313" s="469">
        <v>22</v>
      </c>
      <c r="M1313" s="470" t="s">
        <v>1255</v>
      </c>
      <c r="N1313" s="467" t="s">
        <v>969</v>
      </c>
      <c r="O1313" s="471" t="s">
        <v>1256</v>
      </c>
      <c r="P1313" s="1"/>
      <c r="Q1313" s="466"/>
    </row>
    <row r="1314" spans="1:17">
      <c r="A1314" s="9"/>
      <c r="B1314" s="9"/>
      <c r="C1314" s="24">
        <f>SUM(C1296:C1313)</f>
        <v>18</v>
      </c>
      <c r="D1314" s="473">
        <f>SUM(D1296:D1313)</f>
        <v>18</v>
      </c>
      <c r="E1314" s="468"/>
      <c r="F1314" s="468"/>
      <c r="G1314" s="468"/>
      <c r="H1314" s="468"/>
      <c r="I1314" s="468"/>
      <c r="J1314" s="468"/>
      <c r="K1314" s="468"/>
      <c r="L1314" s="468"/>
      <c r="M1314" s="104"/>
      <c r="N1314" s="468"/>
      <c r="O1314" s="468"/>
      <c r="P1314" s="472"/>
      <c r="Q1314" s="473"/>
    </row>
    <row r="1315" spans="1:17">
      <c r="L1315" s="1"/>
    </row>
    <row r="1316" spans="1:17">
      <c r="L1316" s="1"/>
    </row>
    <row r="1317" spans="1:17">
      <c r="L1317" s="1"/>
    </row>
    <row r="1318" spans="1:17">
      <c r="L1318" s="1"/>
    </row>
    <row r="1319" spans="1:17">
      <c r="L1319" s="1"/>
    </row>
    <row r="1320" spans="1:17">
      <c r="L1320" s="1"/>
    </row>
    <row r="1321" spans="1:17">
      <c r="L1321" s="1"/>
    </row>
    <row r="1322" spans="1:17">
      <c r="L1322" s="1"/>
    </row>
    <row r="1323" spans="1:17">
      <c r="L1323" s="1"/>
    </row>
    <row r="1324" spans="1:17">
      <c r="L1324" s="1"/>
    </row>
    <row r="1325" spans="1:17">
      <c r="L1325" s="1"/>
    </row>
    <row r="1326" spans="1:17">
      <c r="L1326" s="1"/>
    </row>
    <row r="1327" spans="1:17">
      <c r="L1327" s="1"/>
    </row>
    <row r="1328" spans="1:17">
      <c r="L1328" s="1"/>
    </row>
    <row r="1329" spans="12:12">
      <c r="L1329" s="1"/>
    </row>
    <row r="1330" spans="12:12">
      <c r="L1330" s="1"/>
    </row>
    <row r="1331" spans="12:12">
      <c r="L1331" s="1"/>
    </row>
    <row r="1332" spans="12:12">
      <c r="L1332" s="1"/>
    </row>
    <row r="1333" spans="12:12">
      <c r="L1333" s="1"/>
    </row>
    <row r="1334" spans="12:12">
      <c r="L1334" s="1"/>
    </row>
    <row r="1335" spans="12:12">
      <c r="L1335" s="1"/>
    </row>
    <row r="1336" spans="12:12">
      <c r="L1336" s="1"/>
    </row>
    <row r="1337" spans="12:12">
      <c r="L1337" s="1"/>
    </row>
    <row r="1338" spans="12:12">
      <c r="L1338" s="1"/>
    </row>
    <row r="1339" spans="12:12">
      <c r="L1339" s="1"/>
    </row>
    <row r="1340" spans="12:12">
      <c r="L1340" s="1"/>
    </row>
    <row r="1341" spans="12:12">
      <c r="L1341" s="1"/>
    </row>
    <row r="1342" spans="12:12">
      <c r="L1342" s="1"/>
    </row>
    <row r="1343" spans="12:12">
      <c r="L1343" s="1"/>
    </row>
    <row r="1344" spans="12:12">
      <c r="L1344" s="1"/>
    </row>
    <row r="1345" spans="12:12">
      <c r="L1345" s="1"/>
    </row>
    <row r="1346" spans="12:12">
      <c r="L1346" s="1"/>
    </row>
    <row r="1347" spans="12:12">
      <c r="L1347" s="1"/>
    </row>
    <row r="1348" spans="12:12">
      <c r="L1348" s="1"/>
    </row>
    <row r="1349" spans="12:12">
      <c r="L1349" s="1"/>
    </row>
    <row r="1350" spans="12:12">
      <c r="L1350" s="1"/>
    </row>
    <row r="1351" spans="12:12">
      <c r="L1351" s="1"/>
    </row>
    <row r="1352" spans="12:12">
      <c r="L1352" s="1"/>
    </row>
    <row r="1353" spans="12:12">
      <c r="L1353" s="1"/>
    </row>
    <row r="1354" spans="12:12">
      <c r="L1354" s="1"/>
    </row>
    <row r="1355" spans="12:12">
      <c r="L1355" s="1"/>
    </row>
    <row r="1356" spans="12:12">
      <c r="L1356" s="1"/>
    </row>
    <row r="1357" spans="12:12">
      <c r="L1357" s="1"/>
    </row>
    <row r="1358" spans="12:12">
      <c r="L1358" s="1"/>
    </row>
    <row r="1359" spans="12:12">
      <c r="L1359" s="1"/>
    </row>
    <row r="1360" spans="12:12">
      <c r="L1360" s="1"/>
    </row>
    <row r="1361" spans="12:12">
      <c r="L1361" s="1"/>
    </row>
    <row r="1362" spans="12:12">
      <c r="L1362" s="1"/>
    </row>
    <row r="1363" spans="12:12">
      <c r="L1363" s="1"/>
    </row>
    <row r="1364" spans="12:12">
      <c r="L1364" s="1"/>
    </row>
    <row r="1365" spans="12:12">
      <c r="L1365" s="1"/>
    </row>
    <row r="1366" spans="12:12">
      <c r="L1366" s="1"/>
    </row>
    <row r="1367" spans="12:12">
      <c r="L1367" s="1"/>
    </row>
    <row r="1368" spans="12:12">
      <c r="L1368" s="1"/>
    </row>
    <row r="1369" spans="12:12">
      <c r="L1369" s="1"/>
    </row>
    <row r="1370" spans="12:12">
      <c r="L1370" s="1"/>
    </row>
    <row r="1371" spans="12:12">
      <c r="L1371" s="1"/>
    </row>
    <row r="1372" spans="12:12">
      <c r="L1372" s="1"/>
    </row>
    <row r="1373" spans="12:12">
      <c r="L1373" s="1"/>
    </row>
    <row r="1374" spans="12:12">
      <c r="L1374" s="1"/>
    </row>
    <row r="1375" spans="12:12">
      <c r="L1375" s="1"/>
    </row>
    <row r="1376" spans="12:12">
      <c r="L1376" s="1"/>
    </row>
    <row r="1377" spans="12:12">
      <c r="L1377" s="1"/>
    </row>
    <row r="1378" spans="12:12">
      <c r="L1378" s="1"/>
    </row>
    <row r="1379" spans="12:12">
      <c r="L1379" s="1"/>
    </row>
    <row r="1380" spans="12:12">
      <c r="L1380" s="1"/>
    </row>
    <row r="1381" spans="12:12">
      <c r="L1381" s="1"/>
    </row>
    <row r="1382" spans="12:12">
      <c r="L1382" s="1"/>
    </row>
    <row r="1383" spans="12:12">
      <c r="L1383" s="1"/>
    </row>
    <row r="1384" spans="12:12">
      <c r="L1384" s="1"/>
    </row>
    <row r="1385" spans="12:12">
      <c r="L1385" s="1"/>
    </row>
    <row r="1386" spans="12:12">
      <c r="L1386" s="1"/>
    </row>
    <row r="1387" spans="12:12">
      <c r="L1387" s="1"/>
    </row>
    <row r="1388" spans="12:12">
      <c r="L1388" s="1"/>
    </row>
    <row r="1389" spans="12:12">
      <c r="L1389" s="1"/>
    </row>
    <row r="1390" spans="12:12">
      <c r="L1390" s="1"/>
    </row>
    <row r="1391" spans="12:12">
      <c r="L1391" s="1"/>
    </row>
    <row r="1392" spans="12:12">
      <c r="L1392" s="1"/>
    </row>
    <row r="1393" spans="12:12">
      <c r="L1393" s="1"/>
    </row>
    <row r="1394" spans="12:12">
      <c r="L1394" s="1"/>
    </row>
    <row r="1395" spans="12:12">
      <c r="L1395" s="1"/>
    </row>
    <row r="1396" spans="12:12">
      <c r="L1396" s="1"/>
    </row>
    <row r="1397" spans="12:12">
      <c r="L1397" s="1"/>
    </row>
    <row r="1398" spans="12:12">
      <c r="L1398" s="1"/>
    </row>
    <row r="1399" spans="12:12">
      <c r="L1399" s="1"/>
    </row>
    <row r="1400" spans="12:12">
      <c r="L1400" s="1"/>
    </row>
    <row r="1401" spans="12:12">
      <c r="L1401" s="1"/>
    </row>
    <row r="1402" spans="12:12">
      <c r="L1402" s="1"/>
    </row>
    <row r="1403" spans="12:12">
      <c r="L1403" s="1"/>
    </row>
    <row r="1404" spans="12:12">
      <c r="L1404" s="1"/>
    </row>
    <row r="1405" spans="12:12">
      <c r="L1405" s="1"/>
    </row>
    <row r="1406" spans="12:12">
      <c r="L1406" s="1"/>
    </row>
    <row r="1407" spans="12:12">
      <c r="L1407" s="1"/>
    </row>
    <row r="1408" spans="12:12">
      <c r="L1408" s="1"/>
    </row>
    <row r="1409" spans="12:12">
      <c r="L1409" s="1"/>
    </row>
    <row r="1410" spans="12:12">
      <c r="L1410" s="1"/>
    </row>
    <row r="1411" spans="12:12">
      <c r="L1411" s="1"/>
    </row>
    <row r="1412" spans="12:12">
      <c r="L1412" s="1"/>
    </row>
    <row r="1413" spans="12:12">
      <c r="L1413" s="1"/>
    </row>
    <row r="1414" spans="12:12">
      <c r="L1414" s="1"/>
    </row>
    <row r="1415" spans="12:12">
      <c r="L1415" s="1"/>
    </row>
    <row r="1416" spans="12:12">
      <c r="L1416" s="1"/>
    </row>
    <row r="1417" spans="12:12">
      <c r="L1417" s="1"/>
    </row>
    <row r="1418" spans="12:12">
      <c r="L1418" s="1"/>
    </row>
    <row r="1419" spans="12:12">
      <c r="L1419" s="1"/>
    </row>
    <row r="1420" spans="12:12">
      <c r="L1420" s="1"/>
    </row>
    <row r="1421" spans="12:12">
      <c r="L1421" s="1"/>
    </row>
    <row r="1422" spans="12:12">
      <c r="L1422" s="1"/>
    </row>
    <row r="1423" spans="12:12">
      <c r="L1423" s="1"/>
    </row>
    <row r="1424" spans="12:12">
      <c r="L1424" s="1"/>
    </row>
    <row r="1425" spans="12:12">
      <c r="L1425" s="1"/>
    </row>
    <row r="1426" spans="12:12">
      <c r="L1426" s="1"/>
    </row>
    <row r="1427" spans="12:12">
      <c r="L1427" s="1"/>
    </row>
    <row r="1428" spans="12:12">
      <c r="L1428" s="1"/>
    </row>
    <row r="1429" spans="12:12">
      <c r="L1429" s="1"/>
    </row>
    <row r="1430" spans="12:12">
      <c r="L1430" s="1"/>
    </row>
    <row r="1431" spans="12:12">
      <c r="L1431" s="1"/>
    </row>
    <row r="1432" spans="12:12">
      <c r="L1432" s="1"/>
    </row>
    <row r="1433" spans="12:12">
      <c r="L1433" s="1"/>
    </row>
    <row r="1434" spans="12:12">
      <c r="L1434" s="1"/>
    </row>
    <row r="1435" spans="12:12">
      <c r="L1435" s="1"/>
    </row>
    <row r="1436" spans="12:12">
      <c r="L1436" s="1"/>
    </row>
    <row r="1437" spans="12:12">
      <c r="L1437" s="1"/>
    </row>
    <row r="1438" spans="12:12">
      <c r="L1438" s="1"/>
    </row>
    <row r="1439" spans="12:12">
      <c r="L1439" s="1"/>
    </row>
    <row r="1440" spans="12:12">
      <c r="L1440" s="1"/>
    </row>
    <row r="1441" spans="12:12">
      <c r="L1441" s="1"/>
    </row>
    <row r="1442" spans="12:12">
      <c r="L1442" s="1"/>
    </row>
    <row r="1443" spans="12:12">
      <c r="L1443" s="1"/>
    </row>
    <row r="1444" spans="12:12">
      <c r="L1444" s="1"/>
    </row>
    <row r="1445" spans="12:12">
      <c r="L1445" s="1"/>
    </row>
    <row r="1446" spans="12:12">
      <c r="L1446" s="1"/>
    </row>
    <row r="1447" spans="12:12">
      <c r="L1447" s="1"/>
    </row>
    <row r="1448" spans="12:12">
      <c r="L1448" s="1"/>
    </row>
    <row r="1449" spans="12:12">
      <c r="L1449" s="1"/>
    </row>
    <row r="1450" spans="12:12">
      <c r="L1450" s="1"/>
    </row>
    <row r="1451" spans="12:12">
      <c r="L1451" s="1"/>
    </row>
    <row r="1452" spans="12:12">
      <c r="L1452" s="1"/>
    </row>
    <row r="1453" spans="12:12">
      <c r="L1453" s="1"/>
    </row>
    <row r="1454" spans="12:12">
      <c r="L1454" s="1"/>
    </row>
    <row r="1455" spans="12:12">
      <c r="L1455" s="1"/>
    </row>
    <row r="1456" spans="12:12">
      <c r="L1456" s="1"/>
    </row>
    <row r="1457" spans="12:12">
      <c r="L1457" s="1"/>
    </row>
    <row r="1458" spans="12:12">
      <c r="L1458" s="1"/>
    </row>
    <row r="1459" spans="12:12">
      <c r="L1459" s="1"/>
    </row>
    <row r="1460" spans="12:12">
      <c r="L1460" s="1"/>
    </row>
    <row r="1461" spans="12:12">
      <c r="L1461" s="1"/>
    </row>
    <row r="1462" spans="12:12">
      <c r="L1462" s="1"/>
    </row>
    <row r="1463" spans="12:12">
      <c r="L1463" s="1"/>
    </row>
    <row r="1464" spans="12:12">
      <c r="L1464" s="1"/>
    </row>
    <row r="1465" spans="12:12">
      <c r="L1465" s="1"/>
    </row>
    <row r="1466" spans="12:12">
      <c r="L1466" s="1"/>
    </row>
    <row r="1467" spans="12:12">
      <c r="L1467" s="1"/>
    </row>
    <row r="1468" spans="12:12">
      <c r="L1468" s="1"/>
    </row>
    <row r="1469" spans="12:12">
      <c r="L1469" s="1"/>
    </row>
    <row r="1470" spans="12:12">
      <c r="L1470" s="1"/>
    </row>
    <row r="1471" spans="12:12">
      <c r="L1471" s="1"/>
    </row>
    <row r="1472" spans="12:12">
      <c r="L1472" s="1"/>
    </row>
    <row r="1473" spans="12:12">
      <c r="L1473" s="1"/>
    </row>
    <row r="1474" spans="12:12">
      <c r="L1474" s="1"/>
    </row>
    <row r="1475" spans="12:12">
      <c r="L1475" s="1"/>
    </row>
    <row r="1476" spans="12:12">
      <c r="L1476" s="1"/>
    </row>
    <row r="1477" spans="12:12">
      <c r="L1477" s="1"/>
    </row>
    <row r="1478" spans="12:12">
      <c r="L1478" s="1"/>
    </row>
    <row r="1479" spans="12:12">
      <c r="L1479" s="1"/>
    </row>
    <row r="1480" spans="12:12">
      <c r="L1480" s="1"/>
    </row>
    <row r="1481" spans="12:12">
      <c r="L1481" s="1"/>
    </row>
    <row r="1482" spans="12:12">
      <c r="L1482" s="1"/>
    </row>
    <row r="1483" spans="12:12">
      <c r="L1483" s="1"/>
    </row>
    <row r="1484" spans="12:12">
      <c r="L1484" s="1"/>
    </row>
    <row r="1485" spans="12:12">
      <c r="L1485" s="1"/>
    </row>
    <row r="1486" spans="12:12">
      <c r="L1486" s="1"/>
    </row>
    <row r="1487" spans="12:12">
      <c r="L1487" s="1"/>
    </row>
    <row r="1488" spans="12:12">
      <c r="L1488" s="1"/>
    </row>
    <row r="1489" spans="12:12">
      <c r="L1489" s="1"/>
    </row>
    <row r="1490" spans="12:12">
      <c r="L1490" s="1"/>
    </row>
    <row r="1491" spans="12:12">
      <c r="L1491" s="1"/>
    </row>
    <row r="1492" spans="12:12">
      <c r="L1492" s="1"/>
    </row>
    <row r="1493" spans="12:12">
      <c r="L1493" s="1"/>
    </row>
    <row r="1494" spans="12:12">
      <c r="L1494" s="1"/>
    </row>
    <row r="1495" spans="12:12">
      <c r="L1495" s="1"/>
    </row>
    <row r="1496" spans="12:12">
      <c r="L1496" s="1"/>
    </row>
    <row r="1497" spans="12:12">
      <c r="L1497" s="1"/>
    </row>
    <row r="1498" spans="12:12">
      <c r="L1498" s="1"/>
    </row>
    <row r="1499" spans="12:12">
      <c r="L1499" s="1"/>
    </row>
    <row r="1500" spans="12:12">
      <c r="L1500" s="1"/>
    </row>
    <row r="1501" spans="12:12">
      <c r="L1501" s="1"/>
    </row>
    <row r="1502" spans="12:12">
      <c r="L1502" s="1"/>
    </row>
    <row r="1503" spans="12:12">
      <c r="L1503" s="1"/>
    </row>
    <row r="1504" spans="12:12">
      <c r="L1504" s="1"/>
    </row>
    <row r="1505" spans="12:12">
      <c r="L1505" s="1"/>
    </row>
    <row r="1506" spans="12:12">
      <c r="L1506" s="1"/>
    </row>
    <row r="1507" spans="12:12">
      <c r="L1507" s="1"/>
    </row>
    <row r="1508" spans="12:12">
      <c r="L1508" s="1"/>
    </row>
    <row r="1509" spans="12:12">
      <c r="L1509" s="1"/>
    </row>
    <row r="1510" spans="12:12">
      <c r="L1510" s="1"/>
    </row>
    <row r="1511" spans="12:12">
      <c r="L1511" s="1"/>
    </row>
    <row r="1512" spans="12:12">
      <c r="L1512" s="1"/>
    </row>
    <row r="1513" spans="12:12">
      <c r="L1513" s="1"/>
    </row>
    <row r="1514" spans="12:12">
      <c r="L1514" s="1"/>
    </row>
    <row r="1515" spans="12:12">
      <c r="L1515" s="1"/>
    </row>
    <row r="1516" spans="12:12">
      <c r="L1516" s="1"/>
    </row>
    <row r="1517" spans="12:12">
      <c r="L1517" s="1"/>
    </row>
    <row r="1518" spans="12:12">
      <c r="L1518" s="1"/>
    </row>
    <row r="1519" spans="12:12">
      <c r="L1519" s="1"/>
    </row>
    <row r="1520" spans="12:12">
      <c r="L1520" s="1"/>
    </row>
    <row r="1521" spans="12:12">
      <c r="L1521" s="1"/>
    </row>
    <row r="1522" spans="12:12">
      <c r="L1522" s="1"/>
    </row>
    <row r="1523" spans="12:12">
      <c r="L1523" s="1"/>
    </row>
    <row r="1524" spans="12:12">
      <c r="L1524" s="1"/>
    </row>
    <row r="1525" spans="12:12">
      <c r="L1525" s="1"/>
    </row>
    <row r="1526" spans="12:12">
      <c r="L1526" s="1"/>
    </row>
    <row r="1527" spans="12:12">
      <c r="L1527" s="1"/>
    </row>
    <row r="1528" spans="12:12">
      <c r="L1528" s="1"/>
    </row>
    <row r="1529" spans="12:12">
      <c r="L1529" s="1"/>
    </row>
    <row r="1530" spans="12:12">
      <c r="L1530" s="1"/>
    </row>
    <row r="1531" spans="12:12">
      <c r="L1531" s="1"/>
    </row>
    <row r="1532" spans="12:12">
      <c r="L1532" s="1"/>
    </row>
    <row r="1533" spans="12:12">
      <c r="L1533" s="1"/>
    </row>
    <row r="1534" spans="12:12">
      <c r="L1534" s="1"/>
    </row>
    <row r="1535" spans="12:12">
      <c r="L1535" s="1"/>
    </row>
    <row r="1536" spans="12:12">
      <c r="L1536" s="1"/>
    </row>
    <row r="1537" spans="12:12">
      <c r="L1537" s="1"/>
    </row>
    <row r="1538" spans="12:12">
      <c r="L1538" s="1"/>
    </row>
    <row r="1539" spans="12:12">
      <c r="L1539" s="1"/>
    </row>
    <row r="1540" spans="12:12">
      <c r="L1540" s="1"/>
    </row>
    <row r="1541" spans="12:12">
      <c r="L1541" s="1"/>
    </row>
    <row r="1542" spans="12:12">
      <c r="L1542" s="1"/>
    </row>
    <row r="1543" spans="12:12">
      <c r="L1543" s="1"/>
    </row>
    <row r="1544" spans="12:12">
      <c r="L1544" s="1"/>
    </row>
    <row r="1545" spans="12:12">
      <c r="L1545" s="1"/>
    </row>
    <row r="1546" spans="12:12">
      <c r="L1546" s="1"/>
    </row>
    <row r="1547" spans="12:12">
      <c r="L1547" s="1"/>
    </row>
    <row r="1548" spans="12:12">
      <c r="L1548" s="1"/>
    </row>
    <row r="1549" spans="12:12">
      <c r="L1549" s="1"/>
    </row>
    <row r="1550" spans="12:12">
      <c r="L1550" s="1"/>
    </row>
    <row r="1551" spans="12:12">
      <c r="L1551" s="1"/>
    </row>
    <row r="1552" spans="12:12">
      <c r="L1552" s="1"/>
    </row>
    <row r="1553" spans="12:12">
      <c r="L1553" s="1"/>
    </row>
    <row r="1554" spans="12:12">
      <c r="L1554" s="1"/>
    </row>
    <row r="1555" spans="12:12">
      <c r="L1555" s="1"/>
    </row>
    <row r="1556" spans="12:12">
      <c r="L1556" s="1"/>
    </row>
    <row r="1557" spans="12:12">
      <c r="L1557" s="1"/>
    </row>
    <row r="1558" spans="12:12">
      <c r="L1558" s="1"/>
    </row>
    <row r="1559" spans="12:12">
      <c r="L1559" s="1"/>
    </row>
    <row r="1560" spans="12:12">
      <c r="L1560" s="1"/>
    </row>
    <row r="1561" spans="12:12">
      <c r="L1561" s="1"/>
    </row>
    <row r="1562" spans="12:12">
      <c r="L1562" s="1"/>
    </row>
    <row r="1563" spans="12:12">
      <c r="L1563" s="1"/>
    </row>
    <row r="1564" spans="12:12">
      <c r="L1564" s="1"/>
    </row>
    <row r="1565" spans="12:12">
      <c r="L1565" s="1"/>
    </row>
    <row r="1566" spans="12:12">
      <c r="L1566" s="1"/>
    </row>
    <row r="1567" spans="12:12">
      <c r="L1567" s="1"/>
    </row>
    <row r="1568" spans="12:12">
      <c r="L1568" s="1"/>
    </row>
    <row r="1569" spans="12:12">
      <c r="L1569" s="1"/>
    </row>
    <row r="1570" spans="12:12">
      <c r="L1570" s="1"/>
    </row>
    <row r="1571" spans="12:12">
      <c r="L1571" s="1"/>
    </row>
    <row r="1572" spans="12:12">
      <c r="L1572" s="1"/>
    </row>
    <row r="1573" spans="12:12">
      <c r="L1573" s="1"/>
    </row>
    <row r="1574" spans="12:12">
      <c r="L1574" s="1"/>
    </row>
    <row r="1575" spans="12:12">
      <c r="L1575" s="1"/>
    </row>
    <row r="1576" spans="12:12">
      <c r="L1576" s="1"/>
    </row>
    <row r="1577" spans="12:12">
      <c r="L1577" s="1"/>
    </row>
    <row r="1578" spans="12:12">
      <c r="L1578" s="1"/>
    </row>
    <row r="1579" spans="12:12">
      <c r="L1579" s="1"/>
    </row>
    <row r="1580" spans="12:12">
      <c r="L1580" s="1"/>
    </row>
    <row r="1581" spans="12:12">
      <c r="L1581" s="1"/>
    </row>
    <row r="1582" spans="12:12">
      <c r="L1582" s="1"/>
    </row>
    <row r="1583" spans="12:12">
      <c r="L1583" s="1"/>
    </row>
    <row r="1584" spans="12:12">
      <c r="L1584" s="1"/>
    </row>
    <row r="1585" spans="12:12">
      <c r="L1585" s="1"/>
    </row>
    <row r="1586" spans="12:12">
      <c r="L1586" s="1"/>
    </row>
    <row r="1587" spans="12:12">
      <c r="L1587" s="1"/>
    </row>
    <row r="1588" spans="12:12">
      <c r="L1588" s="1"/>
    </row>
    <row r="1589" spans="12:12">
      <c r="L1589" s="1"/>
    </row>
    <row r="1590" spans="12:12">
      <c r="L1590" s="1"/>
    </row>
    <row r="1591" spans="12:12">
      <c r="L1591" s="1"/>
    </row>
    <row r="1592" spans="12:12">
      <c r="L1592" s="1"/>
    </row>
    <row r="1593" spans="12:12">
      <c r="L1593" s="1"/>
    </row>
    <row r="1594" spans="12:12">
      <c r="L1594" s="1"/>
    </row>
    <row r="1595" spans="12:12">
      <c r="L1595" s="1"/>
    </row>
    <row r="1596" spans="12:12">
      <c r="L1596" s="1"/>
    </row>
    <row r="1597" spans="12:12">
      <c r="L1597" s="1"/>
    </row>
    <row r="1598" spans="12:12">
      <c r="L1598" s="1"/>
    </row>
    <row r="1599" spans="12:12">
      <c r="L1599" s="1"/>
    </row>
    <row r="1600" spans="12:12">
      <c r="L1600" s="1"/>
    </row>
    <row r="1601" spans="12:12">
      <c r="L1601" s="1"/>
    </row>
    <row r="1602" spans="12:12">
      <c r="L1602" s="1"/>
    </row>
    <row r="1603" spans="12:12">
      <c r="L1603" s="1"/>
    </row>
    <row r="1604" spans="12:12">
      <c r="L1604" s="1"/>
    </row>
    <row r="1605" spans="12:12">
      <c r="L1605" s="1"/>
    </row>
    <row r="1606" spans="12:12">
      <c r="L1606" s="1"/>
    </row>
    <row r="1607" spans="12:12">
      <c r="L1607" s="1"/>
    </row>
    <row r="1608" spans="12:12">
      <c r="L1608" s="1"/>
    </row>
    <row r="1609" spans="12:12">
      <c r="L1609" s="1"/>
    </row>
    <row r="1610" spans="12:12">
      <c r="L1610" s="1"/>
    </row>
    <row r="1611" spans="12:12">
      <c r="L1611" s="1"/>
    </row>
    <row r="1612" spans="12:12">
      <c r="L1612" s="1"/>
    </row>
    <row r="1613" spans="12:12">
      <c r="L1613" s="1"/>
    </row>
    <row r="1614" spans="12:12">
      <c r="L1614" s="1"/>
    </row>
    <row r="1615" spans="12:12">
      <c r="L1615" s="1"/>
    </row>
    <row r="1616" spans="12:12">
      <c r="L1616" s="1"/>
    </row>
    <row r="1617" spans="12:12">
      <c r="L1617" s="1"/>
    </row>
    <row r="1618" spans="12:12">
      <c r="L1618" s="1"/>
    </row>
    <row r="1619" spans="12:12">
      <c r="L1619" s="1"/>
    </row>
    <row r="1620" spans="12:12">
      <c r="L1620" s="1"/>
    </row>
    <row r="1621" spans="12:12">
      <c r="L1621" s="1"/>
    </row>
    <row r="1622" spans="12:12">
      <c r="L1622" s="1"/>
    </row>
    <row r="1623" spans="12:12">
      <c r="L1623" s="1"/>
    </row>
    <row r="1624" spans="12:12">
      <c r="L1624" s="1"/>
    </row>
    <row r="1625" spans="12:12">
      <c r="L1625" s="1"/>
    </row>
    <row r="1626" spans="12:12">
      <c r="L1626" s="1"/>
    </row>
    <row r="1627" spans="12:12">
      <c r="L1627" s="1"/>
    </row>
    <row r="1628" spans="12:12">
      <c r="L1628" s="1"/>
    </row>
    <row r="1629" spans="12:12">
      <c r="L1629" s="1"/>
    </row>
    <row r="1630" spans="12:12">
      <c r="L1630" s="1"/>
    </row>
    <row r="1631" spans="12:12">
      <c r="L1631" s="1"/>
    </row>
    <row r="1632" spans="12:12">
      <c r="L1632" s="1"/>
    </row>
    <row r="1633" spans="12:12">
      <c r="L1633" s="1"/>
    </row>
    <row r="1634" spans="12:12">
      <c r="L1634" s="1"/>
    </row>
    <row r="1635" spans="12:12">
      <c r="L1635" s="1"/>
    </row>
    <row r="1636" spans="12:12">
      <c r="L1636" s="1"/>
    </row>
    <row r="1637" spans="12:12">
      <c r="L1637" s="1"/>
    </row>
    <row r="1638" spans="12:12">
      <c r="L1638" s="1"/>
    </row>
    <row r="1639" spans="12:12">
      <c r="L1639" s="1"/>
    </row>
    <row r="1640" spans="12:12">
      <c r="L1640" s="1"/>
    </row>
    <row r="1641" spans="12:12">
      <c r="L1641" s="1"/>
    </row>
    <row r="1642" spans="12:12">
      <c r="L1642" s="1"/>
    </row>
    <row r="1643" spans="12:12">
      <c r="L1643" s="1"/>
    </row>
    <row r="1644" spans="12:12">
      <c r="L1644" s="1"/>
    </row>
    <row r="1645" spans="12:12">
      <c r="L1645" s="1"/>
    </row>
    <row r="1646" spans="12:12">
      <c r="L1646" s="1"/>
    </row>
    <row r="1647" spans="12:12">
      <c r="L1647" s="1"/>
    </row>
    <row r="1648" spans="12:12">
      <c r="L1648" s="1"/>
    </row>
    <row r="1649" spans="12:12">
      <c r="L1649" s="1"/>
    </row>
    <row r="1650" spans="12:12">
      <c r="L1650" s="1"/>
    </row>
    <row r="1651" spans="12:12">
      <c r="L1651" s="1"/>
    </row>
    <row r="1652" spans="12:12">
      <c r="L1652" s="1"/>
    </row>
    <row r="1653" spans="12:12">
      <c r="L1653" s="1"/>
    </row>
    <row r="1654" spans="12:12">
      <c r="L1654" s="1"/>
    </row>
    <row r="1655" spans="12:12">
      <c r="L1655" s="1"/>
    </row>
    <row r="1656" spans="12:12">
      <c r="L1656" s="1"/>
    </row>
    <row r="1657" spans="12:12">
      <c r="L1657" s="1"/>
    </row>
    <row r="1658" spans="12:12">
      <c r="L1658" s="1"/>
    </row>
    <row r="1659" spans="12:12">
      <c r="L1659" s="1"/>
    </row>
    <row r="1660" spans="12:12">
      <c r="L1660" s="1"/>
    </row>
    <row r="1661" spans="12:12">
      <c r="L1661" s="1"/>
    </row>
    <row r="1662" spans="12:12">
      <c r="L1662" s="1"/>
    </row>
    <row r="1663" spans="12:12">
      <c r="L1663" s="1"/>
    </row>
    <row r="1664" spans="12:12">
      <c r="L1664" s="1"/>
    </row>
    <row r="1665" spans="12:12">
      <c r="L1665" s="1"/>
    </row>
    <row r="1666" spans="12:12">
      <c r="L1666" s="1"/>
    </row>
    <row r="1667" spans="12:12">
      <c r="L1667" s="1"/>
    </row>
    <row r="1668" spans="12:12">
      <c r="L1668" s="1"/>
    </row>
    <row r="1669" spans="12:12">
      <c r="L1669" s="1"/>
    </row>
    <row r="1670" spans="12:12">
      <c r="L1670" s="1"/>
    </row>
    <row r="1671" spans="12:12">
      <c r="L1671" s="1"/>
    </row>
    <row r="1672" spans="12:12">
      <c r="L1672" s="1"/>
    </row>
    <row r="1673" spans="12:12">
      <c r="L1673" s="1"/>
    </row>
    <row r="1674" spans="12:12">
      <c r="L1674" s="1"/>
    </row>
    <row r="1675" spans="12:12">
      <c r="L1675" s="1"/>
    </row>
    <row r="1676" spans="12:12">
      <c r="L1676" s="1"/>
    </row>
    <row r="1677" spans="12:12">
      <c r="L1677" s="1"/>
    </row>
    <row r="1678" spans="12:12">
      <c r="L1678" s="1"/>
    </row>
    <row r="1679" spans="12:12">
      <c r="L1679" s="1"/>
    </row>
    <row r="1680" spans="12:12">
      <c r="L1680" s="1"/>
    </row>
    <row r="1681" spans="12:12">
      <c r="L1681" s="1"/>
    </row>
    <row r="1682" spans="12:12">
      <c r="L1682" s="1"/>
    </row>
    <row r="1683" spans="12:12">
      <c r="L1683" s="1"/>
    </row>
    <row r="1684" spans="12:12">
      <c r="L1684" s="1"/>
    </row>
    <row r="1685" spans="12:12">
      <c r="L1685" s="1"/>
    </row>
    <row r="1686" spans="12:12">
      <c r="L1686" s="1"/>
    </row>
    <row r="1687" spans="12:12">
      <c r="L1687" s="1"/>
    </row>
    <row r="1688" spans="12:12">
      <c r="L1688" s="1"/>
    </row>
    <row r="1689" spans="12:12">
      <c r="L1689" s="1"/>
    </row>
    <row r="1690" spans="12:12">
      <c r="L1690" s="1"/>
    </row>
    <row r="1691" spans="12:12">
      <c r="L1691" s="1"/>
    </row>
    <row r="1692" spans="12:12">
      <c r="L1692" s="1"/>
    </row>
    <row r="1693" spans="12:12">
      <c r="L1693" s="1"/>
    </row>
    <row r="1694" spans="12:12">
      <c r="L1694" s="1"/>
    </row>
    <row r="1695" spans="12:12">
      <c r="L1695" s="1"/>
    </row>
    <row r="1696" spans="12:12">
      <c r="L1696" s="1"/>
    </row>
    <row r="1697" spans="12:12">
      <c r="L1697" s="1"/>
    </row>
    <row r="1698" spans="12:12">
      <c r="L1698" s="1"/>
    </row>
    <row r="1699" spans="12:12">
      <c r="L1699" s="1"/>
    </row>
    <row r="1700" spans="12:12">
      <c r="L1700" s="1"/>
    </row>
    <row r="1701" spans="12:12">
      <c r="L1701" s="1"/>
    </row>
    <row r="1702" spans="12:12">
      <c r="L1702" s="1"/>
    </row>
  </sheetData>
  <mergeCells count="10">
    <mergeCell ref="O4:O5"/>
    <mergeCell ref="J1:K1"/>
    <mergeCell ref="A2:N2"/>
    <mergeCell ref="A3:N3"/>
    <mergeCell ref="A4:A5"/>
    <mergeCell ref="B4:C4"/>
    <mergeCell ref="E4:K4"/>
    <mergeCell ref="L4:L5"/>
    <mergeCell ref="M4:M5"/>
    <mergeCell ref="N4:N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39" orientation="portrait" horizontalDpi="4294967293" r:id="rId1"/>
  <rowBreaks count="13" manualBreakCount="13">
    <brk id="71" max="16383" man="1"/>
    <brk id="117" max="16383" man="1"/>
    <brk id="145" max="16383" man="1"/>
    <brk id="206" max="16383" man="1"/>
    <brk id="270" max="16383" man="1"/>
    <brk id="327" max="16383" man="1"/>
    <brk id="400" max="16383" man="1"/>
    <brk id="488" max="16383" man="1"/>
    <brk id="561" max="16383" man="1"/>
    <brk id="722" max="16383" man="1"/>
    <brk id="883" max="16383" man="1"/>
    <brk id="1043" max="16383" man="1"/>
    <brk id="1202" max="16383" man="1"/>
  </rowBreaks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W327"/>
  <sheetViews>
    <sheetView workbookViewId="0">
      <selection activeCell="S12" sqref="S12"/>
    </sheetView>
  </sheetViews>
  <sheetFormatPr defaultRowHeight="21.75"/>
  <cols>
    <col min="1" max="1" width="4.875" style="138" customWidth="1"/>
    <col min="2" max="2" width="20.125" style="138" customWidth="1"/>
    <col min="3" max="3" width="13.375" style="344" hidden="1" customWidth="1"/>
    <col min="4" max="4" width="18.625" style="138" customWidth="1"/>
    <col min="5" max="5" width="8.75" style="278" customWidth="1"/>
    <col min="6" max="6" width="10.875" style="278" bestFit="1" customWidth="1"/>
    <col min="7" max="7" width="12.375" style="322" hidden="1" customWidth="1"/>
    <col min="8" max="8" width="14.375" style="138" hidden="1" customWidth="1"/>
    <col min="9" max="9" width="10.875" style="278" hidden="1" customWidth="1"/>
    <col min="10" max="10" width="11.625" style="138" hidden="1" customWidth="1"/>
    <col min="11" max="11" width="10.375" style="138" hidden="1" customWidth="1"/>
    <col min="12" max="12" width="12.375" style="322" hidden="1" customWidth="1"/>
    <col min="13" max="13" width="12.375" style="138" hidden="1" customWidth="1"/>
    <col min="14" max="14" width="10.875" style="138" hidden="1" customWidth="1"/>
    <col min="15" max="15" width="9.875" style="138" hidden="1" customWidth="1"/>
    <col min="16" max="16" width="11" style="322" hidden="1" customWidth="1"/>
    <col min="17" max="17" width="9.75" style="322" hidden="1" customWidth="1"/>
    <col min="18" max="18" width="10.375" style="322" customWidth="1"/>
    <col min="19" max="19" width="8.75" style="138" customWidth="1"/>
    <col min="20" max="20" width="9.375" style="322" customWidth="1"/>
    <col min="21" max="21" width="0.875" style="138" hidden="1" customWidth="1"/>
    <col min="22" max="22" width="8" style="278" customWidth="1"/>
    <col min="23" max="23" width="7.625" style="138" customWidth="1"/>
    <col min="24" max="24" width="14" style="138" customWidth="1"/>
    <col min="25" max="25" width="16" style="138" customWidth="1"/>
    <col min="26" max="26" width="9" style="138"/>
    <col min="27" max="27" width="13" style="138" customWidth="1"/>
    <col min="28" max="16384" width="9" style="138"/>
  </cols>
  <sheetData>
    <row r="1" spans="1:23">
      <c r="A1" s="665" t="s">
        <v>483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  <c r="S1" s="665"/>
      <c r="T1" s="665"/>
      <c r="U1" s="665"/>
      <c r="V1" s="665"/>
      <c r="W1" s="166"/>
    </row>
    <row r="2" spans="1:23">
      <c r="A2" s="666" t="s">
        <v>484</v>
      </c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  <c r="Q2" s="666"/>
      <c r="R2" s="666"/>
      <c r="S2" s="666"/>
      <c r="T2" s="666"/>
      <c r="U2" s="666"/>
      <c r="V2" s="666"/>
      <c r="W2" s="166"/>
    </row>
    <row r="3" spans="1:23" ht="15" customHeight="1">
      <c r="A3" s="166"/>
      <c r="B3" s="166"/>
      <c r="C3" s="167"/>
      <c r="D3" s="166"/>
      <c r="E3" s="166"/>
      <c r="F3" s="166"/>
      <c r="G3" s="168"/>
      <c r="H3" s="166"/>
      <c r="I3" s="166"/>
      <c r="J3" s="166"/>
      <c r="K3" s="166"/>
      <c r="L3" s="168"/>
      <c r="M3" s="166"/>
      <c r="N3" s="166"/>
      <c r="O3" s="166"/>
      <c r="P3" s="168"/>
      <c r="Q3" s="168"/>
      <c r="R3" s="168"/>
      <c r="S3" s="166"/>
      <c r="T3" s="168"/>
      <c r="U3" s="166"/>
      <c r="V3" s="166"/>
      <c r="W3" s="166"/>
    </row>
    <row r="4" spans="1:23" s="179" customFormat="1" ht="57.75" customHeight="1">
      <c r="A4" s="169" t="s">
        <v>448</v>
      </c>
      <c r="B4" s="169" t="s">
        <v>485</v>
      </c>
      <c r="C4" s="170" t="s">
        <v>486</v>
      </c>
      <c r="D4" s="169" t="s">
        <v>487</v>
      </c>
      <c r="E4" s="169" t="s">
        <v>488</v>
      </c>
      <c r="F4" s="169" t="s">
        <v>489</v>
      </c>
      <c r="G4" s="171" t="s">
        <v>490</v>
      </c>
      <c r="H4" s="169" t="s">
        <v>491</v>
      </c>
      <c r="I4" s="169" t="s">
        <v>492</v>
      </c>
      <c r="J4" s="172" t="s">
        <v>493</v>
      </c>
      <c r="K4" s="173" t="s">
        <v>494</v>
      </c>
      <c r="L4" s="171" t="s">
        <v>495</v>
      </c>
      <c r="M4" s="169" t="s">
        <v>496</v>
      </c>
      <c r="N4" s="172" t="s">
        <v>497</v>
      </c>
      <c r="O4" s="173" t="s">
        <v>498</v>
      </c>
      <c r="P4" s="174" t="s">
        <v>499</v>
      </c>
      <c r="Q4" s="175" t="s">
        <v>500</v>
      </c>
      <c r="R4" s="171" t="s">
        <v>501</v>
      </c>
      <c r="S4" s="176" t="s">
        <v>502</v>
      </c>
      <c r="T4" s="177" t="s">
        <v>503</v>
      </c>
      <c r="U4" s="169" t="s">
        <v>504</v>
      </c>
      <c r="V4" s="169" t="s">
        <v>10</v>
      </c>
      <c r="W4" s="178"/>
    </row>
    <row r="5" spans="1:23" ht="20.25" customHeight="1">
      <c r="A5" s="180"/>
      <c r="B5" s="180"/>
      <c r="C5" s="181"/>
      <c r="D5" s="182" t="s">
        <v>20</v>
      </c>
      <c r="E5" s="180"/>
      <c r="F5" s="180"/>
      <c r="G5" s="183"/>
      <c r="H5" s="180"/>
      <c r="I5" s="184"/>
      <c r="J5" s="185"/>
      <c r="K5" s="180"/>
      <c r="L5" s="183"/>
      <c r="M5" s="180"/>
      <c r="N5" s="180"/>
      <c r="O5" s="180"/>
      <c r="P5" s="186"/>
      <c r="Q5" s="187"/>
      <c r="R5" s="183"/>
      <c r="S5" s="180"/>
      <c r="T5" s="183"/>
      <c r="U5" s="180"/>
      <c r="V5" s="180"/>
      <c r="W5" s="188"/>
    </row>
    <row r="6" spans="1:23" ht="20.25" customHeight="1">
      <c r="A6" s="189">
        <v>1</v>
      </c>
      <c r="B6" s="190" t="s">
        <v>505</v>
      </c>
      <c r="C6" s="191">
        <v>1529900169437</v>
      </c>
      <c r="D6" s="190" t="s">
        <v>50</v>
      </c>
      <c r="E6" s="189" t="s">
        <v>15</v>
      </c>
      <c r="F6" s="189">
        <v>1092</v>
      </c>
      <c r="G6" s="192">
        <v>18940</v>
      </c>
      <c r="H6" s="193">
        <v>98.1</v>
      </c>
      <c r="I6" s="194">
        <v>0.05</v>
      </c>
      <c r="J6" s="195">
        <f>I6*G6</f>
        <v>947</v>
      </c>
      <c r="K6" s="196">
        <f>ROUNDUP(J6,-1)</f>
        <v>950</v>
      </c>
      <c r="L6" s="197">
        <v>19890</v>
      </c>
      <c r="M6" s="196">
        <f>VLOOKUP(E6,[1]ข้อมูลหลัก!G$1:H$65536,2,FALSE)</f>
        <v>33360</v>
      </c>
      <c r="N6" s="196">
        <f>L6*4/100</f>
        <v>795.6</v>
      </c>
      <c r="O6" s="196">
        <f>ROUNDUP(N6,-1)</f>
        <v>800</v>
      </c>
      <c r="P6" s="198">
        <f t="shared" ref="P6:P69" si="0">L6+O6</f>
        <v>20690</v>
      </c>
      <c r="Q6" s="199">
        <f>P6*4/100+P6</f>
        <v>21517.599999999999</v>
      </c>
      <c r="R6" s="197">
        <f>ROUNDUP(Q6,-1)</f>
        <v>21520</v>
      </c>
      <c r="S6" s="200">
        <v>0</v>
      </c>
      <c r="T6" s="197">
        <f>R6</f>
        <v>21520</v>
      </c>
      <c r="U6" s="189" t="str">
        <f>LOOKUP(H6,[1]ข้อมูลหลัก!A$1:C$65536)</f>
        <v>ดีเด่น</v>
      </c>
      <c r="V6" s="201"/>
    </row>
    <row r="7" spans="1:23" ht="20.25" customHeight="1">
      <c r="A7" s="180"/>
      <c r="B7" s="180"/>
      <c r="C7" s="202"/>
      <c r="D7" s="182" t="s">
        <v>29</v>
      </c>
      <c r="E7" s="180"/>
      <c r="F7" s="180"/>
      <c r="G7" s="183"/>
      <c r="H7" s="180"/>
      <c r="I7" s="180"/>
      <c r="J7" s="185"/>
      <c r="K7" s="203"/>
      <c r="L7" s="183"/>
      <c r="M7" s="180"/>
      <c r="N7" s="180"/>
      <c r="O7" s="180"/>
      <c r="P7" s="198">
        <f t="shared" si="0"/>
        <v>0</v>
      </c>
      <c r="Q7" s="199">
        <f t="shared" ref="Q7:Q70" si="1">P7*4/100+P7</f>
        <v>0</v>
      </c>
      <c r="R7" s="197">
        <f t="shared" ref="R7:R70" si="2">ROUNDUP(Q7,-1)</f>
        <v>0</v>
      </c>
      <c r="S7" s="196"/>
      <c r="T7" s="197">
        <f t="shared" ref="T7:T17" si="3">R7</f>
        <v>0</v>
      </c>
      <c r="U7" s="180"/>
      <c r="V7" s="180"/>
      <c r="W7" s="188"/>
    </row>
    <row r="8" spans="1:23" ht="20.25" customHeight="1">
      <c r="A8" s="189">
        <v>2</v>
      </c>
      <c r="B8" s="190" t="s">
        <v>506</v>
      </c>
      <c r="C8" s="191" t="s">
        <v>507</v>
      </c>
      <c r="D8" s="204" t="s">
        <v>25</v>
      </c>
      <c r="E8" s="205" t="s">
        <v>13</v>
      </c>
      <c r="F8" s="205">
        <v>1085</v>
      </c>
      <c r="G8" s="197">
        <v>14390</v>
      </c>
      <c r="H8" s="206">
        <v>98.2</v>
      </c>
      <c r="I8" s="207">
        <v>0.05</v>
      </c>
      <c r="J8" s="195">
        <f>I8*G8</f>
        <v>719.5</v>
      </c>
      <c r="K8" s="196">
        <f>ROUNDUP(J8,-1)</f>
        <v>720</v>
      </c>
      <c r="L8" s="197">
        <v>15110</v>
      </c>
      <c r="M8" s="196">
        <f>VLOOKUP(E8,[2]ข้อมูลหลัก!G$1:H$65536,2,FALSE)</f>
        <v>19430</v>
      </c>
      <c r="N8" s="196">
        <f t="shared" ref="N8:N17" si="4">L8*4/100</f>
        <v>604.4</v>
      </c>
      <c r="O8" s="196">
        <f t="shared" ref="O8:O37" si="5">ROUNDUP(N8,-1)</f>
        <v>610</v>
      </c>
      <c r="P8" s="198">
        <f t="shared" si="0"/>
        <v>15720</v>
      </c>
      <c r="Q8" s="199">
        <f t="shared" si="1"/>
        <v>16348.8</v>
      </c>
      <c r="R8" s="197">
        <f t="shared" si="2"/>
        <v>16350</v>
      </c>
      <c r="S8" s="200">
        <v>0</v>
      </c>
      <c r="T8" s="197">
        <f t="shared" si="3"/>
        <v>16350</v>
      </c>
      <c r="U8" s="189" t="str">
        <f>LOOKUP(H8,[2]ข้อมูลหลัก!A$1:C$65536)</f>
        <v>ดีเด่น</v>
      </c>
      <c r="V8" s="201"/>
    </row>
    <row r="9" spans="1:23" ht="20.25" customHeight="1">
      <c r="A9" s="189">
        <v>3</v>
      </c>
      <c r="B9" s="190" t="s">
        <v>30</v>
      </c>
      <c r="C9" s="191" t="s">
        <v>508</v>
      </c>
      <c r="D9" s="204" t="s">
        <v>26</v>
      </c>
      <c r="E9" s="205" t="s">
        <v>15</v>
      </c>
      <c r="F9" s="205">
        <v>1086</v>
      </c>
      <c r="G9" s="197">
        <v>18760</v>
      </c>
      <c r="H9" s="206">
        <v>98.72</v>
      </c>
      <c r="I9" s="207">
        <v>0.05</v>
      </c>
      <c r="J9" s="195">
        <f>I9*G9</f>
        <v>938</v>
      </c>
      <c r="K9" s="196">
        <f>ROUNDUP(J9,-1)</f>
        <v>940</v>
      </c>
      <c r="L9" s="197">
        <v>19700</v>
      </c>
      <c r="M9" s="196">
        <f>VLOOKUP(E9,[2]ข้อมูลหลัก!G$1:H$65536,2,FALSE)</f>
        <v>33360</v>
      </c>
      <c r="N9" s="196">
        <f t="shared" si="4"/>
        <v>788</v>
      </c>
      <c r="O9" s="196">
        <f t="shared" si="5"/>
        <v>790</v>
      </c>
      <c r="P9" s="198">
        <f t="shared" si="0"/>
        <v>20490</v>
      </c>
      <c r="Q9" s="199">
        <f t="shared" si="1"/>
        <v>21309.599999999999</v>
      </c>
      <c r="R9" s="197">
        <f t="shared" si="2"/>
        <v>21310</v>
      </c>
      <c r="S9" s="200">
        <v>0</v>
      </c>
      <c r="T9" s="197">
        <f t="shared" si="3"/>
        <v>21310</v>
      </c>
      <c r="U9" s="189" t="str">
        <f>LOOKUP(H9,[2]ข้อมูลหลัก!A$1:C$65536)</f>
        <v>ดีเด่น</v>
      </c>
      <c r="V9" s="201"/>
    </row>
    <row r="10" spans="1:23" ht="20.25" customHeight="1">
      <c r="A10" s="189">
        <v>4</v>
      </c>
      <c r="B10" s="190" t="s">
        <v>509</v>
      </c>
      <c r="C10" s="191" t="s">
        <v>510</v>
      </c>
      <c r="D10" s="204" t="s">
        <v>26</v>
      </c>
      <c r="E10" s="205" t="s">
        <v>15</v>
      </c>
      <c r="F10" s="205">
        <v>1087</v>
      </c>
      <c r="G10" s="197">
        <v>18360</v>
      </c>
      <c r="H10" s="206">
        <v>95.04</v>
      </c>
      <c r="I10" s="207">
        <v>0.04</v>
      </c>
      <c r="J10" s="195">
        <f>I10*G10</f>
        <v>734.4</v>
      </c>
      <c r="K10" s="196">
        <f>ROUNDUP(J10,-1)</f>
        <v>740</v>
      </c>
      <c r="L10" s="197">
        <v>19100</v>
      </c>
      <c r="M10" s="196">
        <f>VLOOKUP(E10,[2]ข้อมูลหลัก!G$1:H$65536,2,FALSE)</f>
        <v>33360</v>
      </c>
      <c r="N10" s="196">
        <f t="shared" si="4"/>
        <v>764</v>
      </c>
      <c r="O10" s="196">
        <f t="shared" si="5"/>
        <v>770</v>
      </c>
      <c r="P10" s="198">
        <f t="shared" si="0"/>
        <v>19870</v>
      </c>
      <c r="Q10" s="199">
        <f t="shared" si="1"/>
        <v>20664.8</v>
      </c>
      <c r="R10" s="197">
        <f t="shared" si="2"/>
        <v>20670</v>
      </c>
      <c r="S10" s="200">
        <v>0</v>
      </c>
      <c r="T10" s="197">
        <f t="shared" si="3"/>
        <v>20670</v>
      </c>
      <c r="U10" s="189" t="str">
        <f>LOOKUP(H10,[2]ข้อมูลหลัก!A$1:C$65536)</f>
        <v>ดีเด่น</v>
      </c>
      <c r="V10" s="201"/>
    </row>
    <row r="11" spans="1:23" ht="20.25" customHeight="1">
      <c r="A11" s="189">
        <v>5</v>
      </c>
      <c r="B11" s="190" t="s">
        <v>32</v>
      </c>
      <c r="C11" s="191" t="s">
        <v>511</v>
      </c>
      <c r="D11" s="204" t="s">
        <v>25</v>
      </c>
      <c r="E11" s="205" t="s">
        <v>13</v>
      </c>
      <c r="F11" s="205">
        <v>1088</v>
      </c>
      <c r="G11" s="197">
        <v>14440</v>
      </c>
      <c r="H11" s="206">
        <v>98.32</v>
      </c>
      <c r="I11" s="207">
        <v>0.05</v>
      </c>
      <c r="J11" s="195">
        <f>I11*G11</f>
        <v>722</v>
      </c>
      <c r="K11" s="196">
        <f>ROUNDUP(J11,-1)</f>
        <v>730</v>
      </c>
      <c r="L11" s="197">
        <v>15170</v>
      </c>
      <c r="M11" s="196">
        <f>VLOOKUP(E11,[2]ข้อมูลหลัก!G$1:H$65536,2,FALSE)</f>
        <v>19430</v>
      </c>
      <c r="N11" s="196">
        <f t="shared" si="4"/>
        <v>606.79999999999995</v>
      </c>
      <c r="O11" s="196">
        <f t="shared" si="5"/>
        <v>610</v>
      </c>
      <c r="P11" s="198">
        <f t="shared" si="0"/>
        <v>15780</v>
      </c>
      <c r="Q11" s="199">
        <f t="shared" si="1"/>
        <v>16411.2</v>
      </c>
      <c r="R11" s="197">
        <f t="shared" si="2"/>
        <v>16420</v>
      </c>
      <c r="S11" s="200">
        <v>0</v>
      </c>
      <c r="T11" s="197">
        <f t="shared" si="3"/>
        <v>16420</v>
      </c>
      <c r="U11" s="189" t="str">
        <f>LOOKUP(H11,[2]ข้อมูลหลัก!A$1:C$65536)</f>
        <v>ดีเด่น</v>
      </c>
      <c r="V11" s="201"/>
    </row>
    <row r="12" spans="1:23" ht="20.25" customHeight="1">
      <c r="A12" s="180"/>
      <c r="B12" s="180"/>
      <c r="C12" s="202"/>
      <c r="D12" s="182" t="s">
        <v>34</v>
      </c>
      <c r="E12" s="180"/>
      <c r="F12" s="180"/>
      <c r="G12" s="183"/>
      <c r="H12" s="180"/>
      <c r="I12" s="180"/>
      <c r="J12" s="185"/>
      <c r="K12" s="180"/>
      <c r="L12" s="183"/>
      <c r="M12" s="180"/>
      <c r="N12" s="180"/>
      <c r="O12" s="180"/>
      <c r="P12" s="198">
        <f t="shared" si="0"/>
        <v>0</v>
      </c>
      <c r="Q12" s="199">
        <f t="shared" si="1"/>
        <v>0</v>
      </c>
      <c r="R12" s="197">
        <f t="shared" si="2"/>
        <v>0</v>
      </c>
      <c r="S12" s="196"/>
      <c r="T12" s="197">
        <f t="shared" si="3"/>
        <v>0</v>
      </c>
      <c r="U12" s="180"/>
      <c r="V12" s="180"/>
      <c r="W12" s="188"/>
    </row>
    <row r="13" spans="1:23" ht="20.25" customHeight="1">
      <c r="A13" s="189">
        <v>6</v>
      </c>
      <c r="B13" s="190" t="s">
        <v>512</v>
      </c>
      <c r="C13" s="191" t="s">
        <v>513</v>
      </c>
      <c r="D13" s="204" t="s">
        <v>84</v>
      </c>
      <c r="E13" s="205" t="s">
        <v>13</v>
      </c>
      <c r="F13" s="205">
        <v>59</v>
      </c>
      <c r="G13" s="197">
        <v>15410</v>
      </c>
      <c r="H13" s="206">
        <v>92.3</v>
      </c>
      <c r="I13" s="207">
        <v>3.9E-2</v>
      </c>
      <c r="J13" s="195">
        <f>G13*I13</f>
        <v>600.99</v>
      </c>
      <c r="K13" s="196">
        <f>ROUNDUP(J13,-1)</f>
        <v>610</v>
      </c>
      <c r="L13" s="197">
        <v>16020</v>
      </c>
      <c r="M13" s="196">
        <f>VLOOKUP(E13,[3]ข้อมูลหลัก!G$1:H$65536,2,FALSE)</f>
        <v>19430</v>
      </c>
      <c r="N13" s="196">
        <f t="shared" si="4"/>
        <v>640.79999999999995</v>
      </c>
      <c r="O13" s="196">
        <f t="shared" si="5"/>
        <v>650</v>
      </c>
      <c r="P13" s="198">
        <f t="shared" si="0"/>
        <v>16670</v>
      </c>
      <c r="Q13" s="199">
        <f t="shared" si="1"/>
        <v>17336.8</v>
      </c>
      <c r="R13" s="197">
        <f t="shared" si="2"/>
        <v>17340</v>
      </c>
      <c r="S13" s="200">
        <v>0</v>
      </c>
      <c r="T13" s="197">
        <f t="shared" si="3"/>
        <v>17340</v>
      </c>
      <c r="U13" s="189" t="str">
        <f>LOOKUP(H13,[3]ข้อมูลหลัก!A$1:C$65536)</f>
        <v>ดีมาก</v>
      </c>
      <c r="V13" s="201"/>
    </row>
    <row r="14" spans="1:23" ht="20.25" customHeight="1">
      <c r="A14" s="189">
        <v>7</v>
      </c>
      <c r="B14" s="190" t="s">
        <v>514</v>
      </c>
      <c r="C14" s="191" t="s">
        <v>515</v>
      </c>
      <c r="D14" s="204" t="s">
        <v>35</v>
      </c>
      <c r="E14" s="205" t="s">
        <v>15</v>
      </c>
      <c r="F14" s="205">
        <v>1082</v>
      </c>
      <c r="G14" s="197">
        <v>19820</v>
      </c>
      <c r="H14" s="206">
        <v>91.95</v>
      </c>
      <c r="I14" s="207">
        <v>3.9E-2</v>
      </c>
      <c r="J14" s="195">
        <f>I14*G14</f>
        <v>772.98</v>
      </c>
      <c r="K14" s="196">
        <f>ROUNDUP(J14,-1)</f>
        <v>780</v>
      </c>
      <c r="L14" s="197">
        <v>20600</v>
      </c>
      <c r="M14" s="196">
        <f>VLOOKUP(E14,[3]ข้อมูลหลัก!G$1:H$65536,2,FALSE)</f>
        <v>33360</v>
      </c>
      <c r="N14" s="196">
        <f t="shared" si="4"/>
        <v>824</v>
      </c>
      <c r="O14" s="196">
        <f t="shared" si="5"/>
        <v>830</v>
      </c>
      <c r="P14" s="198">
        <f t="shared" si="0"/>
        <v>21430</v>
      </c>
      <c r="Q14" s="199">
        <f t="shared" si="1"/>
        <v>22287.200000000001</v>
      </c>
      <c r="R14" s="197">
        <f t="shared" si="2"/>
        <v>22290</v>
      </c>
      <c r="S14" s="200">
        <v>0</v>
      </c>
      <c r="T14" s="197">
        <f t="shared" si="3"/>
        <v>22290</v>
      </c>
      <c r="U14" s="189" t="str">
        <f>LOOKUP(H14,[3]ข้อมูลหลัก!A$1:C$65536)</f>
        <v>ดีมาก</v>
      </c>
      <c r="V14" s="201"/>
    </row>
    <row r="15" spans="1:23" ht="20.25" customHeight="1">
      <c r="A15" s="189">
        <v>8</v>
      </c>
      <c r="B15" s="190" t="s">
        <v>516</v>
      </c>
      <c r="C15" s="191" t="s">
        <v>517</v>
      </c>
      <c r="D15" s="204" t="s">
        <v>35</v>
      </c>
      <c r="E15" s="205" t="s">
        <v>15</v>
      </c>
      <c r="F15" s="205">
        <v>1083</v>
      </c>
      <c r="G15" s="197">
        <v>19800</v>
      </c>
      <c r="H15" s="206">
        <v>93.45</v>
      </c>
      <c r="I15" s="207">
        <v>3.9E-2</v>
      </c>
      <c r="J15" s="195">
        <f>I15*G15</f>
        <v>772.2</v>
      </c>
      <c r="K15" s="196">
        <f>ROUNDUP(J15,-1)</f>
        <v>780</v>
      </c>
      <c r="L15" s="197">
        <v>20580</v>
      </c>
      <c r="M15" s="196">
        <f>VLOOKUP(E15,[3]ข้อมูลหลัก!G$1:H$65536,2,FALSE)</f>
        <v>33360</v>
      </c>
      <c r="N15" s="196">
        <f t="shared" si="4"/>
        <v>823.2</v>
      </c>
      <c r="O15" s="196">
        <f t="shared" si="5"/>
        <v>830</v>
      </c>
      <c r="P15" s="198">
        <f t="shared" si="0"/>
        <v>21410</v>
      </c>
      <c r="Q15" s="199">
        <f t="shared" si="1"/>
        <v>22266.400000000001</v>
      </c>
      <c r="R15" s="197">
        <f t="shared" si="2"/>
        <v>22270</v>
      </c>
      <c r="S15" s="200">
        <v>0</v>
      </c>
      <c r="T15" s="197">
        <f t="shared" si="3"/>
        <v>22270</v>
      </c>
      <c r="U15" s="189" t="str">
        <f>LOOKUP(H15,[3]ข้อมูลหลัก!A$1:C$65536)</f>
        <v>ดีมาก</v>
      </c>
      <c r="V15" s="201"/>
    </row>
    <row r="16" spans="1:23" ht="20.25" customHeight="1">
      <c r="A16" s="189">
        <v>9</v>
      </c>
      <c r="B16" s="190" t="s">
        <v>60</v>
      </c>
      <c r="C16" s="191" t="s">
        <v>518</v>
      </c>
      <c r="D16" s="204" t="s">
        <v>50</v>
      </c>
      <c r="E16" s="205" t="s">
        <v>15</v>
      </c>
      <c r="F16" s="205">
        <v>1117</v>
      </c>
      <c r="G16" s="197">
        <v>18700</v>
      </c>
      <c r="H16" s="206">
        <v>95.2</v>
      </c>
      <c r="I16" s="194">
        <v>4.2000000000000003E-2</v>
      </c>
      <c r="J16" s="195">
        <f>I16*G16</f>
        <v>785.40000000000009</v>
      </c>
      <c r="K16" s="196">
        <f>ROUNDUP(J16,-1)</f>
        <v>790</v>
      </c>
      <c r="L16" s="197">
        <v>19490</v>
      </c>
      <c r="M16" s="196">
        <f>VLOOKUP(E16,[3]ข้อมูลหลัก!G$1:H$65536,2,FALSE)</f>
        <v>33360</v>
      </c>
      <c r="N16" s="196">
        <f t="shared" si="4"/>
        <v>779.6</v>
      </c>
      <c r="O16" s="196">
        <f t="shared" si="5"/>
        <v>780</v>
      </c>
      <c r="P16" s="198">
        <f t="shared" si="0"/>
        <v>20270</v>
      </c>
      <c r="Q16" s="199">
        <f t="shared" si="1"/>
        <v>21080.799999999999</v>
      </c>
      <c r="R16" s="197">
        <f t="shared" si="2"/>
        <v>21090</v>
      </c>
      <c r="S16" s="200">
        <v>0</v>
      </c>
      <c r="T16" s="197">
        <f t="shared" si="3"/>
        <v>21090</v>
      </c>
      <c r="U16" s="189" t="str">
        <f>LOOKUP(H16,[3]ข้อมูลหลัก!A$1:C$65536)</f>
        <v>ดีเด่น</v>
      </c>
      <c r="V16" s="201"/>
    </row>
    <row r="17" spans="1:23" ht="20.25" customHeight="1">
      <c r="A17" s="189">
        <v>10</v>
      </c>
      <c r="B17" s="190" t="s">
        <v>519</v>
      </c>
      <c r="C17" s="191" t="s">
        <v>520</v>
      </c>
      <c r="D17" s="204" t="s">
        <v>25</v>
      </c>
      <c r="E17" s="205" t="s">
        <v>13</v>
      </c>
      <c r="F17" s="205">
        <v>1172</v>
      </c>
      <c r="G17" s="197">
        <v>14550</v>
      </c>
      <c r="H17" s="206">
        <v>91.05</v>
      </c>
      <c r="I17" s="207">
        <v>3.9E-2</v>
      </c>
      <c r="J17" s="195">
        <f>I17*G17</f>
        <v>567.45000000000005</v>
      </c>
      <c r="K17" s="196">
        <f>ROUNDUP(J17,-1)</f>
        <v>570</v>
      </c>
      <c r="L17" s="197">
        <v>15120</v>
      </c>
      <c r="M17" s="196">
        <f>VLOOKUP(E17,[3]ข้อมูลหลัก!G$1:H$65536,2,FALSE)</f>
        <v>19430</v>
      </c>
      <c r="N17" s="196">
        <f t="shared" si="4"/>
        <v>604.79999999999995</v>
      </c>
      <c r="O17" s="196">
        <f t="shared" si="5"/>
        <v>610</v>
      </c>
      <c r="P17" s="198">
        <f t="shared" si="0"/>
        <v>15730</v>
      </c>
      <c r="Q17" s="199">
        <f t="shared" si="1"/>
        <v>16359.2</v>
      </c>
      <c r="R17" s="197">
        <f t="shared" si="2"/>
        <v>16360</v>
      </c>
      <c r="S17" s="200">
        <v>0</v>
      </c>
      <c r="T17" s="197">
        <f t="shared" si="3"/>
        <v>16360</v>
      </c>
      <c r="U17" s="189" t="str">
        <f>LOOKUP(H17,[3]ข้อมูลหลัก!A$1:C$65536)</f>
        <v>ดีมาก</v>
      </c>
      <c r="V17" s="201"/>
    </row>
    <row r="18" spans="1:23" ht="20.25" customHeight="1">
      <c r="A18" s="180"/>
      <c r="B18" s="180"/>
      <c r="C18" s="202"/>
      <c r="D18" s="182" t="s">
        <v>41</v>
      </c>
      <c r="E18" s="180"/>
      <c r="F18" s="180"/>
      <c r="G18" s="183"/>
      <c r="H18" s="180"/>
      <c r="I18" s="180"/>
      <c r="J18" s="185"/>
      <c r="K18" s="203"/>
      <c r="L18" s="183"/>
      <c r="M18" s="180"/>
      <c r="N18" s="180"/>
      <c r="O18" s="180"/>
      <c r="P18" s="198">
        <f t="shared" si="0"/>
        <v>0</v>
      </c>
      <c r="Q18" s="199">
        <f t="shared" si="1"/>
        <v>0</v>
      </c>
      <c r="R18" s="197">
        <f t="shared" si="2"/>
        <v>0</v>
      </c>
      <c r="S18" s="196"/>
      <c r="T18" s="183"/>
      <c r="U18" s="180"/>
      <c r="V18" s="180"/>
      <c r="W18" s="188"/>
    </row>
    <row r="19" spans="1:23" ht="20.25" customHeight="1">
      <c r="A19" s="189">
        <v>11</v>
      </c>
      <c r="B19" s="190" t="s">
        <v>521</v>
      </c>
      <c r="C19" s="191" t="s">
        <v>522</v>
      </c>
      <c r="D19" s="204" t="s">
        <v>42</v>
      </c>
      <c r="E19" s="189" t="s">
        <v>15</v>
      </c>
      <c r="F19" s="189">
        <v>1049</v>
      </c>
      <c r="G19" s="197">
        <v>18000</v>
      </c>
      <c r="H19" s="206">
        <v>93.5</v>
      </c>
      <c r="I19" s="207">
        <v>3.95E-2</v>
      </c>
      <c r="J19" s="195">
        <f>I19*G19</f>
        <v>711</v>
      </c>
      <c r="K19" s="196">
        <f>ROUNDUP(J19,-1)</f>
        <v>720</v>
      </c>
      <c r="L19" s="197">
        <v>18720</v>
      </c>
      <c r="M19" s="196">
        <f>VLOOKUP(E19,[4]ข้อมูลหลัก!G$1:H$65536,2,FALSE)</f>
        <v>33360</v>
      </c>
      <c r="N19" s="196">
        <f t="shared" ref="N19:N57" si="6">L19*4/100</f>
        <v>748.8</v>
      </c>
      <c r="O19" s="196">
        <f t="shared" si="5"/>
        <v>750</v>
      </c>
      <c r="P19" s="198">
        <f t="shared" si="0"/>
        <v>19470</v>
      </c>
      <c r="Q19" s="199">
        <f t="shared" si="1"/>
        <v>20248.8</v>
      </c>
      <c r="R19" s="197">
        <f t="shared" si="2"/>
        <v>20250</v>
      </c>
      <c r="S19" s="200">
        <v>0</v>
      </c>
      <c r="T19" s="197">
        <f>P19</f>
        <v>19470</v>
      </c>
      <c r="U19" s="189" t="str">
        <f>LOOKUP(H19,[4]ข้อมูลหลัก!A$1:C$65536)</f>
        <v>ดีมาก</v>
      </c>
      <c r="V19" s="189"/>
      <c r="W19" s="208"/>
    </row>
    <row r="20" spans="1:23" ht="20.25" customHeight="1">
      <c r="A20" s="189">
        <v>12</v>
      </c>
      <c r="B20" s="190" t="s">
        <v>523</v>
      </c>
      <c r="C20" s="191" t="s">
        <v>524</v>
      </c>
      <c r="D20" s="204" t="s">
        <v>42</v>
      </c>
      <c r="E20" s="205" t="s">
        <v>15</v>
      </c>
      <c r="F20" s="205">
        <v>1051</v>
      </c>
      <c r="G20" s="197">
        <v>19280</v>
      </c>
      <c r="H20" s="206">
        <v>95</v>
      </c>
      <c r="I20" s="207">
        <v>4.0500000000000001E-2</v>
      </c>
      <c r="J20" s="195">
        <f>G20*I20</f>
        <v>780.84</v>
      </c>
      <c r="K20" s="196">
        <f>ROUNDUP(J20,-1)</f>
        <v>790</v>
      </c>
      <c r="L20" s="197">
        <v>20070</v>
      </c>
      <c r="M20" s="196">
        <f>VLOOKUP(E20,[4]ข้อมูลหลัก!G$1:H$65536,2,FALSE)</f>
        <v>33360</v>
      </c>
      <c r="N20" s="196">
        <f t="shared" si="6"/>
        <v>802.8</v>
      </c>
      <c r="O20" s="196">
        <f t="shared" si="5"/>
        <v>810</v>
      </c>
      <c r="P20" s="198">
        <f t="shared" si="0"/>
        <v>20880</v>
      </c>
      <c r="Q20" s="199">
        <f t="shared" si="1"/>
        <v>21715.200000000001</v>
      </c>
      <c r="R20" s="197">
        <f t="shared" si="2"/>
        <v>21720</v>
      </c>
      <c r="S20" s="200">
        <v>0</v>
      </c>
      <c r="T20" s="197">
        <f>P20</f>
        <v>20880</v>
      </c>
      <c r="U20" s="189" t="str">
        <f>LOOKUP(H20,[4]ข้อมูลหลัก!A$1:C$65536)</f>
        <v>ดีเด่น</v>
      </c>
      <c r="V20" s="201"/>
    </row>
    <row r="21" spans="1:23" ht="20.25" customHeight="1">
      <c r="A21" s="189">
        <v>13</v>
      </c>
      <c r="B21" s="190" t="s">
        <v>525</v>
      </c>
      <c r="C21" s="191" t="s">
        <v>526</v>
      </c>
      <c r="D21" s="204" t="s">
        <v>25</v>
      </c>
      <c r="E21" s="205" t="s">
        <v>13</v>
      </c>
      <c r="F21" s="205">
        <v>1053</v>
      </c>
      <c r="G21" s="197">
        <v>15450</v>
      </c>
      <c r="H21" s="206">
        <v>92</v>
      </c>
      <c r="I21" s="207">
        <v>3.85E-2</v>
      </c>
      <c r="J21" s="195">
        <f>I21*G21</f>
        <v>594.82500000000005</v>
      </c>
      <c r="K21" s="196">
        <f>ROUNDUP(J21,-1)</f>
        <v>600</v>
      </c>
      <c r="L21" s="197">
        <v>16050</v>
      </c>
      <c r="M21" s="196">
        <f>VLOOKUP(E21,[4]ข้อมูลหลัก!G$1:H$65536,2,FALSE)</f>
        <v>19430</v>
      </c>
      <c r="N21" s="196">
        <f t="shared" si="6"/>
        <v>642</v>
      </c>
      <c r="O21" s="196">
        <f t="shared" si="5"/>
        <v>650</v>
      </c>
      <c r="P21" s="198">
        <f t="shared" si="0"/>
        <v>16700</v>
      </c>
      <c r="Q21" s="199">
        <f t="shared" si="1"/>
        <v>17368</v>
      </c>
      <c r="R21" s="197">
        <f t="shared" si="2"/>
        <v>17370</v>
      </c>
      <c r="S21" s="200">
        <v>0</v>
      </c>
      <c r="T21" s="197">
        <f>P21</f>
        <v>16700</v>
      </c>
      <c r="U21" s="189" t="str">
        <f>LOOKUP(H21,[4]ข้อมูลหลัก!A$1:C$65536)</f>
        <v>ดีมาก</v>
      </c>
      <c r="V21" s="201"/>
    </row>
    <row r="22" spans="1:23" ht="20.25" customHeight="1">
      <c r="A22" s="189">
        <v>14</v>
      </c>
      <c r="B22" s="190" t="s">
        <v>527</v>
      </c>
      <c r="C22" s="191" t="s">
        <v>528</v>
      </c>
      <c r="D22" s="204" t="s">
        <v>25</v>
      </c>
      <c r="E22" s="205" t="s">
        <v>13</v>
      </c>
      <c r="F22" s="205">
        <v>1054</v>
      </c>
      <c r="G22" s="197">
        <v>15380</v>
      </c>
      <c r="H22" s="206">
        <v>93.5</v>
      </c>
      <c r="I22" s="207">
        <v>3.95E-2</v>
      </c>
      <c r="J22" s="195">
        <f>I22*G22</f>
        <v>607.51</v>
      </c>
      <c r="K22" s="196">
        <f>ROUNDUP(J22,-1)</f>
        <v>610</v>
      </c>
      <c r="L22" s="197">
        <v>15990</v>
      </c>
      <c r="M22" s="196">
        <f>VLOOKUP(E22,[4]ข้อมูลหลัก!G$1:H$65536,2,FALSE)</f>
        <v>19430</v>
      </c>
      <c r="N22" s="196">
        <f t="shared" si="6"/>
        <v>639.6</v>
      </c>
      <c r="O22" s="196">
        <f t="shared" si="5"/>
        <v>640</v>
      </c>
      <c r="P22" s="198">
        <f t="shared" si="0"/>
        <v>16630</v>
      </c>
      <c r="Q22" s="199">
        <f t="shared" si="1"/>
        <v>17295.2</v>
      </c>
      <c r="R22" s="197">
        <f t="shared" si="2"/>
        <v>17300</v>
      </c>
      <c r="S22" s="200">
        <v>0</v>
      </c>
      <c r="T22" s="197">
        <f>P22</f>
        <v>16630</v>
      </c>
      <c r="U22" s="189" t="str">
        <f>LOOKUP(H22,[4]ข้อมูลหลัก!A$1:C$65536)</f>
        <v>ดีมาก</v>
      </c>
      <c r="V22" s="209"/>
    </row>
    <row r="23" spans="1:23" ht="20.25" customHeight="1">
      <c r="A23" s="180"/>
      <c r="B23" s="180"/>
      <c r="C23" s="202"/>
      <c r="D23" s="182" t="s">
        <v>48</v>
      </c>
      <c r="E23" s="180"/>
      <c r="F23" s="180"/>
      <c r="G23" s="183"/>
      <c r="H23" s="180"/>
      <c r="I23" s="180"/>
      <c r="J23" s="185"/>
      <c r="K23" s="203"/>
      <c r="L23" s="183"/>
      <c r="M23" s="180"/>
      <c r="N23" s="180"/>
      <c r="O23" s="180"/>
      <c r="P23" s="198">
        <f t="shared" si="0"/>
        <v>0</v>
      </c>
      <c r="Q23" s="199">
        <f t="shared" si="1"/>
        <v>0</v>
      </c>
      <c r="R23" s="197">
        <f t="shared" si="2"/>
        <v>0</v>
      </c>
      <c r="S23" s="196"/>
      <c r="T23" s="183"/>
      <c r="U23" s="180"/>
      <c r="V23" s="210"/>
      <c r="W23" s="211"/>
    </row>
    <row r="24" spans="1:23" ht="20.25" customHeight="1">
      <c r="A24" s="189">
        <v>15</v>
      </c>
      <c r="B24" s="212" t="s">
        <v>529</v>
      </c>
      <c r="C24" s="191" t="s">
        <v>530</v>
      </c>
      <c r="D24" s="212" t="s">
        <v>531</v>
      </c>
      <c r="E24" s="213" t="s">
        <v>13</v>
      </c>
      <c r="F24" s="214">
        <v>1</v>
      </c>
      <c r="G24" s="197">
        <v>11710</v>
      </c>
      <c r="H24" s="206">
        <v>96</v>
      </c>
      <c r="I24" s="194">
        <v>5.5E-2</v>
      </c>
      <c r="J24" s="195">
        <f>G24*I24</f>
        <v>644.04999999999995</v>
      </c>
      <c r="K24" s="196">
        <f t="shared" ref="K24:K57" si="7">ROUNDUP(J24,-1)</f>
        <v>650</v>
      </c>
      <c r="L24" s="197">
        <v>12360</v>
      </c>
      <c r="M24" s="196">
        <f>VLOOKUP(E24,[5]ข้อมูลหลัก!G$1:H$65536,2,FALSE)</f>
        <v>19430</v>
      </c>
      <c r="N24" s="196">
        <f t="shared" si="6"/>
        <v>494.4</v>
      </c>
      <c r="O24" s="196">
        <f t="shared" si="5"/>
        <v>500</v>
      </c>
      <c r="P24" s="198">
        <f t="shared" si="0"/>
        <v>12860</v>
      </c>
      <c r="Q24" s="199">
        <f t="shared" si="1"/>
        <v>13374.4</v>
      </c>
      <c r="R24" s="197">
        <f t="shared" si="2"/>
        <v>13380</v>
      </c>
      <c r="S24" s="215">
        <f>T24-P24</f>
        <v>425</v>
      </c>
      <c r="T24" s="197">
        <v>13285</v>
      </c>
      <c r="U24" s="189" t="str">
        <f>LOOKUP(H24,[5]ข้อมูลหลัก!A$1:C$65536)</f>
        <v>ดีเด่น</v>
      </c>
      <c r="V24" s="209"/>
      <c r="W24" s="216"/>
    </row>
    <row r="25" spans="1:23" ht="20.25" customHeight="1">
      <c r="A25" s="189">
        <v>16</v>
      </c>
      <c r="B25" s="217" t="s">
        <v>532</v>
      </c>
      <c r="C25" s="191" t="s">
        <v>533</v>
      </c>
      <c r="D25" s="218" t="s">
        <v>84</v>
      </c>
      <c r="E25" s="213" t="s">
        <v>13</v>
      </c>
      <c r="F25" s="214">
        <v>38</v>
      </c>
      <c r="G25" s="197">
        <v>11620</v>
      </c>
      <c r="H25" s="206">
        <v>94.6</v>
      </c>
      <c r="I25" s="194">
        <v>0.05</v>
      </c>
      <c r="J25" s="195">
        <f>I25*G25</f>
        <v>581</v>
      </c>
      <c r="K25" s="196">
        <f>ROUNDUP(J25,-1)</f>
        <v>590</v>
      </c>
      <c r="L25" s="197">
        <v>12210</v>
      </c>
      <c r="M25" s="196">
        <f>VLOOKUP(E25,[5]ข้อมูลหลัก!G$1:H$65536,2,FALSE)</f>
        <v>19430</v>
      </c>
      <c r="N25" s="196">
        <f t="shared" si="6"/>
        <v>488.4</v>
      </c>
      <c r="O25" s="196">
        <f t="shared" si="5"/>
        <v>490</v>
      </c>
      <c r="P25" s="198">
        <f t="shared" si="0"/>
        <v>12700</v>
      </c>
      <c r="Q25" s="199">
        <f t="shared" si="1"/>
        <v>13208</v>
      </c>
      <c r="R25" s="197">
        <f t="shared" si="2"/>
        <v>13210</v>
      </c>
      <c r="S25" s="215">
        <f>T25-P25</f>
        <v>585</v>
      </c>
      <c r="T25" s="197">
        <v>13285</v>
      </c>
      <c r="U25" s="189" t="str">
        <f>LOOKUP(H25,[5]ข้อมูลหลัก!A$1:C$65536)</f>
        <v>ดีมาก</v>
      </c>
      <c r="V25" s="201"/>
    </row>
    <row r="26" spans="1:23" ht="20.25" customHeight="1">
      <c r="A26" s="189">
        <v>17</v>
      </c>
      <c r="B26" s="218" t="s">
        <v>86</v>
      </c>
      <c r="C26" s="191" t="s">
        <v>534</v>
      </c>
      <c r="D26" s="218" t="s">
        <v>84</v>
      </c>
      <c r="E26" s="213" t="s">
        <v>13</v>
      </c>
      <c r="F26" s="214">
        <v>56</v>
      </c>
      <c r="G26" s="197">
        <v>14220</v>
      </c>
      <c r="H26" s="206">
        <v>96.5</v>
      </c>
      <c r="I26" s="194">
        <v>5.5E-2</v>
      </c>
      <c r="J26" s="195">
        <f t="shared" ref="J26:J57" si="8">I26*G26</f>
        <v>782.1</v>
      </c>
      <c r="K26" s="196">
        <f t="shared" si="7"/>
        <v>790</v>
      </c>
      <c r="L26" s="197">
        <v>15010</v>
      </c>
      <c r="M26" s="196">
        <f>VLOOKUP(E26,[5]ข้อมูลหลัก!G$1:H$65536,2,FALSE)</f>
        <v>19430</v>
      </c>
      <c r="N26" s="196">
        <f t="shared" si="6"/>
        <v>600.4</v>
      </c>
      <c r="O26" s="196">
        <f t="shared" si="5"/>
        <v>610</v>
      </c>
      <c r="P26" s="198">
        <f t="shared" si="0"/>
        <v>15620</v>
      </c>
      <c r="Q26" s="199">
        <f t="shared" si="1"/>
        <v>16244.8</v>
      </c>
      <c r="R26" s="197">
        <f t="shared" si="2"/>
        <v>16250</v>
      </c>
      <c r="S26" s="200">
        <v>0</v>
      </c>
      <c r="T26" s="197">
        <f>P26</f>
        <v>15620</v>
      </c>
      <c r="U26" s="189" t="str">
        <f>LOOKUP(H26,[5]ข้อมูลหลัก!A$1:C$65536)</f>
        <v>ดีเด่น</v>
      </c>
      <c r="V26" s="201"/>
    </row>
    <row r="27" spans="1:23" ht="20.25" customHeight="1">
      <c r="A27" s="189">
        <v>18</v>
      </c>
      <c r="B27" s="218" t="s">
        <v>354</v>
      </c>
      <c r="C27" s="191" t="s">
        <v>535</v>
      </c>
      <c r="D27" s="218" t="s">
        <v>101</v>
      </c>
      <c r="E27" s="213" t="s">
        <v>13</v>
      </c>
      <c r="F27" s="214">
        <v>150</v>
      </c>
      <c r="G27" s="197">
        <v>12240</v>
      </c>
      <c r="H27" s="206">
        <v>95.6</v>
      </c>
      <c r="I27" s="194">
        <v>5.5E-2</v>
      </c>
      <c r="J27" s="195">
        <f t="shared" si="8"/>
        <v>673.2</v>
      </c>
      <c r="K27" s="196">
        <f t="shared" si="7"/>
        <v>680</v>
      </c>
      <c r="L27" s="197">
        <v>12920</v>
      </c>
      <c r="M27" s="196">
        <f>VLOOKUP(E27,[5]ข้อมูลหลัก!G$1:H$65536,2,FALSE)</f>
        <v>19430</v>
      </c>
      <c r="N27" s="196">
        <f t="shared" si="6"/>
        <v>516.79999999999995</v>
      </c>
      <c r="O27" s="196">
        <f t="shared" si="5"/>
        <v>520</v>
      </c>
      <c r="P27" s="198">
        <f t="shared" si="0"/>
        <v>13440</v>
      </c>
      <c r="Q27" s="199">
        <f t="shared" si="1"/>
        <v>13977.6</v>
      </c>
      <c r="R27" s="197">
        <f t="shared" si="2"/>
        <v>13980</v>
      </c>
      <c r="S27" s="200">
        <v>0</v>
      </c>
      <c r="T27" s="197">
        <f t="shared" ref="T27:T57" si="9">P27</f>
        <v>13440</v>
      </c>
      <c r="U27" s="189" t="str">
        <f>LOOKUP(H27,[5]ข้อมูลหลัก!A$1:C$65536)</f>
        <v>ดีเด่น</v>
      </c>
      <c r="V27" s="201"/>
    </row>
    <row r="28" spans="1:23" ht="20.25" customHeight="1">
      <c r="A28" s="189">
        <v>19</v>
      </c>
      <c r="B28" s="190" t="s">
        <v>536</v>
      </c>
      <c r="C28" s="191" t="s">
        <v>537</v>
      </c>
      <c r="D28" s="190" t="s">
        <v>65</v>
      </c>
      <c r="E28" s="189" t="s">
        <v>538</v>
      </c>
      <c r="F28" s="189">
        <v>766</v>
      </c>
      <c r="G28" s="192">
        <v>14680</v>
      </c>
      <c r="H28" s="193">
        <v>97.77</v>
      </c>
      <c r="I28" s="194">
        <v>0.05</v>
      </c>
      <c r="J28" s="195">
        <f>I28*G28</f>
        <v>734</v>
      </c>
      <c r="K28" s="196">
        <f>ROUNDUP(J28,-1)</f>
        <v>740</v>
      </c>
      <c r="L28" s="197">
        <v>15420</v>
      </c>
      <c r="M28" s="196">
        <f>VLOOKUP(E28,[1]ข้อมูลหลัก!G$1:H$65536,2,FALSE)</f>
        <v>23970</v>
      </c>
      <c r="N28" s="196">
        <f>L28*4/100</f>
        <v>616.79999999999995</v>
      </c>
      <c r="O28" s="196">
        <f>ROUNDUP(N28,-1)</f>
        <v>620</v>
      </c>
      <c r="P28" s="198">
        <f t="shared" si="0"/>
        <v>16040</v>
      </c>
      <c r="Q28" s="199">
        <f t="shared" si="1"/>
        <v>16681.599999999999</v>
      </c>
      <c r="R28" s="197">
        <f t="shared" si="2"/>
        <v>16690</v>
      </c>
      <c r="S28" s="200">
        <v>0</v>
      </c>
      <c r="T28" s="197">
        <f>P28</f>
        <v>16040</v>
      </c>
      <c r="U28" s="189" t="str">
        <f>LOOKUP(H28,[1]ข้อมูลหลัก!A$1:C$65536)</f>
        <v>ดีเด่น</v>
      </c>
      <c r="V28" s="201"/>
    </row>
    <row r="29" spans="1:23" ht="20.25" customHeight="1">
      <c r="A29" s="189">
        <v>20</v>
      </c>
      <c r="B29" s="217" t="s">
        <v>539</v>
      </c>
      <c r="C29" s="191" t="s">
        <v>540</v>
      </c>
      <c r="D29" s="218" t="s">
        <v>84</v>
      </c>
      <c r="E29" s="213" t="s">
        <v>13</v>
      </c>
      <c r="F29" s="214">
        <v>219</v>
      </c>
      <c r="G29" s="197">
        <v>14070</v>
      </c>
      <c r="H29" s="206">
        <v>90.52</v>
      </c>
      <c r="I29" s="207">
        <v>0.05</v>
      </c>
      <c r="J29" s="195">
        <f>I29*G29</f>
        <v>703.5</v>
      </c>
      <c r="K29" s="196">
        <f>ROUNDUP(J29,-1)</f>
        <v>710</v>
      </c>
      <c r="L29" s="197">
        <v>14780</v>
      </c>
      <c r="M29" s="196">
        <f>VLOOKUP(E29,[5]ข้อมูลหลัก!G$1:H$65536,2,FALSE)</f>
        <v>19430</v>
      </c>
      <c r="N29" s="196">
        <f t="shared" si="6"/>
        <v>591.20000000000005</v>
      </c>
      <c r="O29" s="196">
        <f t="shared" si="5"/>
        <v>600</v>
      </c>
      <c r="P29" s="198">
        <f t="shared" si="0"/>
        <v>15380</v>
      </c>
      <c r="Q29" s="199">
        <f t="shared" si="1"/>
        <v>15995.2</v>
      </c>
      <c r="R29" s="197">
        <f t="shared" si="2"/>
        <v>16000</v>
      </c>
      <c r="S29" s="200">
        <v>0</v>
      </c>
      <c r="T29" s="197">
        <f t="shared" si="9"/>
        <v>15380</v>
      </c>
      <c r="U29" s="189" t="str">
        <f>LOOKUP(H29,[5]ข้อมูลหลัก!A$1:C$65536)</f>
        <v>ดีมาก</v>
      </c>
      <c r="V29" s="201"/>
    </row>
    <row r="30" spans="1:23" ht="20.25" customHeight="1">
      <c r="A30" s="189">
        <v>21</v>
      </c>
      <c r="B30" s="219" t="s">
        <v>541</v>
      </c>
      <c r="C30" s="220" t="s">
        <v>542</v>
      </c>
      <c r="D30" s="219" t="s">
        <v>65</v>
      </c>
      <c r="E30" s="189" t="s">
        <v>538</v>
      </c>
      <c r="F30" s="189">
        <v>226</v>
      </c>
      <c r="G30" s="221">
        <v>13800</v>
      </c>
      <c r="H30" s="206">
        <v>98</v>
      </c>
      <c r="I30" s="207">
        <v>0</v>
      </c>
      <c r="J30" s="195">
        <f>I30*G30</f>
        <v>0</v>
      </c>
      <c r="K30" s="196">
        <f>ROUNDUP(J30,-1)</f>
        <v>0</v>
      </c>
      <c r="L30" s="197">
        <v>13800</v>
      </c>
      <c r="M30" s="196">
        <f>VLOOKUP(E30,[6]ข้อมูลหลัก!G$1:H$65536,2,FALSE)</f>
        <v>23970</v>
      </c>
      <c r="N30" s="196">
        <f t="shared" si="6"/>
        <v>552</v>
      </c>
      <c r="O30" s="196">
        <f t="shared" si="5"/>
        <v>560</v>
      </c>
      <c r="P30" s="198">
        <f t="shared" si="0"/>
        <v>14360</v>
      </c>
      <c r="Q30" s="199">
        <f t="shared" si="1"/>
        <v>14934.4</v>
      </c>
      <c r="R30" s="197">
        <f t="shared" si="2"/>
        <v>14940</v>
      </c>
      <c r="S30" s="200">
        <v>0</v>
      </c>
      <c r="T30" s="197">
        <f t="shared" si="9"/>
        <v>14360</v>
      </c>
      <c r="U30" s="189" t="str">
        <f>LOOKUP(H30,[6]ข้อมูลหลัก!A$1:C$65536)</f>
        <v>ดีเด่น</v>
      </c>
      <c r="V30" s="201"/>
    </row>
    <row r="31" spans="1:23" ht="20.25" customHeight="1">
      <c r="A31" s="189">
        <v>22</v>
      </c>
      <c r="B31" s="218" t="s">
        <v>543</v>
      </c>
      <c r="C31" s="191" t="s">
        <v>544</v>
      </c>
      <c r="D31" s="218" t="s">
        <v>84</v>
      </c>
      <c r="E31" s="213" t="s">
        <v>13</v>
      </c>
      <c r="F31" s="214">
        <v>280</v>
      </c>
      <c r="G31" s="197">
        <v>15410</v>
      </c>
      <c r="H31" s="206">
        <v>95.2</v>
      </c>
      <c r="I31" s="194">
        <v>5.5E-2</v>
      </c>
      <c r="J31" s="195">
        <f t="shared" si="8"/>
        <v>847.55</v>
      </c>
      <c r="K31" s="196">
        <f t="shared" si="7"/>
        <v>850</v>
      </c>
      <c r="L31" s="197">
        <v>16260</v>
      </c>
      <c r="M31" s="196">
        <f>VLOOKUP(E31,[5]ข้อมูลหลัก!G$1:H$65536,2,FALSE)</f>
        <v>19430</v>
      </c>
      <c r="N31" s="196">
        <f t="shared" si="6"/>
        <v>650.4</v>
      </c>
      <c r="O31" s="196">
        <f t="shared" si="5"/>
        <v>660</v>
      </c>
      <c r="P31" s="198">
        <f t="shared" si="0"/>
        <v>16920</v>
      </c>
      <c r="Q31" s="199">
        <f t="shared" si="1"/>
        <v>17596.8</v>
      </c>
      <c r="R31" s="197">
        <f t="shared" si="2"/>
        <v>17600</v>
      </c>
      <c r="S31" s="200">
        <v>0</v>
      </c>
      <c r="T31" s="197">
        <f t="shared" si="9"/>
        <v>16920</v>
      </c>
      <c r="U31" s="189" t="str">
        <f>LOOKUP(H31,[5]ข้อมูลหลัก!A$1:C$65536)</f>
        <v>ดีเด่น</v>
      </c>
      <c r="V31" s="201"/>
    </row>
    <row r="32" spans="1:23" ht="20.25" customHeight="1">
      <c r="A32" s="189">
        <v>23</v>
      </c>
      <c r="B32" s="204" t="s">
        <v>545</v>
      </c>
      <c r="C32" s="220" t="s">
        <v>546</v>
      </c>
      <c r="D32" s="204" t="s">
        <v>84</v>
      </c>
      <c r="E32" s="189" t="s">
        <v>13</v>
      </c>
      <c r="F32" s="189">
        <v>303</v>
      </c>
      <c r="G32" s="221">
        <v>13800</v>
      </c>
      <c r="H32" s="206">
        <v>66.400000000000006</v>
      </c>
      <c r="I32" s="194">
        <v>0</v>
      </c>
      <c r="J32" s="195">
        <f t="shared" si="8"/>
        <v>0</v>
      </c>
      <c r="K32" s="196">
        <f t="shared" si="7"/>
        <v>0</v>
      </c>
      <c r="L32" s="197">
        <v>13800</v>
      </c>
      <c r="M32" s="196">
        <f>VLOOKUP(E32,[7]ข้อมูลหลัก!G$1:H$65536,2,FALSE)</f>
        <v>19430</v>
      </c>
      <c r="N32" s="196">
        <f t="shared" si="6"/>
        <v>552</v>
      </c>
      <c r="O32" s="196">
        <f t="shared" si="5"/>
        <v>560</v>
      </c>
      <c r="P32" s="198">
        <f t="shared" si="0"/>
        <v>14360</v>
      </c>
      <c r="Q32" s="199">
        <f t="shared" si="1"/>
        <v>14934.4</v>
      </c>
      <c r="R32" s="197">
        <f t="shared" si="2"/>
        <v>14940</v>
      </c>
      <c r="S32" s="200">
        <v>0</v>
      </c>
      <c r="T32" s="197">
        <f>P32</f>
        <v>14360</v>
      </c>
      <c r="U32" s="189" t="str">
        <f>LOOKUP(H32,[7]ข้อมูลหลัก!A$1:C$65536)</f>
        <v>พอใช้</v>
      </c>
      <c r="V32" s="201"/>
    </row>
    <row r="33" spans="1:23" ht="20.25" customHeight="1">
      <c r="A33" s="189">
        <v>24</v>
      </c>
      <c r="B33" s="190" t="s">
        <v>547</v>
      </c>
      <c r="C33" s="191" t="s">
        <v>548</v>
      </c>
      <c r="D33" s="190" t="s">
        <v>25</v>
      </c>
      <c r="E33" s="189" t="s">
        <v>13</v>
      </c>
      <c r="F33" s="189">
        <v>1094</v>
      </c>
      <c r="G33" s="192">
        <v>14960</v>
      </c>
      <c r="H33" s="193">
        <v>98.38</v>
      </c>
      <c r="I33" s="194">
        <v>0.05</v>
      </c>
      <c r="J33" s="195">
        <f>I33*G33</f>
        <v>748</v>
      </c>
      <c r="K33" s="196">
        <f>ROUNDUP(J33,-1)</f>
        <v>750</v>
      </c>
      <c r="L33" s="197">
        <v>15710</v>
      </c>
      <c r="M33" s="196">
        <f>VLOOKUP(E33,[1]ข้อมูลหลัก!G$1:H$65536,2,FALSE)</f>
        <v>19430</v>
      </c>
      <c r="N33" s="196">
        <f>L33*4/100</f>
        <v>628.4</v>
      </c>
      <c r="O33" s="196">
        <f>ROUNDUP(N33,-1)</f>
        <v>630</v>
      </c>
      <c r="P33" s="198">
        <f t="shared" si="0"/>
        <v>16340</v>
      </c>
      <c r="Q33" s="199">
        <f t="shared" si="1"/>
        <v>16993.599999999999</v>
      </c>
      <c r="R33" s="197">
        <f t="shared" si="2"/>
        <v>17000</v>
      </c>
      <c r="S33" s="200">
        <v>0</v>
      </c>
      <c r="T33" s="197">
        <f>P33</f>
        <v>16340</v>
      </c>
      <c r="U33" s="189" t="str">
        <f>LOOKUP(H33,[1]ข้อมูลหลัก!A$1:C$65536)</f>
        <v>ดีเด่น</v>
      </c>
      <c r="V33" s="201"/>
    </row>
    <row r="34" spans="1:23" ht="20.25" customHeight="1">
      <c r="A34" s="189">
        <v>25</v>
      </c>
      <c r="B34" s="204" t="s">
        <v>549</v>
      </c>
      <c r="C34" s="220" t="s">
        <v>550</v>
      </c>
      <c r="D34" s="204" t="s">
        <v>50</v>
      </c>
      <c r="E34" s="213" t="s">
        <v>15</v>
      </c>
      <c r="F34" s="189">
        <v>1090</v>
      </c>
      <c r="G34" s="221">
        <v>18000</v>
      </c>
      <c r="H34" s="206">
        <v>85.2</v>
      </c>
      <c r="I34" s="194">
        <v>0</v>
      </c>
      <c r="J34" s="195">
        <f t="shared" si="8"/>
        <v>0</v>
      </c>
      <c r="K34" s="196">
        <f t="shared" si="7"/>
        <v>0</v>
      </c>
      <c r="L34" s="197">
        <v>18000</v>
      </c>
      <c r="M34" s="196">
        <f>VLOOKUP(E34,[7]ข้อมูลหลัก!G$1:H$65536,2,FALSE)</f>
        <v>33360</v>
      </c>
      <c r="N34" s="196">
        <f t="shared" si="6"/>
        <v>720</v>
      </c>
      <c r="O34" s="196">
        <f t="shared" si="5"/>
        <v>720</v>
      </c>
      <c r="P34" s="198">
        <f t="shared" si="0"/>
        <v>18720</v>
      </c>
      <c r="Q34" s="199">
        <f t="shared" si="1"/>
        <v>19468.8</v>
      </c>
      <c r="R34" s="197">
        <f t="shared" si="2"/>
        <v>19470</v>
      </c>
      <c r="S34" s="200">
        <v>0</v>
      </c>
      <c r="T34" s="197">
        <f t="shared" si="9"/>
        <v>18720</v>
      </c>
      <c r="U34" s="189" t="str">
        <f>LOOKUP(H34,[7]ข้อมูลหลัก!A$1:C$65536)</f>
        <v>ดีมาก</v>
      </c>
      <c r="V34" s="201"/>
    </row>
    <row r="35" spans="1:23" ht="20.25" customHeight="1">
      <c r="A35" s="189">
        <v>26</v>
      </c>
      <c r="B35" s="204" t="s">
        <v>551</v>
      </c>
      <c r="C35" s="220" t="s">
        <v>552</v>
      </c>
      <c r="D35" s="222" t="s">
        <v>50</v>
      </c>
      <c r="E35" s="213" t="s">
        <v>15</v>
      </c>
      <c r="F35" s="189">
        <v>1091</v>
      </c>
      <c r="G35" s="221">
        <v>18000</v>
      </c>
      <c r="H35" s="206">
        <v>93</v>
      </c>
      <c r="I35" s="194">
        <v>0</v>
      </c>
      <c r="J35" s="195">
        <f t="shared" si="8"/>
        <v>0</v>
      </c>
      <c r="K35" s="196">
        <f t="shared" si="7"/>
        <v>0</v>
      </c>
      <c r="L35" s="197">
        <v>18000</v>
      </c>
      <c r="M35" s="196">
        <f>VLOOKUP(E35,[7]ข้อมูลหลัก!G$1:H$65536,2,FALSE)</f>
        <v>33360</v>
      </c>
      <c r="N35" s="196">
        <f t="shared" si="6"/>
        <v>720</v>
      </c>
      <c r="O35" s="196">
        <f t="shared" si="5"/>
        <v>720</v>
      </c>
      <c r="P35" s="198">
        <f t="shared" si="0"/>
        <v>18720</v>
      </c>
      <c r="Q35" s="199">
        <f t="shared" si="1"/>
        <v>19468.8</v>
      </c>
      <c r="R35" s="197">
        <f t="shared" si="2"/>
        <v>19470</v>
      </c>
      <c r="S35" s="200">
        <v>0</v>
      </c>
      <c r="T35" s="197">
        <f t="shared" si="9"/>
        <v>18720</v>
      </c>
      <c r="U35" s="189" t="str">
        <f>LOOKUP(H35,[7]ข้อมูลหลัก!A$1:C$65536)</f>
        <v>ดีมาก</v>
      </c>
      <c r="V35" s="201"/>
    </row>
    <row r="36" spans="1:23" ht="20.25" customHeight="1">
      <c r="A36" s="189">
        <v>27</v>
      </c>
      <c r="B36" s="218" t="s">
        <v>70</v>
      </c>
      <c r="C36" s="191" t="s">
        <v>553</v>
      </c>
      <c r="D36" s="218" t="s">
        <v>69</v>
      </c>
      <c r="E36" s="213" t="s">
        <v>15</v>
      </c>
      <c r="F36" s="214">
        <v>1095</v>
      </c>
      <c r="G36" s="197">
        <v>19630</v>
      </c>
      <c r="H36" s="206">
        <v>91.2</v>
      </c>
      <c r="I36" s="207">
        <v>0.05</v>
      </c>
      <c r="J36" s="195">
        <f t="shared" si="8"/>
        <v>981.5</v>
      </c>
      <c r="K36" s="196">
        <f t="shared" si="7"/>
        <v>990</v>
      </c>
      <c r="L36" s="197">
        <v>20620</v>
      </c>
      <c r="M36" s="196">
        <f>VLOOKUP(E36,[5]ข้อมูลหลัก!G$1:H$65536,2,FALSE)</f>
        <v>33360</v>
      </c>
      <c r="N36" s="196">
        <f t="shared" si="6"/>
        <v>824.8</v>
      </c>
      <c r="O36" s="196">
        <f t="shared" si="5"/>
        <v>830</v>
      </c>
      <c r="P36" s="198">
        <f t="shared" si="0"/>
        <v>21450</v>
      </c>
      <c r="Q36" s="199">
        <f t="shared" si="1"/>
        <v>22308</v>
      </c>
      <c r="R36" s="197">
        <f t="shared" si="2"/>
        <v>22310</v>
      </c>
      <c r="S36" s="200">
        <v>0</v>
      </c>
      <c r="T36" s="197">
        <f t="shared" si="9"/>
        <v>21450</v>
      </c>
      <c r="U36" s="189" t="str">
        <f>LOOKUP(H36,[5]ข้อมูลหลัก!A$1:C$65536)</f>
        <v>ดีมาก</v>
      </c>
      <c r="V36" s="201"/>
    </row>
    <row r="37" spans="1:23" ht="20.25" customHeight="1">
      <c r="A37" s="189">
        <v>28</v>
      </c>
      <c r="B37" s="218" t="s">
        <v>55</v>
      </c>
      <c r="C37" s="191" t="s">
        <v>554</v>
      </c>
      <c r="D37" s="218" t="s">
        <v>50</v>
      </c>
      <c r="E37" s="213" t="s">
        <v>15</v>
      </c>
      <c r="F37" s="214">
        <v>1103</v>
      </c>
      <c r="G37" s="221">
        <v>18000</v>
      </c>
      <c r="H37" s="206">
        <v>94.4</v>
      </c>
      <c r="I37" s="194">
        <v>0</v>
      </c>
      <c r="J37" s="195">
        <f>I37*G37</f>
        <v>0</v>
      </c>
      <c r="K37" s="196">
        <f>ROUNDUP(J37,-1)</f>
        <v>0</v>
      </c>
      <c r="L37" s="197">
        <v>18000</v>
      </c>
      <c r="M37" s="196">
        <f>VLOOKUP(E37,[5]ข้อมูลหลัก!G$1:H$65536,2,FALSE)</f>
        <v>33360</v>
      </c>
      <c r="N37" s="196">
        <f t="shared" si="6"/>
        <v>720</v>
      </c>
      <c r="O37" s="196">
        <f t="shared" si="5"/>
        <v>720</v>
      </c>
      <c r="P37" s="198">
        <f t="shared" si="0"/>
        <v>18720</v>
      </c>
      <c r="Q37" s="199">
        <f t="shared" si="1"/>
        <v>19468.8</v>
      </c>
      <c r="R37" s="197">
        <f t="shared" si="2"/>
        <v>19470</v>
      </c>
      <c r="S37" s="200">
        <v>0</v>
      </c>
      <c r="T37" s="197">
        <f t="shared" si="9"/>
        <v>18720</v>
      </c>
      <c r="U37" s="189" t="str">
        <f>LOOKUP(H37,[5]ข้อมูลหลัก!A$1:C$65536)</f>
        <v>ดีมาก</v>
      </c>
      <c r="V37" s="201"/>
    </row>
    <row r="38" spans="1:23" ht="20.25" customHeight="1">
      <c r="A38" s="189">
        <v>29</v>
      </c>
      <c r="B38" s="218" t="s">
        <v>555</v>
      </c>
      <c r="C38" s="191" t="s">
        <v>556</v>
      </c>
      <c r="D38" s="218" t="s">
        <v>50</v>
      </c>
      <c r="E38" s="213" t="s">
        <v>15</v>
      </c>
      <c r="F38" s="214">
        <v>1104</v>
      </c>
      <c r="G38" s="197">
        <v>18790</v>
      </c>
      <c r="H38" s="206">
        <v>97.6</v>
      </c>
      <c r="I38" s="194">
        <v>0.06</v>
      </c>
      <c r="J38" s="195">
        <f t="shared" si="8"/>
        <v>1127.3999999999999</v>
      </c>
      <c r="K38" s="196">
        <f t="shared" si="7"/>
        <v>1130</v>
      </c>
      <c r="L38" s="197">
        <v>19920</v>
      </c>
      <c r="M38" s="196">
        <f>VLOOKUP(E38,[5]ข้อมูลหลัก!G$1:H$65536,2,FALSE)</f>
        <v>33360</v>
      </c>
      <c r="N38" s="196">
        <f t="shared" si="6"/>
        <v>796.8</v>
      </c>
      <c r="O38" s="196">
        <f>ROUNDUP(N38,-1)</f>
        <v>800</v>
      </c>
      <c r="P38" s="198">
        <f t="shared" si="0"/>
        <v>20720</v>
      </c>
      <c r="Q38" s="199">
        <f t="shared" si="1"/>
        <v>21548.799999999999</v>
      </c>
      <c r="R38" s="197">
        <f t="shared" si="2"/>
        <v>21550</v>
      </c>
      <c r="S38" s="200">
        <v>0</v>
      </c>
      <c r="T38" s="197">
        <f>P38</f>
        <v>20720</v>
      </c>
      <c r="U38" s="189" t="str">
        <f>LOOKUP(H38,[5]ข้อมูลหลัก!A$1:C$65536)</f>
        <v>ดีเด่น</v>
      </c>
      <c r="V38" s="201"/>
    </row>
    <row r="39" spans="1:23" ht="20.25" customHeight="1">
      <c r="A39" s="189">
        <v>30</v>
      </c>
      <c r="B39" s="218" t="s">
        <v>62</v>
      </c>
      <c r="C39" s="191" t="s">
        <v>557</v>
      </c>
      <c r="D39" s="218" t="s">
        <v>25</v>
      </c>
      <c r="E39" s="213" t="s">
        <v>13</v>
      </c>
      <c r="F39" s="214">
        <v>1106</v>
      </c>
      <c r="G39" s="197">
        <v>14380</v>
      </c>
      <c r="H39" s="206">
        <v>95.64</v>
      </c>
      <c r="I39" s="194">
        <v>5.5E-2</v>
      </c>
      <c r="J39" s="195">
        <f t="shared" si="8"/>
        <v>790.9</v>
      </c>
      <c r="K39" s="196">
        <f t="shared" si="7"/>
        <v>800</v>
      </c>
      <c r="L39" s="197">
        <v>15180</v>
      </c>
      <c r="M39" s="196">
        <f>VLOOKUP(E39,[5]ข้อมูลหลัก!G$1:H$65536,2,FALSE)</f>
        <v>19430</v>
      </c>
      <c r="N39" s="196">
        <f t="shared" si="6"/>
        <v>607.20000000000005</v>
      </c>
      <c r="O39" s="196">
        <f t="shared" ref="O39:O102" si="10">ROUNDUP(N39,-1)</f>
        <v>610</v>
      </c>
      <c r="P39" s="198">
        <f t="shared" si="0"/>
        <v>15790</v>
      </c>
      <c r="Q39" s="199">
        <f t="shared" si="1"/>
        <v>16421.599999999999</v>
      </c>
      <c r="R39" s="197">
        <f t="shared" si="2"/>
        <v>16430</v>
      </c>
      <c r="S39" s="200">
        <v>0</v>
      </c>
      <c r="T39" s="197">
        <f t="shared" si="9"/>
        <v>15790</v>
      </c>
      <c r="U39" s="189" t="str">
        <f>LOOKUP(H39,[5]ข้อมูลหลัก!A$1:C$65536)</f>
        <v>ดีเด่น</v>
      </c>
      <c r="V39" s="201"/>
    </row>
    <row r="40" spans="1:23" ht="20.25" customHeight="1">
      <c r="A40" s="189">
        <v>31</v>
      </c>
      <c r="B40" s="218" t="s">
        <v>73</v>
      </c>
      <c r="C40" s="191" t="s">
        <v>558</v>
      </c>
      <c r="D40" s="218" t="s">
        <v>72</v>
      </c>
      <c r="E40" s="213" t="s">
        <v>15</v>
      </c>
      <c r="F40" s="214">
        <v>1108</v>
      </c>
      <c r="G40" s="197">
        <v>19590</v>
      </c>
      <c r="H40" s="206">
        <v>97.5</v>
      </c>
      <c r="I40" s="194">
        <v>0.06</v>
      </c>
      <c r="J40" s="195">
        <f t="shared" si="8"/>
        <v>1175.3999999999999</v>
      </c>
      <c r="K40" s="196">
        <f t="shared" si="7"/>
        <v>1180</v>
      </c>
      <c r="L40" s="197">
        <v>20770</v>
      </c>
      <c r="M40" s="196">
        <f>VLOOKUP(E40,[5]ข้อมูลหลัก!G$1:H$65536,2,FALSE)</f>
        <v>33360</v>
      </c>
      <c r="N40" s="196">
        <f t="shared" si="6"/>
        <v>830.8</v>
      </c>
      <c r="O40" s="196">
        <f t="shared" si="10"/>
        <v>840</v>
      </c>
      <c r="P40" s="198">
        <f t="shared" si="0"/>
        <v>21610</v>
      </c>
      <c r="Q40" s="199">
        <f t="shared" si="1"/>
        <v>22474.400000000001</v>
      </c>
      <c r="R40" s="197">
        <f t="shared" si="2"/>
        <v>22480</v>
      </c>
      <c r="S40" s="200">
        <v>0</v>
      </c>
      <c r="T40" s="197">
        <f t="shared" si="9"/>
        <v>21610</v>
      </c>
      <c r="U40" s="189" t="str">
        <f>LOOKUP(H40,[5]ข้อมูลหลัก!A$1:C$65536)</f>
        <v>ดีเด่น</v>
      </c>
      <c r="V40" s="209"/>
      <c r="W40" s="216"/>
    </row>
    <row r="41" spans="1:23" ht="20.25" customHeight="1">
      <c r="A41" s="189">
        <v>32</v>
      </c>
      <c r="B41" s="204" t="s">
        <v>559</v>
      </c>
      <c r="C41" s="220" t="s">
        <v>560</v>
      </c>
      <c r="D41" s="218" t="s">
        <v>72</v>
      </c>
      <c r="E41" s="213" t="s">
        <v>15</v>
      </c>
      <c r="F41" s="214">
        <v>1109</v>
      </c>
      <c r="G41" s="221">
        <v>18000</v>
      </c>
      <c r="H41" s="206">
        <v>90.6</v>
      </c>
      <c r="I41" s="207">
        <v>0</v>
      </c>
      <c r="J41" s="195">
        <f t="shared" si="8"/>
        <v>0</v>
      </c>
      <c r="K41" s="196">
        <f t="shared" si="7"/>
        <v>0</v>
      </c>
      <c r="L41" s="197">
        <v>18000</v>
      </c>
      <c r="M41" s="196">
        <f>VLOOKUP(E41,[6]ข้อมูลหลัก!G$1:H$65536,2,FALSE)</f>
        <v>33360</v>
      </c>
      <c r="N41" s="196">
        <f t="shared" si="6"/>
        <v>720</v>
      </c>
      <c r="O41" s="196">
        <f t="shared" si="10"/>
        <v>720</v>
      </c>
      <c r="P41" s="198">
        <f t="shared" si="0"/>
        <v>18720</v>
      </c>
      <c r="Q41" s="199">
        <f t="shared" si="1"/>
        <v>19468.8</v>
      </c>
      <c r="R41" s="197">
        <f t="shared" si="2"/>
        <v>19470</v>
      </c>
      <c r="S41" s="200">
        <v>0</v>
      </c>
      <c r="T41" s="197">
        <f t="shared" si="9"/>
        <v>18720</v>
      </c>
      <c r="U41" s="189" t="str">
        <f>LOOKUP(H41,[6]ข้อมูลหลัก!A$1:C$65536)</f>
        <v>ดีมาก</v>
      </c>
      <c r="V41" s="209"/>
      <c r="W41" s="216"/>
    </row>
    <row r="42" spans="1:23" ht="20.25" customHeight="1">
      <c r="A42" s="189">
        <v>33</v>
      </c>
      <c r="B42" s="218" t="s">
        <v>561</v>
      </c>
      <c r="C42" s="191" t="s">
        <v>562</v>
      </c>
      <c r="D42" s="218" t="s">
        <v>72</v>
      </c>
      <c r="E42" s="213" t="s">
        <v>15</v>
      </c>
      <c r="F42" s="214">
        <v>1110</v>
      </c>
      <c r="G42" s="221">
        <v>18000</v>
      </c>
      <c r="H42" s="206">
        <v>87</v>
      </c>
      <c r="I42" s="207">
        <v>0</v>
      </c>
      <c r="J42" s="195">
        <f t="shared" si="8"/>
        <v>0</v>
      </c>
      <c r="K42" s="196">
        <f t="shared" si="7"/>
        <v>0</v>
      </c>
      <c r="L42" s="197">
        <v>18000</v>
      </c>
      <c r="M42" s="196">
        <f>VLOOKUP(E42,[6]ข้อมูลหลัก!G$1:H$65536,2,FALSE)</f>
        <v>33360</v>
      </c>
      <c r="N42" s="196">
        <f t="shared" si="6"/>
        <v>720</v>
      </c>
      <c r="O42" s="196">
        <f t="shared" si="10"/>
        <v>720</v>
      </c>
      <c r="P42" s="198">
        <f t="shared" si="0"/>
        <v>18720</v>
      </c>
      <c r="Q42" s="199">
        <f t="shared" si="1"/>
        <v>19468.8</v>
      </c>
      <c r="R42" s="197">
        <f t="shared" si="2"/>
        <v>19470</v>
      </c>
      <c r="S42" s="200">
        <v>0</v>
      </c>
      <c r="T42" s="197">
        <f>P42</f>
        <v>18720</v>
      </c>
      <c r="U42" s="189" t="str">
        <f>LOOKUP(H42,[6]ข้อมูลหลัก!A$1:C$65536)</f>
        <v>ดีมาก</v>
      </c>
      <c r="V42" s="201"/>
    </row>
    <row r="43" spans="1:23" ht="20.25" customHeight="1">
      <c r="A43" s="189">
        <v>34</v>
      </c>
      <c r="B43" s="218" t="s">
        <v>563</v>
      </c>
      <c r="C43" s="191" t="s">
        <v>564</v>
      </c>
      <c r="D43" s="218" t="s">
        <v>72</v>
      </c>
      <c r="E43" s="213" t="s">
        <v>15</v>
      </c>
      <c r="F43" s="214">
        <v>1111</v>
      </c>
      <c r="G43" s="197">
        <v>18430</v>
      </c>
      <c r="H43" s="206">
        <v>99</v>
      </c>
      <c r="I43" s="194">
        <v>0.06</v>
      </c>
      <c r="J43" s="195">
        <f t="shared" si="8"/>
        <v>1105.8</v>
      </c>
      <c r="K43" s="196">
        <f t="shared" si="7"/>
        <v>1110</v>
      </c>
      <c r="L43" s="197">
        <v>19540</v>
      </c>
      <c r="M43" s="196">
        <f>VLOOKUP(E43,[5]ข้อมูลหลัก!G$1:H$65536,2,FALSE)</f>
        <v>33360</v>
      </c>
      <c r="N43" s="196">
        <f t="shared" si="6"/>
        <v>781.6</v>
      </c>
      <c r="O43" s="196">
        <f t="shared" si="10"/>
        <v>790</v>
      </c>
      <c r="P43" s="198">
        <f t="shared" si="0"/>
        <v>20330</v>
      </c>
      <c r="Q43" s="199">
        <f t="shared" si="1"/>
        <v>21143.200000000001</v>
      </c>
      <c r="R43" s="197">
        <f t="shared" si="2"/>
        <v>21150</v>
      </c>
      <c r="S43" s="200">
        <v>0</v>
      </c>
      <c r="T43" s="197">
        <f t="shared" si="9"/>
        <v>20330</v>
      </c>
      <c r="U43" s="189" t="str">
        <f>LOOKUP(H43,[5]ข้อมูลหลัก!A$1:C$65536)</f>
        <v>ดีเด่น</v>
      </c>
      <c r="V43" s="201"/>
    </row>
    <row r="44" spans="1:23" ht="20.25" customHeight="1">
      <c r="A44" s="223">
        <v>35</v>
      </c>
      <c r="B44" s="224" t="s">
        <v>77</v>
      </c>
      <c r="C44" s="225" t="s">
        <v>565</v>
      </c>
      <c r="D44" s="224" t="s">
        <v>72</v>
      </c>
      <c r="E44" s="226" t="s">
        <v>15</v>
      </c>
      <c r="F44" s="227">
        <v>1112</v>
      </c>
      <c r="G44" s="228">
        <v>18710</v>
      </c>
      <c r="H44" s="229">
        <v>97.5</v>
      </c>
      <c r="I44" s="230">
        <v>0.06</v>
      </c>
      <c r="J44" s="231">
        <f t="shared" si="8"/>
        <v>1122.5999999999999</v>
      </c>
      <c r="K44" s="232">
        <f t="shared" si="7"/>
        <v>1130</v>
      </c>
      <c r="L44" s="228">
        <v>19840</v>
      </c>
      <c r="M44" s="232">
        <f>VLOOKUP(E44,[5]ข้อมูลหลัก!G$1:H$65536,2,FALSE)</f>
        <v>33360</v>
      </c>
      <c r="N44" s="232">
        <f t="shared" si="6"/>
        <v>793.6</v>
      </c>
      <c r="O44" s="232">
        <f t="shared" si="10"/>
        <v>800</v>
      </c>
      <c r="P44" s="233">
        <f t="shared" si="0"/>
        <v>20640</v>
      </c>
      <c r="Q44" s="234">
        <f t="shared" si="1"/>
        <v>21465.599999999999</v>
      </c>
      <c r="R44" s="228">
        <f t="shared" si="2"/>
        <v>21470</v>
      </c>
      <c r="S44" s="235">
        <v>0</v>
      </c>
      <c r="T44" s="228">
        <f t="shared" si="9"/>
        <v>20640</v>
      </c>
      <c r="U44" s="223" t="str">
        <f>LOOKUP(H44,[5]ข้อมูลหลัก!A$1:C$65536)</f>
        <v>ดีเด่น</v>
      </c>
      <c r="V44" s="236"/>
    </row>
    <row r="45" spans="1:23" ht="20.25" customHeight="1">
      <c r="A45" s="189">
        <v>36</v>
      </c>
      <c r="B45" s="218" t="s">
        <v>566</v>
      </c>
      <c r="C45" s="191" t="s">
        <v>567</v>
      </c>
      <c r="D45" s="218" t="s">
        <v>72</v>
      </c>
      <c r="E45" s="213" t="s">
        <v>15</v>
      </c>
      <c r="F45" s="214">
        <v>1114</v>
      </c>
      <c r="G45" s="197">
        <v>18820</v>
      </c>
      <c r="H45" s="206">
        <v>97.5</v>
      </c>
      <c r="I45" s="194">
        <v>0.06</v>
      </c>
      <c r="J45" s="195">
        <f t="shared" si="8"/>
        <v>1129.2</v>
      </c>
      <c r="K45" s="196">
        <f t="shared" si="7"/>
        <v>1130</v>
      </c>
      <c r="L45" s="197">
        <v>19950</v>
      </c>
      <c r="M45" s="196">
        <f>VLOOKUP(E45,[5]ข้อมูลหลัก!G$1:H$65536,2,FALSE)</f>
        <v>33360</v>
      </c>
      <c r="N45" s="196">
        <f t="shared" si="6"/>
        <v>798</v>
      </c>
      <c r="O45" s="196">
        <f t="shared" si="10"/>
        <v>800</v>
      </c>
      <c r="P45" s="198">
        <f t="shared" si="0"/>
        <v>20750</v>
      </c>
      <c r="Q45" s="199">
        <f t="shared" si="1"/>
        <v>21580</v>
      </c>
      <c r="R45" s="197">
        <f t="shared" si="2"/>
        <v>21580</v>
      </c>
      <c r="S45" s="200">
        <v>0</v>
      </c>
      <c r="T45" s="197">
        <f t="shared" si="9"/>
        <v>20750</v>
      </c>
      <c r="U45" s="189" t="str">
        <f>LOOKUP(H45,[5]ข้อมูลหลัก!A$1:C$65536)</f>
        <v>ดีเด่น</v>
      </c>
      <c r="V45" s="201"/>
    </row>
    <row r="46" spans="1:23" ht="20.25" customHeight="1">
      <c r="A46" s="189">
        <v>37</v>
      </c>
      <c r="B46" s="204" t="s">
        <v>568</v>
      </c>
      <c r="C46" s="220" t="s">
        <v>569</v>
      </c>
      <c r="D46" s="218" t="s">
        <v>72</v>
      </c>
      <c r="E46" s="213" t="s">
        <v>15</v>
      </c>
      <c r="F46" s="214">
        <v>1115</v>
      </c>
      <c r="G46" s="221">
        <v>18000</v>
      </c>
      <c r="H46" s="206">
        <v>90.8</v>
      </c>
      <c r="I46" s="207">
        <v>0</v>
      </c>
      <c r="J46" s="195">
        <f t="shared" si="8"/>
        <v>0</v>
      </c>
      <c r="K46" s="196">
        <f t="shared" si="7"/>
        <v>0</v>
      </c>
      <c r="L46" s="197">
        <v>18000</v>
      </c>
      <c r="M46" s="196">
        <f>VLOOKUP(E46,[6]ข้อมูลหลัก!G$1:H$65536,2,FALSE)</f>
        <v>33360</v>
      </c>
      <c r="N46" s="196">
        <f t="shared" si="6"/>
        <v>720</v>
      </c>
      <c r="O46" s="196">
        <f t="shared" si="10"/>
        <v>720</v>
      </c>
      <c r="P46" s="198">
        <f t="shared" si="0"/>
        <v>18720</v>
      </c>
      <c r="Q46" s="199">
        <f t="shared" si="1"/>
        <v>19468.8</v>
      </c>
      <c r="R46" s="197">
        <f t="shared" si="2"/>
        <v>19470</v>
      </c>
      <c r="S46" s="200">
        <v>0</v>
      </c>
      <c r="T46" s="197">
        <f t="shared" si="9"/>
        <v>18720</v>
      </c>
      <c r="U46" s="189" t="str">
        <f>LOOKUP(H46,[6]ข้อมูลหลัก!A$1:C$65536)</f>
        <v>ดีมาก</v>
      </c>
      <c r="V46" s="201"/>
    </row>
    <row r="47" spans="1:23" ht="20.25" customHeight="1">
      <c r="A47" s="189">
        <v>38</v>
      </c>
      <c r="B47" s="204" t="s">
        <v>570</v>
      </c>
      <c r="C47" s="220" t="s">
        <v>571</v>
      </c>
      <c r="D47" s="218" t="s">
        <v>72</v>
      </c>
      <c r="E47" s="213" t="s">
        <v>15</v>
      </c>
      <c r="F47" s="214">
        <v>1116</v>
      </c>
      <c r="G47" s="221">
        <v>18000</v>
      </c>
      <c r="H47" s="206">
        <v>87.8</v>
      </c>
      <c r="I47" s="207">
        <v>0</v>
      </c>
      <c r="J47" s="195">
        <f t="shared" si="8"/>
        <v>0</v>
      </c>
      <c r="K47" s="196">
        <f t="shared" si="7"/>
        <v>0</v>
      </c>
      <c r="L47" s="197">
        <v>18000</v>
      </c>
      <c r="M47" s="196">
        <f>VLOOKUP(E47,[6]ข้อมูลหลัก!G$1:H$65536,2,FALSE)</f>
        <v>33360</v>
      </c>
      <c r="N47" s="196">
        <f t="shared" si="6"/>
        <v>720</v>
      </c>
      <c r="O47" s="196">
        <f t="shared" si="10"/>
        <v>720</v>
      </c>
      <c r="P47" s="198">
        <f t="shared" si="0"/>
        <v>18720</v>
      </c>
      <c r="Q47" s="199">
        <f t="shared" si="1"/>
        <v>19468.8</v>
      </c>
      <c r="R47" s="197">
        <f t="shared" si="2"/>
        <v>19470</v>
      </c>
      <c r="S47" s="200">
        <v>0</v>
      </c>
      <c r="T47" s="197">
        <f>P47</f>
        <v>18720</v>
      </c>
      <c r="U47" s="189" t="str">
        <f>LOOKUP(H47,[6]ข้อมูลหลัก!A$1:C$65536)</f>
        <v>ดีมาก</v>
      </c>
      <c r="V47" s="201"/>
    </row>
    <row r="48" spans="1:23" ht="20.25" customHeight="1">
      <c r="A48" s="189">
        <v>39</v>
      </c>
      <c r="B48" s="218" t="s">
        <v>81</v>
      </c>
      <c r="C48" s="191" t="s">
        <v>572</v>
      </c>
      <c r="D48" s="218" t="s">
        <v>25</v>
      </c>
      <c r="E48" s="213" t="s">
        <v>13</v>
      </c>
      <c r="F48" s="214">
        <v>1118</v>
      </c>
      <c r="G48" s="197">
        <v>12110</v>
      </c>
      <c r="H48" s="206">
        <v>97.5</v>
      </c>
      <c r="I48" s="207">
        <v>0.06</v>
      </c>
      <c r="J48" s="195">
        <f t="shared" si="8"/>
        <v>726.6</v>
      </c>
      <c r="K48" s="196">
        <f t="shared" si="7"/>
        <v>730</v>
      </c>
      <c r="L48" s="197">
        <v>12840</v>
      </c>
      <c r="M48" s="196">
        <f>VLOOKUP(E48,[5]ข้อมูลหลัก!G$1:H$65536,2,FALSE)</f>
        <v>19430</v>
      </c>
      <c r="N48" s="196">
        <f t="shared" si="6"/>
        <v>513.6</v>
      </c>
      <c r="O48" s="196">
        <f t="shared" si="10"/>
        <v>520</v>
      </c>
      <c r="P48" s="198">
        <f t="shared" si="0"/>
        <v>13360</v>
      </c>
      <c r="Q48" s="199">
        <f t="shared" si="1"/>
        <v>13894.4</v>
      </c>
      <c r="R48" s="197">
        <f t="shared" si="2"/>
        <v>13900</v>
      </c>
      <c r="S48" s="200">
        <v>0</v>
      </c>
      <c r="T48" s="197">
        <f t="shared" si="9"/>
        <v>13360</v>
      </c>
      <c r="U48" s="189" t="str">
        <f>LOOKUP(H48,[5]ข้อมูลหลัก!A$1:C$65536)</f>
        <v>ดีเด่น</v>
      </c>
      <c r="V48" s="237"/>
    </row>
    <row r="49" spans="1:23" ht="20.25" customHeight="1">
      <c r="A49" s="189">
        <v>40</v>
      </c>
      <c r="B49" s="218" t="s">
        <v>90</v>
      </c>
      <c r="C49" s="191" t="s">
        <v>573</v>
      </c>
      <c r="D49" s="218" t="s">
        <v>88</v>
      </c>
      <c r="E49" s="214" t="s">
        <v>15</v>
      </c>
      <c r="F49" s="214">
        <v>1123</v>
      </c>
      <c r="G49" s="197">
        <v>18430</v>
      </c>
      <c r="H49" s="206">
        <v>95.56</v>
      </c>
      <c r="I49" s="194">
        <v>5.5E-2</v>
      </c>
      <c r="J49" s="195">
        <f t="shared" si="8"/>
        <v>1013.65</v>
      </c>
      <c r="K49" s="196">
        <f t="shared" si="7"/>
        <v>1020</v>
      </c>
      <c r="L49" s="197">
        <v>19450</v>
      </c>
      <c r="M49" s="196">
        <f>VLOOKUP(E49,[5]ข้อมูลหลัก!G$1:H$65536,2,FALSE)</f>
        <v>33360</v>
      </c>
      <c r="N49" s="196">
        <f t="shared" si="6"/>
        <v>778</v>
      </c>
      <c r="O49" s="196">
        <f t="shared" si="10"/>
        <v>780</v>
      </c>
      <c r="P49" s="198">
        <f t="shared" si="0"/>
        <v>20230</v>
      </c>
      <c r="Q49" s="199">
        <f t="shared" si="1"/>
        <v>21039.200000000001</v>
      </c>
      <c r="R49" s="197">
        <f t="shared" si="2"/>
        <v>21040</v>
      </c>
      <c r="S49" s="200">
        <v>0</v>
      </c>
      <c r="T49" s="197">
        <f t="shared" si="9"/>
        <v>20230</v>
      </c>
      <c r="U49" s="189" t="str">
        <f>LOOKUP(H49,[5]ข้อมูลหลัก!A$1:C$65536)</f>
        <v>ดีเด่น</v>
      </c>
      <c r="V49" s="201"/>
    </row>
    <row r="50" spans="1:23" ht="20.25" customHeight="1">
      <c r="A50" s="189">
        <v>41</v>
      </c>
      <c r="B50" s="218" t="s">
        <v>574</v>
      </c>
      <c r="C50" s="191" t="s">
        <v>575</v>
      </c>
      <c r="D50" s="218" t="s">
        <v>88</v>
      </c>
      <c r="E50" s="213" t="s">
        <v>15</v>
      </c>
      <c r="F50" s="214">
        <v>1124</v>
      </c>
      <c r="G50" s="197">
        <v>18540</v>
      </c>
      <c r="H50" s="206">
        <v>96.2</v>
      </c>
      <c r="I50" s="194">
        <v>5.5E-2</v>
      </c>
      <c r="J50" s="195">
        <f t="shared" si="8"/>
        <v>1019.7</v>
      </c>
      <c r="K50" s="196">
        <f t="shared" si="7"/>
        <v>1020</v>
      </c>
      <c r="L50" s="197">
        <v>19560</v>
      </c>
      <c r="M50" s="196">
        <f>VLOOKUP(E50,[5]ข้อมูลหลัก!G$1:H$65536,2,FALSE)</f>
        <v>33360</v>
      </c>
      <c r="N50" s="196">
        <f t="shared" si="6"/>
        <v>782.4</v>
      </c>
      <c r="O50" s="196">
        <f t="shared" si="10"/>
        <v>790</v>
      </c>
      <c r="P50" s="198">
        <f t="shared" si="0"/>
        <v>20350</v>
      </c>
      <c r="Q50" s="199">
        <f t="shared" si="1"/>
        <v>21164</v>
      </c>
      <c r="R50" s="197">
        <f t="shared" si="2"/>
        <v>21170</v>
      </c>
      <c r="S50" s="200">
        <v>0</v>
      </c>
      <c r="T50" s="197">
        <f t="shared" si="9"/>
        <v>20350</v>
      </c>
      <c r="U50" s="189" t="str">
        <f>LOOKUP(H50,[5]ข้อมูลหลัก!A$1:C$65536)</f>
        <v>ดีเด่น</v>
      </c>
      <c r="V50" s="201"/>
    </row>
    <row r="51" spans="1:23" ht="20.25" customHeight="1">
      <c r="A51" s="189">
        <v>42</v>
      </c>
      <c r="B51" s="218" t="s">
        <v>99</v>
      </c>
      <c r="C51" s="191" t="s">
        <v>576</v>
      </c>
      <c r="D51" s="218" t="s">
        <v>98</v>
      </c>
      <c r="E51" s="213" t="s">
        <v>15</v>
      </c>
      <c r="F51" s="214">
        <v>1126</v>
      </c>
      <c r="G51" s="197">
        <v>19370</v>
      </c>
      <c r="H51" s="206">
        <v>97.6</v>
      </c>
      <c r="I51" s="194">
        <v>0.06</v>
      </c>
      <c r="J51" s="195">
        <f t="shared" si="8"/>
        <v>1162.2</v>
      </c>
      <c r="K51" s="196">
        <f t="shared" si="7"/>
        <v>1170</v>
      </c>
      <c r="L51" s="197">
        <v>20540</v>
      </c>
      <c r="M51" s="196">
        <f>VLOOKUP(E51,[5]ข้อมูลหลัก!G$1:H$65536,2,FALSE)</f>
        <v>33360</v>
      </c>
      <c r="N51" s="196">
        <f t="shared" si="6"/>
        <v>821.6</v>
      </c>
      <c r="O51" s="196">
        <f t="shared" si="10"/>
        <v>830</v>
      </c>
      <c r="P51" s="198">
        <f t="shared" si="0"/>
        <v>21370</v>
      </c>
      <c r="Q51" s="199">
        <f t="shared" si="1"/>
        <v>22224.799999999999</v>
      </c>
      <c r="R51" s="197">
        <f t="shared" si="2"/>
        <v>22230</v>
      </c>
      <c r="S51" s="200">
        <v>0</v>
      </c>
      <c r="T51" s="197">
        <f t="shared" si="9"/>
        <v>21370</v>
      </c>
      <c r="U51" s="189" t="str">
        <f>LOOKUP(H51,[5]ข้อมูลหลัก!A$1:C$65536)</f>
        <v>ดีเด่น</v>
      </c>
      <c r="V51" s="201"/>
    </row>
    <row r="52" spans="1:23" ht="20.25" customHeight="1">
      <c r="A52" s="189">
        <v>43</v>
      </c>
      <c r="B52" s="204" t="s">
        <v>577</v>
      </c>
      <c r="C52" s="220" t="s">
        <v>578</v>
      </c>
      <c r="D52" s="218" t="s">
        <v>98</v>
      </c>
      <c r="E52" s="213" t="s">
        <v>15</v>
      </c>
      <c r="F52" s="214">
        <v>1127</v>
      </c>
      <c r="G52" s="221">
        <v>18000</v>
      </c>
      <c r="H52" s="206">
        <v>90.4</v>
      </c>
      <c r="I52" s="207">
        <v>0</v>
      </c>
      <c r="J52" s="195">
        <f t="shared" si="8"/>
        <v>0</v>
      </c>
      <c r="K52" s="196">
        <f t="shared" si="7"/>
        <v>0</v>
      </c>
      <c r="L52" s="197">
        <v>18000</v>
      </c>
      <c r="M52" s="196">
        <f>VLOOKUP(E52,[6]ข้อมูลหลัก!G$1:H$65536,2,FALSE)</f>
        <v>33360</v>
      </c>
      <c r="N52" s="196">
        <f t="shared" si="6"/>
        <v>720</v>
      </c>
      <c r="O52" s="196">
        <f t="shared" si="10"/>
        <v>720</v>
      </c>
      <c r="P52" s="198">
        <f t="shared" si="0"/>
        <v>18720</v>
      </c>
      <c r="Q52" s="199">
        <f t="shared" si="1"/>
        <v>19468.8</v>
      </c>
      <c r="R52" s="197">
        <f t="shared" si="2"/>
        <v>19470</v>
      </c>
      <c r="S52" s="200">
        <v>0</v>
      </c>
      <c r="T52" s="197">
        <f t="shared" si="9"/>
        <v>18720</v>
      </c>
      <c r="U52" s="189" t="str">
        <f>LOOKUP(H52,[6]ข้อมูลหลัก!A$1:C$65536)</f>
        <v>ดีมาก</v>
      </c>
      <c r="V52" s="201"/>
    </row>
    <row r="53" spans="1:23" ht="20.25" customHeight="1">
      <c r="A53" s="189">
        <v>44</v>
      </c>
      <c r="B53" s="218" t="s">
        <v>579</v>
      </c>
      <c r="C53" s="191" t="s">
        <v>580</v>
      </c>
      <c r="D53" s="218" t="s">
        <v>84</v>
      </c>
      <c r="E53" s="213" t="s">
        <v>13</v>
      </c>
      <c r="F53" s="214">
        <v>1129</v>
      </c>
      <c r="G53" s="197">
        <v>15470</v>
      </c>
      <c r="H53" s="206">
        <v>97.9</v>
      </c>
      <c r="I53" s="194">
        <v>0.06</v>
      </c>
      <c r="J53" s="195">
        <f t="shared" si="8"/>
        <v>928.19999999999993</v>
      </c>
      <c r="K53" s="196">
        <f t="shared" si="7"/>
        <v>930</v>
      </c>
      <c r="L53" s="197">
        <v>16400</v>
      </c>
      <c r="M53" s="196">
        <f>VLOOKUP(E53,[5]ข้อมูลหลัก!G$1:H$65536,2,FALSE)</f>
        <v>19430</v>
      </c>
      <c r="N53" s="196">
        <f t="shared" si="6"/>
        <v>656</v>
      </c>
      <c r="O53" s="196">
        <f t="shared" si="10"/>
        <v>660</v>
      </c>
      <c r="P53" s="198">
        <f t="shared" si="0"/>
        <v>17060</v>
      </c>
      <c r="Q53" s="199">
        <f t="shared" si="1"/>
        <v>17742.400000000001</v>
      </c>
      <c r="R53" s="197">
        <f t="shared" si="2"/>
        <v>17750</v>
      </c>
      <c r="S53" s="200">
        <v>0</v>
      </c>
      <c r="T53" s="197">
        <f t="shared" si="9"/>
        <v>17060</v>
      </c>
      <c r="U53" s="189" t="str">
        <f>LOOKUP(H53,[5]ข้อมูลหลัก!A$1:C$65536)</f>
        <v>ดีเด่น</v>
      </c>
      <c r="V53" s="201"/>
    </row>
    <row r="54" spans="1:23" ht="20.25" customHeight="1">
      <c r="A54" s="189">
        <v>45</v>
      </c>
      <c r="B54" s="218" t="s">
        <v>581</v>
      </c>
      <c r="C54" s="191" t="s">
        <v>582</v>
      </c>
      <c r="D54" s="218" t="s">
        <v>84</v>
      </c>
      <c r="E54" s="213" t="s">
        <v>13</v>
      </c>
      <c r="F54" s="214">
        <v>1130</v>
      </c>
      <c r="G54" s="197">
        <v>14070</v>
      </c>
      <c r="H54" s="206">
        <v>91.8</v>
      </c>
      <c r="I54" s="207">
        <v>0.05</v>
      </c>
      <c r="J54" s="195">
        <f t="shared" si="8"/>
        <v>703.5</v>
      </c>
      <c r="K54" s="196">
        <f t="shared" si="7"/>
        <v>710</v>
      </c>
      <c r="L54" s="197">
        <v>14780</v>
      </c>
      <c r="M54" s="196">
        <f>VLOOKUP(E54,[5]ข้อมูลหลัก!G$1:H$65536,2,FALSE)</f>
        <v>19430</v>
      </c>
      <c r="N54" s="196">
        <f t="shared" si="6"/>
        <v>591.20000000000005</v>
      </c>
      <c r="O54" s="196">
        <f t="shared" si="10"/>
        <v>600</v>
      </c>
      <c r="P54" s="198">
        <f t="shared" si="0"/>
        <v>15380</v>
      </c>
      <c r="Q54" s="199">
        <f t="shared" si="1"/>
        <v>15995.2</v>
      </c>
      <c r="R54" s="197">
        <f t="shared" si="2"/>
        <v>16000</v>
      </c>
      <c r="S54" s="200">
        <v>0</v>
      </c>
      <c r="T54" s="197">
        <f t="shared" si="9"/>
        <v>15380</v>
      </c>
      <c r="U54" s="189" t="str">
        <f>LOOKUP(H54,[5]ข้อมูลหลัก!A$1:C$65536)</f>
        <v>ดีมาก</v>
      </c>
      <c r="V54" s="201"/>
    </row>
    <row r="55" spans="1:23" ht="20.25" customHeight="1">
      <c r="A55" s="189">
        <v>46</v>
      </c>
      <c r="B55" s="218" t="s">
        <v>97</v>
      </c>
      <c r="C55" s="191" t="s">
        <v>583</v>
      </c>
      <c r="D55" s="218" t="s">
        <v>84</v>
      </c>
      <c r="E55" s="213" t="s">
        <v>13</v>
      </c>
      <c r="F55" s="214">
        <v>1134</v>
      </c>
      <c r="G55" s="197">
        <v>15630</v>
      </c>
      <c r="H55" s="206">
        <v>97.55</v>
      </c>
      <c r="I55" s="194">
        <v>0.06</v>
      </c>
      <c r="J55" s="195">
        <f t="shared" si="8"/>
        <v>937.8</v>
      </c>
      <c r="K55" s="196">
        <f t="shared" si="7"/>
        <v>940</v>
      </c>
      <c r="L55" s="197">
        <v>16570</v>
      </c>
      <c r="M55" s="196">
        <f>VLOOKUP(E55,[5]ข้อมูลหลัก!G$1:H$65536,2,FALSE)</f>
        <v>19430</v>
      </c>
      <c r="N55" s="196">
        <f t="shared" si="6"/>
        <v>662.8</v>
      </c>
      <c r="O55" s="196">
        <f t="shared" si="10"/>
        <v>670</v>
      </c>
      <c r="P55" s="198">
        <f t="shared" si="0"/>
        <v>17240</v>
      </c>
      <c r="Q55" s="199">
        <f t="shared" si="1"/>
        <v>17929.599999999999</v>
      </c>
      <c r="R55" s="197">
        <f t="shared" si="2"/>
        <v>17930</v>
      </c>
      <c r="S55" s="200">
        <v>0</v>
      </c>
      <c r="T55" s="197">
        <f t="shared" si="9"/>
        <v>17240</v>
      </c>
      <c r="U55" s="189" t="str">
        <f>LOOKUP(H55,[5]ข้อมูลหลัก!A$1:C$65536)</f>
        <v>ดีเด่น</v>
      </c>
      <c r="V55" s="201"/>
    </row>
    <row r="56" spans="1:23" ht="20.25" customHeight="1">
      <c r="A56" s="189">
        <v>47</v>
      </c>
      <c r="B56" s="217" t="s">
        <v>94</v>
      </c>
      <c r="C56" s="191" t="s">
        <v>584</v>
      </c>
      <c r="D56" s="218" t="s">
        <v>25</v>
      </c>
      <c r="E56" s="213" t="s">
        <v>13</v>
      </c>
      <c r="F56" s="214">
        <v>1135</v>
      </c>
      <c r="G56" s="197">
        <v>12620</v>
      </c>
      <c r="H56" s="206">
        <v>99.1</v>
      </c>
      <c r="I56" s="194">
        <v>0.06</v>
      </c>
      <c r="J56" s="195">
        <f t="shared" si="8"/>
        <v>757.19999999999993</v>
      </c>
      <c r="K56" s="196">
        <f t="shared" si="7"/>
        <v>760</v>
      </c>
      <c r="L56" s="197">
        <v>13380</v>
      </c>
      <c r="M56" s="196">
        <f>VLOOKUP(E56,[5]ข้อมูลหลัก!G$1:H$65536,2,FALSE)</f>
        <v>19430</v>
      </c>
      <c r="N56" s="196">
        <f t="shared" si="6"/>
        <v>535.20000000000005</v>
      </c>
      <c r="O56" s="196">
        <f t="shared" si="10"/>
        <v>540</v>
      </c>
      <c r="P56" s="198">
        <f t="shared" si="0"/>
        <v>13920</v>
      </c>
      <c r="Q56" s="199">
        <f t="shared" si="1"/>
        <v>14476.8</v>
      </c>
      <c r="R56" s="197">
        <f t="shared" si="2"/>
        <v>14480</v>
      </c>
      <c r="S56" s="200">
        <v>0</v>
      </c>
      <c r="T56" s="197">
        <f t="shared" si="9"/>
        <v>13920</v>
      </c>
      <c r="U56" s="189" t="str">
        <f>LOOKUP(H56,[5]ข้อมูลหลัก!A$1:C$65536)</f>
        <v>ดีเด่น</v>
      </c>
      <c r="V56" s="201"/>
    </row>
    <row r="57" spans="1:23" ht="20.25" customHeight="1">
      <c r="A57" s="189">
        <v>48</v>
      </c>
      <c r="B57" s="218" t="s">
        <v>585</v>
      </c>
      <c r="C57" s="191" t="s">
        <v>586</v>
      </c>
      <c r="D57" s="218" t="s">
        <v>84</v>
      </c>
      <c r="E57" s="213" t="s">
        <v>13</v>
      </c>
      <c r="F57" s="214">
        <v>1171</v>
      </c>
      <c r="G57" s="197">
        <v>14760</v>
      </c>
      <c r="H57" s="206">
        <v>92.4</v>
      </c>
      <c r="I57" s="194">
        <v>0.05</v>
      </c>
      <c r="J57" s="195">
        <f t="shared" si="8"/>
        <v>738</v>
      </c>
      <c r="K57" s="196">
        <f t="shared" si="7"/>
        <v>740</v>
      </c>
      <c r="L57" s="197">
        <v>15500</v>
      </c>
      <c r="M57" s="196">
        <f>VLOOKUP(E57,[5]ข้อมูลหลัก!G$1:H$65536,2,FALSE)</f>
        <v>19430</v>
      </c>
      <c r="N57" s="196">
        <f t="shared" si="6"/>
        <v>620</v>
      </c>
      <c r="O57" s="196">
        <f t="shared" si="10"/>
        <v>620</v>
      </c>
      <c r="P57" s="198">
        <f t="shared" si="0"/>
        <v>16120</v>
      </c>
      <c r="Q57" s="199">
        <f t="shared" si="1"/>
        <v>16764.8</v>
      </c>
      <c r="R57" s="197">
        <f t="shared" si="2"/>
        <v>16770</v>
      </c>
      <c r="S57" s="200">
        <v>0</v>
      </c>
      <c r="T57" s="197">
        <f t="shared" si="9"/>
        <v>16120</v>
      </c>
      <c r="U57" s="189" t="str">
        <f>LOOKUP(H57,[5]ข้อมูลหลัก!A$1:C$65536)</f>
        <v>ดีมาก</v>
      </c>
      <c r="V57" s="201"/>
    </row>
    <row r="58" spans="1:23" ht="20.25" customHeight="1">
      <c r="A58" s="180"/>
      <c r="B58" s="180"/>
      <c r="C58" s="202"/>
      <c r="D58" s="182" t="s">
        <v>102</v>
      </c>
      <c r="E58" s="180"/>
      <c r="F58" s="180"/>
      <c r="G58" s="183"/>
      <c r="H58" s="180"/>
      <c r="I58" s="180"/>
      <c r="J58" s="185"/>
      <c r="K58" s="203"/>
      <c r="L58" s="183"/>
      <c r="M58" s="180"/>
      <c r="N58" s="180"/>
      <c r="O58" s="180"/>
      <c r="P58" s="198">
        <f t="shared" si="0"/>
        <v>0</v>
      </c>
      <c r="Q58" s="199">
        <f t="shared" si="1"/>
        <v>0</v>
      </c>
      <c r="R58" s="197">
        <f t="shared" si="2"/>
        <v>0</v>
      </c>
      <c r="S58" s="196"/>
      <c r="T58" s="183"/>
      <c r="U58" s="180"/>
      <c r="V58" s="180"/>
      <c r="W58" s="188"/>
    </row>
    <row r="59" spans="1:23" ht="20.25" customHeight="1">
      <c r="A59" s="238">
        <v>49</v>
      </c>
      <c r="B59" s="239" t="s">
        <v>587</v>
      </c>
      <c r="C59" s="191" t="s">
        <v>588</v>
      </c>
      <c r="D59" s="190" t="s">
        <v>50</v>
      </c>
      <c r="E59" s="205" t="s">
        <v>15</v>
      </c>
      <c r="F59" s="205">
        <v>20</v>
      </c>
      <c r="G59" s="197">
        <v>19230</v>
      </c>
      <c r="H59" s="206">
        <v>100</v>
      </c>
      <c r="I59" s="207">
        <v>0.04</v>
      </c>
      <c r="J59" s="195">
        <f>G59*I59</f>
        <v>769.2</v>
      </c>
      <c r="K59" s="196">
        <f t="shared" ref="K59:K65" si="11">ROUNDUP(J59,-1)</f>
        <v>770</v>
      </c>
      <c r="L59" s="197">
        <v>20000</v>
      </c>
      <c r="M59" s="196">
        <f>VLOOKUP(E59,[8]ข้อมูลหลัก!G$1:H$65536,2,FALSE)</f>
        <v>33360</v>
      </c>
      <c r="N59" s="196">
        <f>L59*4/100</f>
        <v>800</v>
      </c>
      <c r="O59" s="196">
        <f t="shared" si="10"/>
        <v>800</v>
      </c>
      <c r="P59" s="198">
        <f t="shared" si="0"/>
        <v>20800</v>
      </c>
      <c r="Q59" s="199">
        <f t="shared" si="1"/>
        <v>21632</v>
      </c>
      <c r="R59" s="197">
        <f t="shared" si="2"/>
        <v>21640</v>
      </c>
      <c r="S59" s="200">
        <v>0</v>
      </c>
      <c r="T59" s="197">
        <f t="shared" ref="T59:T64" si="12">P59</f>
        <v>20800</v>
      </c>
      <c r="U59" s="189" t="str">
        <f>LOOKUP(H59,[8]ข้อมูลหลัก!A$1:C$65536)</f>
        <v>ดีเด่น</v>
      </c>
      <c r="V59" s="201"/>
    </row>
    <row r="60" spans="1:23" ht="20.25" customHeight="1">
      <c r="A60" s="238">
        <v>50</v>
      </c>
      <c r="B60" s="239" t="s">
        <v>108</v>
      </c>
      <c r="C60" s="191" t="s">
        <v>589</v>
      </c>
      <c r="D60" s="190" t="s">
        <v>26</v>
      </c>
      <c r="E60" s="205" t="s">
        <v>15</v>
      </c>
      <c r="F60" s="205">
        <v>1141</v>
      </c>
      <c r="G60" s="197">
        <v>19060</v>
      </c>
      <c r="H60" s="206">
        <v>100</v>
      </c>
      <c r="I60" s="207">
        <v>0.04</v>
      </c>
      <c r="J60" s="195">
        <f t="shared" ref="J60:J65" si="13">I60*G60</f>
        <v>762.4</v>
      </c>
      <c r="K60" s="196">
        <f t="shared" si="11"/>
        <v>770</v>
      </c>
      <c r="L60" s="197">
        <v>19830</v>
      </c>
      <c r="M60" s="196">
        <f>VLOOKUP(E60,[8]ข้อมูลหลัก!G$1:H$65536,2,FALSE)</f>
        <v>33360</v>
      </c>
      <c r="N60" s="196">
        <f t="shared" ref="N60:N65" si="14">L60*4/100</f>
        <v>793.2</v>
      </c>
      <c r="O60" s="196">
        <f t="shared" si="10"/>
        <v>800</v>
      </c>
      <c r="P60" s="198">
        <f t="shared" si="0"/>
        <v>20630</v>
      </c>
      <c r="Q60" s="199">
        <f t="shared" si="1"/>
        <v>21455.200000000001</v>
      </c>
      <c r="R60" s="197">
        <f t="shared" si="2"/>
        <v>21460</v>
      </c>
      <c r="S60" s="200">
        <v>0</v>
      </c>
      <c r="T60" s="197">
        <f t="shared" si="12"/>
        <v>20630</v>
      </c>
      <c r="U60" s="189" t="str">
        <f>LOOKUP(H60,[8]ข้อมูลหลัก!A$1:C$65536)</f>
        <v>ดีเด่น</v>
      </c>
      <c r="V60" s="201"/>
    </row>
    <row r="61" spans="1:23" s="246" customFormat="1" ht="20.25" customHeight="1">
      <c r="A61" s="238">
        <v>51</v>
      </c>
      <c r="B61" s="240" t="s">
        <v>590</v>
      </c>
      <c r="C61" s="241" t="s">
        <v>591</v>
      </c>
      <c r="D61" s="242" t="s">
        <v>26</v>
      </c>
      <c r="E61" s="243" t="s">
        <v>15</v>
      </c>
      <c r="F61" s="243">
        <v>1142</v>
      </c>
      <c r="G61" s="197">
        <v>18690</v>
      </c>
      <c r="H61" s="206">
        <v>100</v>
      </c>
      <c r="I61" s="207">
        <v>0.04</v>
      </c>
      <c r="J61" s="244">
        <f t="shared" si="13"/>
        <v>747.6</v>
      </c>
      <c r="K61" s="245">
        <f t="shared" si="11"/>
        <v>750</v>
      </c>
      <c r="L61" s="197">
        <v>19440</v>
      </c>
      <c r="M61" s="245">
        <f>VLOOKUP(E61,[8]ข้อมูลหลัก!G$1:H$65536,2,FALSE)</f>
        <v>33360</v>
      </c>
      <c r="N61" s="196">
        <f t="shared" si="14"/>
        <v>777.6</v>
      </c>
      <c r="O61" s="196">
        <f t="shared" si="10"/>
        <v>780</v>
      </c>
      <c r="P61" s="198">
        <f t="shared" si="0"/>
        <v>20220</v>
      </c>
      <c r="Q61" s="199">
        <f t="shared" si="1"/>
        <v>21028.799999999999</v>
      </c>
      <c r="R61" s="197">
        <f t="shared" si="2"/>
        <v>21030</v>
      </c>
      <c r="S61" s="200">
        <v>0</v>
      </c>
      <c r="T61" s="197">
        <f t="shared" si="12"/>
        <v>20220</v>
      </c>
      <c r="U61" s="189" t="s">
        <v>592</v>
      </c>
      <c r="V61" s="201"/>
    </row>
    <row r="62" spans="1:23" ht="20.25" customHeight="1">
      <c r="A62" s="238">
        <v>52</v>
      </c>
      <c r="B62" s="239" t="s">
        <v>593</v>
      </c>
      <c r="C62" s="191" t="s">
        <v>594</v>
      </c>
      <c r="D62" s="190" t="s">
        <v>26</v>
      </c>
      <c r="E62" s="205" t="s">
        <v>15</v>
      </c>
      <c r="F62" s="205">
        <v>1143</v>
      </c>
      <c r="G62" s="197">
        <v>18350</v>
      </c>
      <c r="H62" s="206">
        <v>100</v>
      </c>
      <c r="I62" s="207">
        <v>0.04</v>
      </c>
      <c r="J62" s="195">
        <f t="shared" si="13"/>
        <v>734</v>
      </c>
      <c r="K62" s="196">
        <f t="shared" si="11"/>
        <v>740</v>
      </c>
      <c r="L62" s="197">
        <v>19090</v>
      </c>
      <c r="M62" s="196">
        <f>VLOOKUP(E62,[8]ข้อมูลหลัก!G$1:H$65536,2,FALSE)</f>
        <v>33360</v>
      </c>
      <c r="N62" s="196">
        <f t="shared" si="14"/>
        <v>763.6</v>
      </c>
      <c r="O62" s="196">
        <f t="shared" si="10"/>
        <v>770</v>
      </c>
      <c r="P62" s="198">
        <f t="shared" si="0"/>
        <v>19860</v>
      </c>
      <c r="Q62" s="199">
        <f t="shared" si="1"/>
        <v>20654.400000000001</v>
      </c>
      <c r="R62" s="197">
        <f t="shared" si="2"/>
        <v>20660</v>
      </c>
      <c r="S62" s="200">
        <v>0</v>
      </c>
      <c r="T62" s="197">
        <f t="shared" si="12"/>
        <v>19860</v>
      </c>
      <c r="U62" s="189" t="s">
        <v>592</v>
      </c>
      <c r="V62" s="201"/>
      <c r="W62" s="246"/>
    </row>
    <row r="63" spans="1:23" ht="20.25" customHeight="1">
      <c r="A63" s="238">
        <v>53</v>
      </c>
      <c r="B63" s="239" t="s">
        <v>595</v>
      </c>
      <c r="C63" s="191" t="s">
        <v>596</v>
      </c>
      <c r="D63" s="190" t="s">
        <v>113</v>
      </c>
      <c r="E63" s="205" t="s">
        <v>15</v>
      </c>
      <c r="F63" s="205">
        <v>1145</v>
      </c>
      <c r="G63" s="197">
        <v>19300</v>
      </c>
      <c r="H63" s="206">
        <v>99.4</v>
      </c>
      <c r="I63" s="207">
        <v>0.04</v>
      </c>
      <c r="J63" s="195">
        <f t="shared" si="13"/>
        <v>772</v>
      </c>
      <c r="K63" s="196">
        <f t="shared" si="11"/>
        <v>780</v>
      </c>
      <c r="L63" s="197">
        <v>20080</v>
      </c>
      <c r="M63" s="196">
        <f>VLOOKUP(E63,[8]ข้อมูลหลัก!G$1:H$65536,2,FALSE)</f>
        <v>33360</v>
      </c>
      <c r="N63" s="196">
        <f t="shared" si="14"/>
        <v>803.2</v>
      </c>
      <c r="O63" s="196">
        <f t="shared" si="10"/>
        <v>810</v>
      </c>
      <c r="P63" s="198">
        <f t="shared" si="0"/>
        <v>20890</v>
      </c>
      <c r="Q63" s="199">
        <f t="shared" si="1"/>
        <v>21725.599999999999</v>
      </c>
      <c r="R63" s="197">
        <f t="shared" si="2"/>
        <v>21730</v>
      </c>
      <c r="S63" s="200">
        <v>0</v>
      </c>
      <c r="T63" s="197">
        <f t="shared" si="12"/>
        <v>20890</v>
      </c>
      <c r="U63" s="189" t="str">
        <f>LOOKUP(H63,[8]ข้อมูลหลัก!A$1:C$65536)</f>
        <v>ดีเด่น</v>
      </c>
      <c r="V63" s="201"/>
    </row>
    <row r="64" spans="1:23" ht="20.25" customHeight="1">
      <c r="A64" s="238">
        <v>54</v>
      </c>
      <c r="B64" s="239" t="s">
        <v>597</v>
      </c>
      <c r="C64" s="191" t="s">
        <v>598</v>
      </c>
      <c r="D64" s="190" t="s">
        <v>50</v>
      </c>
      <c r="E64" s="205" t="s">
        <v>15</v>
      </c>
      <c r="F64" s="205">
        <v>1147</v>
      </c>
      <c r="G64" s="197">
        <v>19940</v>
      </c>
      <c r="H64" s="206">
        <v>98</v>
      </c>
      <c r="I64" s="207">
        <v>3.9E-2</v>
      </c>
      <c r="J64" s="195">
        <f t="shared" si="13"/>
        <v>777.66</v>
      </c>
      <c r="K64" s="196">
        <f t="shared" si="11"/>
        <v>780</v>
      </c>
      <c r="L64" s="197">
        <v>20720</v>
      </c>
      <c r="M64" s="196">
        <f>VLOOKUP(E64,[8]ข้อมูลหลัก!G$1:H$65536,2,FALSE)</f>
        <v>33360</v>
      </c>
      <c r="N64" s="196">
        <f t="shared" si="14"/>
        <v>828.8</v>
      </c>
      <c r="O64" s="196">
        <f t="shared" si="10"/>
        <v>830</v>
      </c>
      <c r="P64" s="198">
        <f t="shared" si="0"/>
        <v>21550</v>
      </c>
      <c r="Q64" s="199">
        <f t="shared" si="1"/>
        <v>22412</v>
      </c>
      <c r="R64" s="197">
        <f t="shared" si="2"/>
        <v>22420</v>
      </c>
      <c r="S64" s="200">
        <v>0</v>
      </c>
      <c r="T64" s="197">
        <f t="shared" si="12"/>
        <v>21550</v>
      </c>
      <c r="U64" s="189" t="str">
        <f>LOOKUP(H64,[8]ข้อมูลหลัก!A$1:C$65536)</f>
        <v>ดีเด่น</v>
      </c>
      <c r="V64" s="201"/>
    </row>
    <row r="65" spans="1:23" ht="20.25" customHeight="1">
      <c r="A65" s="238">
        <v>55</v>
      </c>
      <c r="B65" s="239" t="s">
        <v>599</v>
      </c>
      <c r="C65" s="191" t="s">
        <v>600</v>
      </c>
      <c r="D65" s="190" t="s">
        <v>105</v>
      </c>
      <c r="E65" s="205" t="s">
        <v>13</v>
      </c>
      <c r="F65" s="205">
        <v>1154</v>
      </c>
      <c r="G65" s="197">
        <v>10430</v>
      </c>
      <c r="H65" s="206">
        <v>97</v>
      </c>
      <c r="I65" s="207">
        <v>3.9E-2</v>
      </c>
      <c r="J65" s="195">
        <f t="shared" si="13"/>
        <v>406.77</v>
      </c>
      <c r="K65" s="196">
        <f t="shared" si="11"/>
        <v>410</v>
      </c>
      <c r="L65" s="197">
        <v>10840</v>
      </c>
      <c r="M65" s="196">
        <f>VLOOKUP(E65,[9]ข้อมูลหลัก!G$1:H$65536,2,FALSE)</f>
        <v>19430</v>
      </c>
      <c r="N65" s="196">
        <f t="shared" si="14"/>
        <v>433.6</v>
      </c>
      <c r="O65" s="196">
        <f t="shared" si="10"/>
        <v>440</v>
      </c>
      <c r="P65" s="198">
        <f t="shared" si="0"/>
        <v>11280</v>
      </c>
      <c r="Q65" s="199">
        <f t="shared" si="1"/>
        <v>11731.2</v>
      </c>
      <c r="R65" s="197">
        <f t="shared" si="2"/>
        <v>11740</v>
      </c>
      <c r="S65" s="197">
        <v>2000</v>
      </c>
      <c r="T65" s="197">
        <f>P65+S65</f>
        <v>13280</v>
      </c>
      <c r="U65" s="189" t="str">
        <f>LOOKUP(H65,[9]ข้อมูลหลัก!A$1:C$65536)</f>
        <v>ดีเด่น</v>
      </c>
      <c r="V65" s="247"/>
      <c r="W65" s="208"/>
    </row>
    <row r="66" spans="1:23" ht="20.25" customHeight="1">
      <c r="A66" s="180"/>
      <c r="B66" s="180"/>
      <c r="C66" s="202"/>
      <c r="D66" s="182" t="s">
        <v>117</v>
      </c>
      <c r="E66" s="180"/>
      <c r="F66" s="180"/>
      <c r="G66" s="183"/>
      <c r="H66" s="180"/>
      <c r="I66" s="180"/>
      <c r="J66" s="185"/>
      <c r="K66" s="203"/>
      <c r="L66" s="183"/>
      <c r="M66" s="180"/>
      <c r="N66" s="180"/>
      <c r="O66" s="180"/>
      <c r="P66" s="198">
        <f t="shared" si="0"/>
        <v>0</v>
      </c>
      <c r="Q66" s="199">
        <f t="shared" si="1"/>
        <v>0</v>
      </c>
      <c r="R66" s="197">
        <f t="shared" si="2"/>
        <v>0</v>
      </c>
      <c r="S66" s="196"/>
      <c r="T66" s="183"/>
      <c r="U66" s="180"/>
      <c r="V66" s="180"/>
      <c r="W66" s="188"/>
    </row>
    <row r="67" spans="1:23" ht="20.25" customHeight="1">
      <c r="A67" s="189">
        <v>56</v>
      </c>
      <c r="B67" s="248" t="s">
        <v>119</v>
      </c>
      <c r="C67" s="191" t="s">
        <v>601</v>
      </c>
      <c r="D67" s="219" t="s">
        <v>25</v>
      </c>
      <c r="E67" s="189" t="s">
        <v>13</v>
      </c>
      <c r="F67" s="189">
        <v>35</v>
      </c>
      <c r="G67" s="197">
        <v>14140</v>
      </c>
      <c r="H67" s="206">
        <v>97.4</v>
      </c>
      <c r="I67" s="207">
        <v>5.9499999999999997E-2</v>
      </c>
      <c r="J67" s="195">
        <f>G67*I67</f>
        <v>841.32999999999993</v>
      </c>
      <c r="K67" s="196">
        <f t="shared" ref="K67:K73" si="15">ROUNDUP(J67,-1)</f>
        <v>850</v>
      </c>
      <c r="L67" s="197">
        <v>14990</v>
      </c>
      <c r="M67" s="196">
        <f>VLOOKUP(E67,[7]ข้อมูลหลัก!G$1:H$65536,2,FALSE)</f>
        <v>19430</v>
      </c>
      <c r="N67" s="196">
        <f>L67*4/100</f>
        <v>599.6</v>
      </c>
      <c r="O67" s="196">
        <f t="shared" si="10"/>
        <v>600</v>
      </c>
      <c r="P67" s="198">
        <f t="shared" si="0"/>
        <v>15590</v>
      </c>
      <c r="Q67" s="199">
        <f t="shared" si="1"/>
        <v>16213.6</v>
      </c>
      <c r="R67" s="197">
        <f t="shared" si="2"/>
        <v>16220</v>
      </c>
      <c r="S67" s="200">
        <v>0</v>
      </c>
      <c r="T67" s="197">
        <f>P67</f>
        <v>15590</v>
      </c>
      <c r="U67" s="189" t="str">
        <f>LOOKUP(H67,[7]ข้อมูลหลัก!A$1:C$65536)</f>
        <v>ดีเด่น</v>
      </c>
      <c r="V67" s="201"/>
    </row>
    <row r="68" spans="1:23" ht="20.25" customHeight="1">
      <c r="A68" s="189">
        <v>57</v>
      </c>
      <c r="B68" s="248" t="s">
        <v>126</v>
      </c>
      <c r="C68" s="191" t="s">
        <v>602</v>
      </c>
      <c r="D68" s="219" t="s">
        <v>603</v>
      </c>
      <c r="E68" s="189" t="s">
        <v>15</v>
      </c>
      <c r="F68" s="189">
        <v>1161</v>
      </c>
      <c r="G68" s="197">
        <v>19820</v>
      </c>
      <c r="H68" s="206">
        <v>95</v>
      </c>
      <c r="I68" s="207">
        <v>5.9499999999999997E-2</v>
      </c>
      <c r="J68" s="195">
        <f t="shared" ref="J68:J73" si="16">I68*G68</f>
        <v>1179.29</v>
      </c>
      <c r="K68" s="196">
        <f t="shared" si="15"/>
        <v>1180</v>
      </c>
      <c r="L68" s="197">
        <v>21000</v>
      </c>
      <c r="M68" s="196">
        <f>VLOOKUP(E68,[7]ข้อมูลหลัก!G$1:H$65536,2,FALSE)</f>
        <v>33360</v>
      </c>
      <c r="N68" s="196">
        <f t="shared" ref="N68:N131" si="17">L68*4/100</f>
        <v>840</v>
      </c>
      <c r="O68" s="196">
        <f t="shared" si="10"/>
        <v>840</v>
      </c>
      <c r="P68" s="198">
        <f t="shared" si="0"/>
        <v>21840</v>
      </c>
      <c r="Q68" s="199">
        <f t="shared" si="1"/>
        <v>22713.599999999999</v>
      </c>
      <c r="R68" s="197">
        <f t="shared" si="2"/>
        <v>22720</v>
      </c>
      <c r="S68" s="200">
        <v>0</v>
      </c>
      <c r="T68" s="197">
        <f>P68</f>
        <v>21840</v>
      </c>
      <c r="U68" s="189" t="str">
        <f>LOOKUP(H68,[7]ข้อมูลหลัก!A$1:C$65536)</f>
        <v>ดีเด่น</v>
      </c>
      <c r="V68" s="201"/>
    </row>
    <row r="69" spans="1:23" ht="20.25" customHeight="1">
      <c r="A69" s="189">
        <v>58</v>
      </c>
      <c r="B69" s="248" t="s">
        <v>604</v>
      </c>
      <c r="C69" s="191" t="s">
        <v>605</v>
      </c>
      <c r="D69" s="219" t="s">
        <v>603</v>
      </c>
      <c r="E69" s="189" t="s">
        <v>15</v>
      </c>
      <c r="F69" s="189">
        <v>1162</v>
      </c>
      <c r="G69" s="197">
        <v>19910</v>
      </c>
      <c r="H69" s="206">
        <v>93</v>
      </c>
      <c r="I69" s="207">
        <v>0.05</v>
      </c>
      <c r="J69" s="195">
        <f t="shared" si="16"/>
        <v>995.5</v>
      </c>
      <c r="K69" s="196">
        <f t="shared" si="15"/>
        <v>1000</v>
      </c>
      <c r="L69" s="197">
        <v>20910</v>
      </c>
      <c r="M69" s="196">
        <f>VLOOKUP(E69,[7]ข้อมูลหลัก!G$1:H$65536,2,FALSE)</f>
        <v>33360</v>
      </c>
      <c r="N69" s="196">
        <f t="shared" si="17"/>
        <v>836.4</v>
      </c>
      <c r="O69" s="196">
        <f t="shared" si="10"/>
        <v>840</v>
      </c>
      <c r="P69" s="198">
        <f t="shared" si="0"/>
        <v>21750</v>
      </c>
      <c r="Q69" s="199">
        <f t="shared" si="1"/>
        <v>22620</v>
      </c>
      <c r="R69" s="197">
        <f t="shared" si="2"/>
        <v>22620</v>
      </c>
      <c r="S69" s="200">
        <v>0</v>
      </c>
      <c r="T69" s="197">
        <f>P69</f>
        <v>21750</v>
      </c>
      <c r="U69" s="189" t="str">
        <f>LOOKUP(H69,[7]ข้อมูลหลัก!A$1:C$65536)</f>
        <v>ดีมาก</v>
      </c>
      <c r="V69" s="201"/>
    </row>
    <row r="70" spans="1:23" ht="20.25" customHeight="1">
      <c r="A70" s="189">
        <v>59</v>
      </c>
      <c r="B70" s="219" t="s">
        <v>128</v>
      </c>
      <c r="C70" s="191" t="s">
        <v>606</v>
      </c>
      <c r="D70" s="219" t="s">
        <v>603</v>
      </c>
      <c r="E70" s="189" t="s">
        <v>15</v>
      </c>
      <c r="F70" s="189">
        <v>1163</v>
      </c>
      <c r="G70" s="197">
        <v>19390</v>
      </c>
      <c r="H70" s="206">
        <v>87.2</v>
      </c>
      <c r="I70" s="207">
        <v>4.7E-2</v>
      </c>
      <c r="J70" s="195">
        <f t="shared" si="16"/>
        <v>911.33</v>
      </c>
      <c r="K70" s="196">
        <f t="shared" si="15"/>
        <v>920</v>
      </c>
      <c r="L70" s="197">
        <v>20310</v>
      </c>
      <c r="M70" s="196">
        <f>VLOOKUP(E70,[7]ข้อมูลหลัก!G$1:H$65536,2,FALSE)</f>
        <v>33360</v>
      </c>
      <c r="N70" s="196">
        <f t="shared" si="17"/>
        <v>812.4</v>
      </c>
      <c r="O70" s="196">
        <f t="shared" si="10"/>
        <v>820</v>
      </c>
      <c r="P70" s="198">
        <f t="shared" ref="P70:P133" si="18">L70+O70</f>
        <v>21130</v>
      </c>
      <c r="Q70" s="199">
        <f t="shared" si="1"/>
        <v>21975.200000000001</v>
      </c>
      <c r="R70" s="197">
        <f t="shared" si="2"/>
        <v>21980</v>
      </c>
      <c r="S70" s="200">
        <v>0</v>
      </c>
      <c r="T70" s="197">
        <f>P70</f>
        <v>21130</v>
      </c>
      <c r="U70" s="189" t="str">
        <f>LOOKUP(H70,[7]ข้อมูลหลัก!A$1:C$65536)</f>
        <v>ดีมาก</v>
      </c>
      <c r="V70" s="201"/>
    </row>
    <row r="71" spans="1:23" ht="20.25" customHeight="1">
      <c r="A71" s="189">
        <v>60</v>
      </c>
      <c r="B71" s="204" t="s">
        <v>607</v>
      </c>
      <c r="C71" s="220" t="s">
        <v>608</v>
      </c>
      <c r="D71" s="204" t="s">
        <v>50</v>
      </c>
      <c r="E71" s="213" t="s">
        <v>15</v>
      </c>
      <c r="F71" s="189">
        <v>1165</v>
      </c>
      <c r="G71" s="197">
        <v>18000</v>
      </c>
      <c r="H71" s="206">
        <v>94.4</v>
      </c>
      <c r="I71" s="207">
        <v>0</v>
      </c>
      <c r="J71" s="195">
        <f t="shared" si="16"/>
        <v>0</v>
      </c>
      <c r="K71" s="196">
        <f t="shared" si="15"/>
        <v>0</v>
      </c>
      <c r="L71" s="197">
        <v>18000</v>
      </c>
      <c r="M71" s="196">
        <f>VLOOKUP(E71,[7]ข้อมูลหลัก!G$1:H$65536,2,FALSE)</f>
        <v>33360</v>
      </c>
      <c r="N71" s="196">
        <f t="shared" si="17"/>
        <v>720</v>
      </c>
      <c r="O71" s="196">
        <f t="shared" si="10"/>
        <v>720</v>
      </c>
      <c r="P71" s="198">
        <f t="shared" si="18"/>
        <v>18720</v>
      </c>
      <c r="Q71" s="199">
        <f t="shared" ref="Q71:Q134" si="19">P71*4/100+P71</f>
        <v>19468.8</v>
      </c>
      <c r="R71" s="197">
        <f t="shared" ref="R71:R134" si="20">ROUNDUP(Q71,-1)</f>
        <v>19470</v>
      </c>
      <c r="S71" s="200">
        <v>0</v>
      </c>
      <c r="T71" s="197">
        <f>P71</f>
        <v>18720</v>
      </c>
      <c r="U71" s="189" t="str">
        <f>LOOKUP(H71,[7]ข้อมูลหลัก!A$1:C$65536)</f>
        <v>ดีมาก</v>
      </c>
      <c r="V71" s="201"/>
    </row>
    <row r="72" spans="1:23" ht="20.25" customHeight="1">
      <c r="A72" s="189">
        <v>61</v>
      </c>
      <c r="B72" s="219" t="s">
        <v>131</v>
      </c>
      <c r="C72" s="191" t="s">
        <v>609</v>
      </c>
      <c r="D72" s="219" t="s">
        <v>130</v>
      </c>
      <c r="E72" s="189" t="s">
        <v>538</v>
      </c>
      <c r="F72" s="189">
        <v>1167</v>
      </c>
      <c r="G72" s="197">
        <v>11610</v>
      </c>
      <c r="H72" s="206">
        <v>91.6</v>
      </c>
      <c r="I72" s="207">
        <v>0.05</v>
      </c>
      <c r="J72" s="195">
        <f t="shared" si="16"/>
        <v>580.5</v>
      </c>
      <c r="K72" s="196">
        <f t="shared" si="15"/>
        <v>590</v>
      </c>
      <c r="L72" s="197">
        <v>12200</v>
      </c>
      <c r="M72" s="196">
        <f>VLOOKUP(E72,[7]ข้อมูลหลัก!G$1:H$65536,2,FALSE)</f>
        <v>23970</v>
      </c>
      <c r="N72" s="196">
        <f t="shared" si="17"/>
        <v>488</v>
      </c>
      <c r="O72" s="196">
        <f t="shared" si="10"/>
        <v>490</v>
      </c>
      <c r="P72" s="198">
        <f t="shared" si="18"/>
        <v>12690</v>
      </c>
      <c r="Q72" s="199">
        <f t="shared" si="19"/>
        <v>13197.6</v>
      </c>
      <c r="R72" s="197">
        <f t="shared" si="20"/>
        <v>13200</v>
      </c>
      <c r="S72" s="215">
        <f>T72-P72</f>
        <v>595</v>
      </c>
      <c r="T72" s="197">
        <v>13285</v>
      </c>
      <c r="U72" s="189" t="str">
        <f>LOOKUP(H72,[7]ข้อมูลหลัก!A$1:C$65536)</f>
        <v>ดีมาก</v>
      </c>
      <c r="V72" s="237"/>
      <c r="W72" s="249"/>
    </row>
    <row r="73" spans="1:23" ht="20.25" customHeight="1">
      <c r="A73" s="189">
        <v>62</v>
      </c>
      <c r="B73" s="219" t="s">
        <v>132</v>
      </c>
      <c r="C73" s="191" t="s">
        <v>610</v>
      </c>
      <c r="D73" s="219" t="s">
        <v>130</v>
      </c>
      <c r="E73" s="189" t="s">
        <v>538</v>
      </c>
      <c r="F73" s="189">
        <v>1168</v>
      </c>
      <c r="G73" s="197">
        <v>11610</v>
      </c>
      <c r="H73" s="206">
        <v>92</v>
      </c>
      <c r="I73" s="207">
        <v>0.05</v>
      </c>
      <c r="J73" s="195">
        <f t="shared" si="16"/>
        <v>580.5</v>
      </c>
      <c r="K73" s="196">
        <f t="shared" si="15"/>
        <v>590</v>
      </c>
      <c r="L73" s="197">
        <v>12200</v>
      </c>
      <c r="M73" s="196">
        <f>VLOOKUP(E73,[7]ข้อมูลหลัก!G$1:H$65536,2,FALSE)</f>
        <v>23970</v>
      </c>
      <c r="N73" s="196">
        <f t="shared" si="17"/>
        <v>488</v>
      </c>
      <c r="O73" s="196">
        <f t="shared" si="10"/>
        <v>490</v>
      </c>
      <c r="P73" s="198">
        <f t="shared" si="18"/>
        <v>12690</v>
      </c>
      <c r="Q73" s="199">
        <f t="shared" si="19"/>
        <v>13197.6</v>
      </c>
      <c r="R73" s="197">
        <f t="shared" si="20"/>
        <v>13200</v>
      </c>
      <c r="S73" s="215">
        <f>T73-P73</f>
        <v>595</v>
      </c>
      <c r="T73" s="197">
        <v>13285</v>
      </c>
      <c r="U73" s="189" t="str">
        <f>LOOKUP(H73,[7]ข้อมูลหลัก!A$1:C$65536)</f>
        <v>ดีมาก</v>
      </c>
      <c r="V73" s="201"/>
    </row>
    <row r="74" spans="1:23" ht="20.25" customHeight="1">
      <c r="A74" s="180"/>
      <c r="B74" s="180"/>
      <c r="C74" s="202"/>
      <c r="D74" s="182" t="s">
        <v>133</v>
      </c>
      <c r="E74" s="180"/>
      <c r="F74" s="180"/>
      <c r="G74" s="183"/>
      <c r="H74" s="180"/>
      <c r="I74" s="180"/>
      <c r="J74" s="185"/>
      <c r="K74" s="203"/>
      <c r="L74" s="183"/>
      <c r="M74" s="180"/>
      <c r="N74" s="180"/>
      <c r="O74" s="180"/>
      <c r="P74" s="198">
        <f t="shared" si="18"/>
        <v>0</v>
      </c>
      <c r="Q74" s="199">
        <f t="shared" si="19"/>
        <v>0</v>
      </c>
      <c r="R74" s="197">
        <f t="shared" si="20"/>
        <v>0</v>
      </c>
      <c r="S74" s="196"/>
      <c r="T74" s="183"/>
      <c r="U74" s="180"/>
      <c r="V74" s="180"/>
      <c r="W74" s="188"/>
    </row>
    <row r="75" spans="1:23" ht="20.25" customHeight="1">
      <c r="A75" s="189">
        <v>63</v>
      </c>
      <c r="B75" s="190" t="s">
        <v>137</v>
      </c>
      <c r="C75" s="191" t="s">
        <v>611</v>
      </c>
      <c r="D75" s="190" t="s">
        <v>24</v>
      </c>
      <c r="E75" s="205" t="s">
        <v>15</v>
      </c>
      <c r="F75" s="205">
        <v>14</v>
      </c>
      <c r="G75" s="197">
        <v>18490</v>
      </c>
      <c r="H75" s="206">
        <v>95.6</v>
      </c>
      <c r="I75" s="207">
        <v>0.04</v>
      </c>
      <c r="J75" s="195">
        <f>G75*I75</f>
        <v>739.6</v>
      </c>
      <c r="K75" s="196">
        <f t="shared" ref="K75:K83" si="21">ROUNDUP(J75,-1)</f>
        <v>740</v>
      </c>
      <c r="L75" s="197">
        <v>19230</v>
      </c>
      <c r="M75" s="196">
        <f>VLOOKUP(E75,[10]ข้อมูลหลัก!G$1:H$65536,2,FALSE)</f>
        <v>33360</v>
      </c>
      <c r="N75" s="196">
        <f t="shared" si="17"/>
        <v>769.2</v>
      </c>
      <c r="O75" s="196">
        <f t="shared" si="10"/>
        <v>770</v>
      </c>
      <c r="P75" s="198">
        <f t="shared" si="18"/>
        <v>20000</v>
      </c>
      <c r="Q75" s="199">
        <f t="shared" si="19"/>
        <v>20800</v>
      </c>
      <c r="R75" s="197">
        <f t="shared" si="20"/>
        <v>20800</v>
      </c>
      <c r="S75" s="200">
        <v>0</v>
      </c>
      <c r="T75" s="197">
        <f>P75</f>
        <v>20000</v>
      </c>
      <c r="U75" s="189" t="s">
        <v>612</v>
      </c>
      <c r="V75" s="201"/>
    </row>
    <row r="76" spans="1:23" ht="20.25" customHeight="1">
      <c r="A76" s="189">
        <v>64</v>
      </c>
      <c r="B76" s="190" t="s">
        <v>613</v>
      </c>
      <c r="C76" s="191" t="s">
        <v>614</v>
      </c>
      <c r="D76" s="190" t="s">
        <v>24</v>
      </c>
      <c r="E76" s="205" t="s">
        <v>15</v>
      </c>
      <c r="F76" s="205">
        <v>16</v>
      </c>
      <c r="G76" s="197">
        <v>19650</v>
      </c>
      <c r="H76" s="206">
        <v>93.6</v>
      </c>
      <c r="I76" s="207">
        <v>3.95E-2</v>
      </c>
      <c r="J76" s="195">
        <f t="shared" ref="J76:J83" si="22">I76*G76</f>
        <v>776.17499999999995</v>
      </c>
      <c r="K76" s="196">
        <f t="shared" si="21"/>
        <v>780</v>
      </c>
      <c r="L76" s="197">
        <v>20430</v>
      </c>
      <c r="M76" s="196">
        <f>VLOOKUP(E76,[10]ข้อมูลหลัก!G$1:H$65536,2,FALSE)</f>
        <v>33360</v>
      </c>
      <c r="N76" s="196">
        <f t="shared" si="17"/>
        <v>817.2</v>
      </c>
      <c r="O76" s="196">
        <f t="shared" si="10"/>
        <v>820</v>
      </c>
      <c r="P76" s="198">
        <f t="shared" si="18"/>
        <v>21250</v>
      </c>
      <c r="Q76" s="199">
        <f t="shared" si="19"/>
        <v>22100</v>
      </c>
      <c r="R76" s="197">
        <f t="shared" si="20"/>
        <v>22100</v>
      </c>
      <c r="S76" s="200">
        <v>0</v>
      </c>
      <c r="T76" s="197">
        <f t="shared" ref="T76:T83" si="23">P76</f>
        <v>21250</v>
      </c>
      <c r="U76" s="189" t="s">
        <v>592</v>
      </c>
      <c r="V76" s="201"/>
    </row>
    <row r="77" spans="1:23" ht="20.25" customHeight="1">
      <c r="A77" s="189">
        <v>65</v>
      </c>
      <c r="B77" s="190" t="s">
        <v>615</v>
      </c>
      <c r="C77" s="191" t="s">
        <v>616</v>
      </c>
      <c r="D77" s="190" t="s">
        <v>50</v>
      </c>
      <c r="E77" s="205" t="s">
        <v>15</v>
      </c>
      <c r="F77" s="205">
        <v>18</v>
      </c>
      <c r="G77" s="197">
        <v>19770</v>
      </c>
      <c r="H77" s="206">
        <v>96.8</v>
      </c>
      <c r="I77" s="207">
        <v>0.04</v>
      </c>
      <c r="J77" s="195">
        <f t="shared" si="22"/>
        <v>790.80000000000007</v>
      </c>
      <c r="K77" s="196">
        <f t="shared" si="21"/>
        <v>800</v>
      </c>
      <c r="L77" s="197">
        <v>20570</v>
      </c>
      <c r="M77" s="196">
        <f>VLOOKUP(E77,[10]ข้อมูลหลัก!G$1:H$65536,2,FALSE)</f>
        <v>33360</v>
      </c>
      <c r="N77" s="196">
        <f t="shared" si="17"/>
        <v>822.8</v>
      </c>
      <c r="O77" s="196">
        <f t="shared" si="10"/>
        <v>830</v>
      </c>
      <c r="P77" s="198">
        <f t="shared" si="18"/>
        <v>21400</v>
      </c>
      <c r="Q77" s="199">
        <f t="shared" si="19"/>
        <v>22256</v>
      </c>
      <c r="R77" s="197">
        <f t="shared" si="20"/>
        <v>22260</v>
      </c>
      <c r="S77" s="200">
        <v>0</v>
      </c>
      <c r="T77" s="197">
        <f t="shared" si="23"/>
        <v>21400</v>
      </c>
      <c r="U77" s="189" t="s">
        <v>612</v>
      </c>
      <c r="V77" s="201"/>
    </row>
    <row r="78" spans="1:23" ht="20.25" customHeight="1">
      <c r="A78" s="189">
        <v>66</v>
      </c>
      <c r="B78" s="250" t="s">
        <v>147</v>
      </c>
      <c r="C78" s="191" t="s">
        <v>617</v>
      </c>
      <c r="D78" s="250" t="s">
        <v>84</v>
      </c>
      <c r="E78" s="251" t="s">
        <v>13</v>
      </c>
      <c r="F78" s="251">
        <v>23</v>
      </c>
      <c r="G78" s="197">
        <v>14090</v>
      </c>
      <c r="H78" s="206">
        <v>93.5</v>
      </c>
      <c r="I78" s="207">
        <v>3.95E-2</v>
      </c>
      <c r="J78" s="195">
        <f t="shared" si="22"/>
        <v>556.55499999999995</v>
      </c>
      <c r="K78" s="196">
        <f t="shared" si="21"/>
        <v>560</v>
      </c>
      <c r="L78" s="197">
        <v>14650</v>
      </c>
      <c r="M78" s="196">
        <f>VLOOKUP(E78,[10]ข้อมูลหลัก!G$1:H$65536,2,FALSE)</f>
        <v>19430</v>
      </c>
      <c r="N78" s="196">
        <f t="shared" si="17"/>
        <v>586</v>
      </c>
      <c r="O78" s="196">
        <f t="shared" si="10"/>
        <v>590</v>
      </c>
      <c r="P78" s="198">
        <f t="shared" si="18"/>
        <v>15240</v>
      </c>
      <c r="Q78" s="199">
        <f t="shared" si="19"/>
        <v>15849.6</v>
      </c>
      <c r="R78" s="197">
        <f t="shared" si="20"/>
        <v>15850</v>
      </c>
      <c r="S78" s="200">
        <v>0</v>
      </c>
      <c r="T78" s="197">
        <f t="shared" si="23"/>
        <v>15240</v>
      </c>
      <c r="U78" s="189" t="s">
        <v>592</v>
      </c>
      <c r="V78" s="201"/>
    </row>
    <row r="79" spans="1:23" ht="20.25" customHeight="1">
      <c r="A79" s="189">
        <v>67</v>
      </c>
      <c r="B79" s="190" t="s">
        <v>618</v>
      </c>
      <c r="C79" s="191" t="s">
        <v>619</v>
      </c>
      <c r="D79" s="190" t="s">
        <v>65</v>
      </c>
      <c r="E79" s="205" t="s">
        <v>538</v>
      </c>
      <c r="F79" s="205">
        <v>29</v>
      </c>
      <c r="G79" s="197">
        <v>15490</v>
      </c>
      <c r="H79" s="206">
        <v>94</v>
      </c>
      <c r="I79" s="207">
        <v>3.95E-2</v>
      </c>
      <c r="J79" s="195">
        <f t="shared" si="22"/>
        <v>611.85500000000002</v>
      </c>
      <c r="K79" s="196">
        <f t="shared" si="21"/>
        <v>620</v>
      </c>
      <c r="L79" s="197">
        <v>16110</v>
      </c>
      <c r="M79" s="196">
        <f>VLOOKUP(E79,[10]ข้อมูลหลัก!G$1:H$65536,2,FALSE)</f>
        <v>23970</v>
      </c>
      <c r="N79" s="196">
        <f t="shared" si="17"/>
        <v>644.4</v>
      </c>
      <c r="O79" s="196">
        <f t="shared" si="10"/>
        <v>650</v>
      </c>
      <c r="P79" s="198">
        <f t="shared" si="18"/>
        <v>16760</v>
      </c>
      <c r="Q79" s="199">
        <f t="shared" si="19"/>
        <v>17430.400000000001</v>
      </c>
      <c r="R79" s="197">
        <f t="shared" si="20"/>
        <v>17440</v>
      </c>
      <c r="S79" s="200">
        <v>0</v>
      </c>
      <c r="T79" s="197">
        <f t="shared" si="23"/>
        <v>16760</v>
      </c>
      <c r="U79" s="189" t="s">
        <v>612</v>
      </c>
      <c r="V79" s="201"/>
    </row>
    <row r="80" spans="1:23" ht="20.25" customHeight="1">
      <c r="A80" s="189">
        <v>68</v>
      </c>
      <c r="B80" s="190" t="s">
        <v>139</v>
      </c>
      <c r="C80" s="191" t="s">
        <v>620</v>
      </c>
      <c r="D80" s="190" t="s">
        <v>24</v>
      </c>
      <c r="E80" s="205" t="s">
        <v>15</v>
      </c>
      <c r="F80" s="205">
        <v>95</v>
      </c>
      <c r="G80" s="197">
        <v>19650</v>
      </c>
      <c r="H80" s="206">
        <v>97.2</v>
      </c>
      <c r="I80" s="207">
        <v>4.0500000000000001E-2</v>
      </c>
      <c r="J80" s="195">
        <f t="shared" si="22"/>
        <v>795.82500000000005</v>
      </c>
      <c r="K80" s="196">
        <f t="shared" si="21"/>
        <v>800</v>
      </c>
      <c r="L80" s="197">
        <v>20450</v>
      </c>
      <c r="M80" s="196">
        <f>VLOOKUP(E80,[10]ข้อมูลหลัก!G$1:H$65536,2,FALSE)</f>
        <v>33360</v>
      </c>
      <c r="N80" s="196">
        <f t="shared" si="17"/>
        <v>818</v>
      </c>
      <c r="O80" s="196">
        <f t="shared" si="10"/>
        <v>820</v>
      </c>
      <c r="P80" s="198">
        <f t="shared" si="18"/>
        <v>21270</v>
      </c>
      <c r="Q80" s="199">
        <f t="shared" si="19"/>
        <v>22120.799999999999</v>
      </c>
      <c r="R80" s="197">
        <f t="shared" si="20"/>
        <v>22130</v>
      </c>
      <c r="S80" s="200">
        <v>0</v>
      </c>
      <c r="T80" s="197">
        <f t="shared" si="23"/>
        <v>21270</v>
      </c>
      <c r="U80" s="189" t="s">
        <v>592</v>
      </c>
      <c r="V80" s="201"/>
    </row>
    <row r="81" spans="1:23" ht="20.25" customHeight="1">
      <c r="A81" s="189">
        <v>69</v>
      </c>
      <c r="B81" s="252" t="s">
        <v>621</v>
      </c>
      <c r="C81" s="191" t="s">
        <v>622</v>
      </c>
      <c r="D81" s="190" t="s">
        <v>241</v>
      </c>
      <c r="E81" s="205" t="s">
        <v>13</v>
      </c>
      <c r="F81" s="205">
        <v>153</v>
      </c>
      <c r="G81" s="197">
        <v>15420</v>
      </c>
      <c r="H81" s="206">
        <v>96.8</v>
      </c>
      <c r="I81" s="194">
        <v>0.04</v>
      </c>
      <c r="J81" s="195">
        <f t="shared" si="22"/>
        <v>616.80000000000007</v>
      </c>
      <c r="K81" s="196">
        <f t="shared" si="21"/>
        <v>620</v>
      </c>
      <c r="L81" s="197">
        <v>16040</v>
      </c>
      <c r="M81" s="196">
        <f>VLOOKUP(E81,[10]ข้อมูลหลัก!G$1:H$65536,2,FALSE)</f>
        <v>19430</v>
      </c>
      <c r="N81" s="196">
        <f t="shared" si="17"/>
        <v>641.6</v>
      </c>
      <c r="O81" s="196">
        <f t="shared" si="10"/>
        <v>650</v>
      </c>
      <c r="P81" s="198">
        <f t="shared" si="18"/>
        <v>16690</v>
      </c>
      <c r="Q81" s="199">
        <f t="shared" si="19"/>
        <v>17357.599999999999</v>
      </c>
      <c r="R81" s="197">
        <f t="shared" si="20"/>
        <v>17360</v>
      </c>
      <c r="S81" s="200">
        <v>0</v>
      </c>
      <c r="T81" s="197">
        <f t="shared" si="23"/>
        <v>16690</v>
      </c>
      <c r="U81" s="189" t="s">
        <v>592</v>
      </c>
      <c r="V81" s="201"/>
    </row>
    <row r="82" spans="1:23" ht="20.25" customHeight="1">
      <c r="A82" s="189">
        <v>70</v>
      </c>
      <c r="B82" s="252" t="s">
        <v>134</v>
      </c>
      <c r="C82" s="191" t="s">
        <v>623</v>
      </c>
      <c r="D82" s="190" t="s">
        <v>25</v>
      </c>
      <c r="E82" s="205" t="s">
        <v>13</v>
      </c>
      <c r="F82" s="205">
        <v>155</v>
      </c>
      <c r="G82" s="197">
        <v>12620</v>
      </c>
      <c r="H82" s="206">
        <v>95.5</v>
      </c>
      <c r="I82" s="194">
        <v>0.04</v>
      </c>
      <c r="J82" s="195">
        <f t="shared" si="22"/>
        <v>504.8</v>
      </c>
      <c r="K82" s="196">
        <f t="shared" si="21"/>
        <v>510</v>
      </c>
      <c r="L82" s="197">
        <v>13130</v>
      </c>
      <c r="M82" s="196">
        <f>VLOOKUP(E82,[10]ข้อมูลหลัก!G$1:H$65536,2,FALSE)</f>
        <v>19430</v>
      </c>
      <c r="N82" s="196">
        <f t="shared" si="17"/>
        <v>525.20000000000005</v>
      </c>
      <c r="O82" s="196">
        <f t="shared" si="10"/>
        <v>530</v>
      </c>
      <c r="P82" s="198">
        <f t="shared" si="18"/>
        <v>13660</v>
      </c>
      <c r="Q82" s="199">
        <f t="shared" si="19"/>
        <v>14206.4</v>
      </c>
      <c r="R82" s="197">
        <f t="shared" si="20"/>
        <v>14210</v>
      </c>
      <c r="S82" s="200">
        <v>0</v>
      </c>
      <c r="T82" s="197">
        <f t="shared" si="23"/>
        <v>13660</v>
      </c>
      <c r="U82" s="189" t="s">
        <v>592</v>
      </c>
      <c r="V82" s="201"/>
    </row>
    <row r="83" spans="1:23" ht="20.25" customHeight="1">
      <c r="A83" s="189">
        <v>71</v>
      </c>
      <c r="B83" s="252" t="s">
        <v>624</v>
      </c>
      <c r="C83" s="191" t="s">
        <v>625</v>
      </c>
      <c r="D83" s="190" t="s">
        <v>50</v>
      </c>
      <c r="E83" s="205" t="s">
        <v>15</v>
      </c>
      <c r="F83" s="205">
        <v>1148</v>
      </c>
      <c r="G83" s="197">
        <v>19230</v>
      </c>
      <c r="H83" s="206">
        <v>88.4</v>
      </c>
      <c r="I83" s="207">
        <v>3.7999999999999999E-2</v>
      </c>
      <c r="J83" s="195">
        <f t="shared" si="22"/>
        <v>730.74</v>
      </c>
      <c r="K83" s="196">
        <f t="shared" si="21"/>
        <v>740</v>
      </c>
      <c r="L83" s="197">
        <v>19970</v>
      </c>
      <c r="M83" s="196">
        <f>VLOOKUP(E83,[10]ข้อมูลหลัก!G$1:H$65536,2,FALSE)</f>
        <v>33360</v>
      </c>
      <c r="N83" s="196">
        <f t="shared" si="17"/>
        <v>798.8</v>
      </c>
      <c r="O83" s="196">
        <f t="shared" si="10"/>
        <v>800</v>
      </c>
      <c r="P83" s="198">
        <f t="shared" si="18"/>
        <v>20770</v>
      </c>
      <c r="Q83" s="199">
        <f t="shared" si="19"/>
        <v>21600.799999999999</v>
      </c>
      <c r="R83" s="197">
        <f t="shared" si="20"/>
        <v>21610</v>
      </c>
      <c r="S83" s="200">
        <v>0</v>
      </c>
      <c r="T83" s="197">
        <f t="shared" si="23"/>
        <v>20770</v>
      </c>
      <c r="U83" s="189" t="s">
        <v>612</v>
      </c>
      <c r="V83" s="201"/>
    </row>
    <row r="84" spans="1:23" ht="20.25" customHeight="1">
      <c r="A84" s="180"/>
      <c r="B84" s="253"/>
      <c r="C84" s="202"/>
      <c r="D84" s="182" t="s">
        <v>148</v>
      </c>
      <c r="E84" s="180"/>
      <c r="F84" s="180"/>
      <c r="G84" s="183"/>
      <c r="H84" s="180"/>
      <c r="I84" s="180"/>
      <c r="J84" s="185"/>
      <c r="K84" s="203"/>
      <c r="L84" s="183"/>
      <c r="M84" s="180"/>
      <c r="N84" s="180"/>
      <c r="O84" s="180"/>
      <c r="P84" s="198">
        <f t="shared" si="18"/>
        <v>0</v>
      </c>
      <c r="Q84" s="199">
        <f t="shared" si="19"/>
        <v>0</v>
      </c>
      <c r="R84" s="197">
        <f t="shared" si="20"/>
        <v>0</v>
      </c>
      <c r="S84" s="196"/>
      <c r="T84" s="183"/>
      <c r="U84" s="180"/>
      <c r="V84" s="180"/>
    </row>
    <row r="85" spans="1:23" ht="20.25" customHeight="1">
      <c r="A85" s="189">
        <v>72</v>
      </c>
      <c r="B85" s="248" t="s">
        <v>626</v>
      </c>
      <c r="C85" s="191" t="s">
        <v>627</v>
      </c>
      <c r="D85" s="219" t="s">
        <v>26</v>
      </c>
      <c r="E85" s="189" t="s">
        <v>15</v>
      </c>
      <c r="F85" s="189">
        <v>298</v>
      </c>
      <c r="G85" s="197">
        <v>19750</v>
      </c>
      <c r="H85" s="206">
        <v>97.6</v>
      </c>
      <c r="I85" s="194">
        <v>5.4399999999999997E-2</v>
      </c>
      <c r="J85" s="195">
        <f>G85*I85</f>
        <v>1074.3999999999999</v>
      </c>
      <c r="K85" s="196">
        <f>ROUNDUP(J85,-1)</f>
        <v>1080</v>
      </c>
      <c r="L85" s="197">
        <v>20830</v>
      </c>
      <c r="M85" s="196">
        <f>VLOOKUP(E85,[11]ข้อมูลหลัก!G$1:H$65536,2,FALSE)</f>
        <v>33360</v>
      </c>
      <c r="N85" s="196">
        <f t="shared" si="17"/>
        <v>833.2</v>
      </c>
      <c r="O85" s="196">
        <f t="shared" si="10"/>
        <v>840</v>
      </c>
      <c r="P85" s="198">
        <f t="shared" si="18"/>
        <v>21670</v>
      </c>
      <c r="Q85" s="199">
        <f t="shared" si="19"/>
        <v>22536.799999999999</v>
      </c>
      <c r="R85" s="197">
        <f t="shared" si="20"/>
        <v>22540</v>
      </c>
      <c r="S85" s="200">
        <v>0</v>
      </c>
      <c r="T85" s="197">
        <f>P85</f>
        <v>21670</v>
      </c>
      <c r="U85" s="189" t="str">
        <f>LOOKUP(H85,[11]ข้อมูลหลัก!A$1:C$65536)</f>
        <v>ดีเด่น</v>
      </c>
      <c r="V85" s="201"/>
      <c r="W85" s="188"/>
    </row>
    <row r="86" spans="1:23" ht="20.25" customHeight="1">
      <c r="A86" s="223">
        <v>73</v>
      </c>
      <c r="B86" s="254" t="s">
        <v>628</v>
      </c>
      <c r="C86" s="255" t="s">
        <v>629</v>
      </c>
      <c r="D86" s="256" t="s">
        <v>152</v>
      </c>
      <c r="E86" s="223" t="s">
        <v>15</v>
      </c>
      <c r="F86" s="223">
        <v>1071</v>
      </c>
      <c r="G86" s="228">
        <v>18000</v>
      </c>
      <c r="H86" s="229">
        <v>95</v>
      </c>
      <c r="I86" s="230">
        <v>0</v>
      </c>
      <c r="J86" s="231">
        <f>I86*G86</f>
        <v>0</v>
      </c>
      <c r="K86" s="232">
        <f>ROUNDUP(J86,-1)</f>
        <v>0</v>
      </c>
      <c r="L86" s="228">
        <v>18000</v>
      </c>
      <c r="M86" s="232">
        <f>VLOOKUP(E86,[11]ข้อมูลหลัก!G$1:H$65536,2,FALSE)</f>
        <v>33360</v>
      </c>
      <c r="N86" s="232">
        <f t="shared" si="17"/>
        <v>720</v>
      </c>
      <c r="O86" s="232">
        <f t="shared" si="10"/>
        <v>720</v>
      </c>
      <c r="P86" s="233">
        <f t="shared" si="18"/>
        <v>18720</v>
      </c>
      <c r="Q86" s="234">
        <f t="shared" si="19"/>
        <v>19468.8</v>
      </c>
      <c r="R86" s="228">
        <f t="shared" si="20"/>
        <v>19470</v>
      </c>
      <c r="S86" s="235">
        <v>0</v>
      </c>
      <c r="T86" s="228">
        <f>P86</f>
        <v>18720</v>
      </c>
      <c r="U86" s="223" t="str">
        <f>LOOKUP(H86,[11]ข้อมูลหลัก!A$1:C$65536)</f>
        <v>ดีเด่น</v>
      </c>
      <c r="V86" s="236"/>
    </row>
    <row r="87" spans="1:23" ht="20.25" customHeight="1">
      <c r="A87" s="189">
        <v>74</v>
      </c>
      <c r="B87" s="248" t="s">
        <v>154</v>
      </c>
      <c r="C87" s="191" t="s">
        <v>630</v>
      </c>
      <c r="D87" s="219" t="s">
        <v>25</v>
      </c>
      <c r="E87" s="189" t="s">
        <v>13</v>
      </c>
      <c r="F87" s="189">
        <v>1079</v>
      </c>
      <c r="G87" s="197">
        <v>15350</v>
      </c>
      <c r="H87" s="206">
        <v>95</v>
      </c>
      <c r="I87" s="207">
        <v>5.3999999999999999E-2</v>
      </c>
      <c r="J87" s="195">
        <f>I87*G87</f>
        <v>828.9</v>
      </c>
      <c r="K87" s="196">
        <f>ROUNDUP(J87,-1)</f>
        <v>830</v>
      </c>
      <c r="L87" s="197">
        <v>16180</v>
      </c>
      <c r="M87" s="196">
        <f>VLOOKUP(E87,[11]ข้อมูลหลัก!G$1:H$65536,2,FALSE)</f>
        <v>19430</v>
      </c>
      <c r="N87" s="196">
        <f t="shared" si="17"/>
        <v>647.20000000000005</v>
      </c>
      <c r="O87" s="196">
        <f t="shared" si="10"/>
        <v>650</v>
      </c>
      <c r="P87" s="198">
        <f t="shared" si="18"/>
        <v>16830</v>
      </c>
      <c r="Q87" s="199">
        <f t="shared" si="19"/>
        <v>17503.2</v>
      </c>
      <c r="R87" s="197">
        <f t="shared" si="20"/>
        <v>17510</v>
      </c>
      <c r="S87" s="200">
        <v>0</v>
      </c>
      <c r="T87" s="197">
        <f>P87</f>
        <v>16830</v>
      </c>
      <c r="U87" s="189" t="s">
        <v>612</v>
      </c>
      <c r="V87" s="201"/>
    </row>
    <row r="88" spans="1:23" s="268" customFormat="1" ht="20.25" customHeight="1">
      <c r="A88" s="257">
        <v>75</v>
      </c>
      <c r="B88" s="258" t="s">
        <v>461</v>
      </c>
      <c r="C88" s="259" t="s">
        <v>631</v>
      </c>
      <c r="D88" s="260" t="s">
        <v>65</v>
      </c>
      <c r="E88" s="257" t="s">
        <v>538</v>
      </c>
      <c r="F88" s="257">
        <v>1099</v>
      </c>
      <c r="G88" s="261">
        <v>14130</v>
      </c>
      <c r="H88" s="262">
        <v>96.2</v>
      </c>
      <c r="I88" s="263">
        <v>5.3999999999999999E-2</v>
      </c>
      <c r="J88" s="264">
        <f>I88*G88</f>
        <v>763.02</v>
      </c>
      <c r="K88" s="265">
        <f>ROUNDUP(J88,-1)</f>
        <v>770</v>
      </c>
      <c r="L88" s="261">
        <v>14900</v>
      </c>
      <c r="M88" s="265">
        <f>VLOOKUP(E88,[11]ข้อมูลหลัก!G$1:H$65536,2,FALSE)</f>
        <v>23970</v>
      </c>
      <c r="N88" s="265">
        <f t="shared" si="17"/>
        <v>596</v>
      </c>
      <c r="O88" s="265">
        <f t="shared" si="10"/>
        <v>600</v>
      </c>
      <c r="P88" s="198">
        <f t="shared" si="18"/>
        <v>15500</v>
      </c>
      <c r="Q88" s="199">
        <f t="shared" si="19"/>
        <v>16120</v>
      </c>
      <c r="R88" s="197">
        <v>0</v>
      </c>
      <c r="S88" s="266">
        <v>0</v>
      </c>
      <c r="T88" s="261">
        <f>P88</f>
        <v>15500</v>
      </c>
      <c r="U88" s="257" t="s">
        <v>612</v>
      </c>
      <c r="V88" s="267" t="s">
        <v>632</v>
      </c>
    </row>
    <row r="89" spans="1:23" ht="20.25" customHeight="1">
      <c r="A89" s="180"/>
      <c r="B89" s="180"/>
      <c r="C89" s="202"/>
      <c r="D89" s="182" t="s">
        <v>161</v>
      </c>
      <c r="E89" s="180"/>
      <c r="F89" s="180"/>
      <c r="G89" s="183"/>
      <c r="H89" s="180"/>
      <c r="I89" s="180"/>
      <c r="J89" s="185"/>
      <c r="K89" s="203"/>
      <c r="L89" s="183"/>
      <c r="M89" s="180"/>
      <c r="N89" s="180"/>
      <c r="O89" s="180"/>
      <c r="P89" s="198">
        <f t="shared" si="18"/>
        <v>0</v>
      </c>
      <c r="Q89" s="199">
        <f t="shared" si="19"/>
        <v>0</v>
      </c>
      <c r="R89" s="197">
        <f t="shared" si="20"/>
        <v>0</v>
      </c>
      <c r="S89" s="196"/>
      <c r="T89" s="183"/>
      <c r="U89" s="180"/>
      <c r="V89" s="180"/>
    </row>
    <row r="90" spans="1:23" ht="20.25" customHeight="1">
      <c r="A90" s="189">
        <v>76</v>
      </c>
      <c r="B90" s="190" t="s">
        <v>633</v>
      </c>
      <c r="C90" s="191" t="s">
        <v>634</v>
      </c>
      <c r="D90" s="190" t="s">
        <v>84</v>
      </c>
      <c r="E90" s="205" t="s">
        <v>13</v>
      </c>
      <c r="F90" s="205">
        <v>47</v>
      </c>
      <c r="G90" s="197">
        <v>14500</v>
      </c>
      <c r="H90" s="206">
        <v>97.7</v>
      </c>
      <c r="I90" s="207">
        <v>5.2499999999999998E-2</v>
      </c>
      <c r="J90" s="195">
        <f>G90*I90</f>
        <v>761.25</v>
      </c>
      <c r="K90" s="196">
        <f>ROUNDUP(J90,-1)</f>
        <v>770</v>
      </c>
      <c r="L90" s="197">
        <v>15270</v>
      </c>
      <c r="M90" s="196">
        <f>VLOOKUP(E90,[12]ข้อมูลหลัก!G$1:H$65536,2,FALSE)</f>
        <v>19430</v>
      </c>
      <c r="N90" s="196">
        <f t="shared" si="17"/>
        <v>610.79999999999995</v>
      </c>
      <c r="O90" s="196">
        <f t="shared" si="10"/>
        <v>620</v>
      </c>
      <c r="P90" s="198">
        <f t="shared" si="18"/>
        <v>15890</v>
      </c>
      <c r="Q90" s="199">
        <f t="shared" si="19"/>
        <v>16525.599999999999</v>
      </c>
      <c r="R90" s="197">
        <f t="shared" si="20"/>
        <v>16530</v>
      </c>
      <c r="S90" s="200">
        <v>0</v>
      </c>
      <c r="T90" s="197">
        <f>P90</f>
        <v>15890</v>
      </c>
      <c r="U90" s="189" t="str">
        <f>LOOKUP(H90,[12]ข้อมูลหลัก!A$1:C$65536)</f>
        <v>ดีเด่น</v>
      </c>
      <c r="V90" s="201"/>
      <c r="W90" s="188"/>
    </row>
    <row r="91" spans="1:23" ht="20.25" customHeight="1">
      <c r="A91" s="189">
        <v>77</v>
      </c>
      <c r="B91" s="190" t="s">
        <v>181</v>
      </c>
      <c r="C91" s="191" t="s">
        <v>635</v>
      </c>
      <c r="D91" s="190" t="s">
        <v>113</v>
      </c>
      <c r="E91" s="205" t="s">
        <v>15</v>
      </c>
      <c r="F91" s="205">
        <v>231</v>
      </c>
      <c r="G91" s="197">
        <v>18470</v>
      </c>
      <c r="H91" s="206">
        <v>93.1</v>
      </c>
      <c r="I91" s="207">
        <v>3.5400000000000001E-2</v>
      </c>
      <c r="J91" s="195">
        <f>I91*G91</f>
        <v>653.83799999999997</v>
      </c>
      <c r="K91" s="196">
        <f>ROUNDUP(J91,-1)</f>
        <v>660</v>
      </c>
      <c r="L91" s="197">
        <v>19130</v>
      </c>
      <c r="M91" s="196">
        <f>VLOOKUP(E91,[12]ข้อมูลหลัก!G$1:H$65536,2,FALSE)</f>
        <v>33360</v>
      </c>
      <c r="N91" s="196">
        <f t="shared" si="17"/>
        <v>765.2</v>
      </c>
      <c r="O91" s="196">
        <f t="shared" si="10"/>
        <v>770</v>
      </c>
      <c r="P91" s="198">
        <f t="shared" si="18"/>
        <v>19900</v>
      </c>
      <c r="Q91" s="199">
        <f t="shared" si="19"/>
        <v>20696</v>
      </c>
      <c r="R91" s="197">
        <f t="shared" si="20"/>
        <v>20700</v>
      </c>
      <c r="S91" s="200">
        <v>0</v>
      </c>
      <c r="T91" s="197">
        <f t="shared" ref="T91:T104" si="24">P91</f>
        <v>19900</v>
      </c>
      <c r="U91" s="189" t="str">
        <f>LOOKUP(H91,[12]ข้อมูลหลัก!A$1:C$65536)</f>
        <v>ดีมาก</v>
      </c>
      <c r="V91" s="201"/>
    </row>
    <row r="92" spans="1:23" ht="20.25" customHeight="1">
      <c r="A92" s="189">
        <v>78</v>
      </c>
      <c r="B92" s="190" t="s">
        <v>183</v>
      </c>
      <c r="C92" s="191" t="s">
        <v>636</v>
      </c>
      <c r="D92" s="190" t="s">
        <v>113</v>
      </c>
      <c r="E92" s="205" t="s">
        <v>15</v>
      </c>
      <c r="F92" s="205">
        <v>232</v>
      </c>
      <c r="G92" s="197">
        <v>18470</v>
      </c>
      <c r="H92" s="206">
        <v>97.9</v>
      </c>
      <c r="I92" s="207">
        <v>5.2499999999999998E-2</v>
      </c>
      <c r="J92" s="195">
        <f>I92*G92</f>
        <v>969.67499999999995</v>
      </c>
      <c r="K92" s="196">
        <f>ROUNDUP(J92,-1)</f>
        <v>970</v>
      </c>
      <c r="L92" s="197">
        <v>19440</v>
      </c>
      <c r="M92" s="196">
        <f>VLOOKUP(E92,[12]ข้อมูลหลัก!G$1:H$65536,2,FALSE)</f>
        <v>33360</v>
      </c>
      <c r="N92" s="196">
        <f t="shared" si="17"/>
        <v>777.6</v>
      </c>
      <c r="O92" s="196">
        <f t="shared" si="10"/>
        <v>780</v>
      </c>
      <c r="P92" s="198">
        <f t="shared" si="18"/>
        <v>20220</v>
      </c>
      <c r="Q92" s="199">
        <f t="shared" si="19"/>
        <v>21028.799999999999</v>
      </c>
      <c r="R92" s="197">
        <f t="shared" si="20"/>
        <v>21030</v>
      </c>
      <c r="S92" s="200">
        <v>0</v>
      </c>
      <c r="T92" s="197">
        <f t="shared" si="24"/>
        <v>20220</v>
      </c>
      <c r="U92" s="189" t="str">
        <f>LOOKUP(H92,[12]ข้อมูลหลัก!A$1:C$65536)</f>
        <v>ดีเด่น</v>
      </c>
      <c r="V92" s="201"/>
    </row>
    <row r="93" spans="1:23" ht="20.25" customHeight="1">
      <c r="A93" s="189">
        <v>79</v>
      </c>
      <c r="B93" s="190" t="s">
        <v>637</v>
      </c>
      <c r="C93" s="191" t="s">
        <v>638</v>
      </c>
      <c r="D93" s="190" t="s">
        <v>50</v>
      </c>
      <c r="E93" s="205" t="s">
        <v>15</v>
      </c>
      <c r="F93" s="205">
        <v>245</v>
      </c>
      <c r="G93" s="197">
        <v>19110</v>
      </c>
      <c r="H93" s="206">
        <v>96.2</v>
      </c>
      <c r="I93" s="207">
        <v>4.2000000000000003E-2</v>
      </c>
      <c r="J93" s="195">
        <f>I93*G93</f>
        <v>802.62</v>
      </c>
      <c r="K93" s="196">
        <f>ROUNDUP(J93,-1)</f>
        <v>810</v>
      </c>
      <c r="L93" s="197">
        <v>19920</v>
      </c>
      <c r="M93" s="196">
        <f>VLOOKUP(E93,[12]ข้อมูลหลัก!G$1:H$65536,2,FALSE)</f>
        <v>33360</v>
      </c>
      <c r="N93" s="196">
        <f t="shared" si="17"/>
        <v>796.8</v>
      </c>
      <c r="O93" s="196">
        <f t="shared" si="10"/>
        <v>800</v>
      </c>
      <c r="P93" s="198">
        <f t="shared" si="18"/>
        <v>20720</v>
      </c>
      <c r="Q93" s="199">
        <f t="shared" si="19"/>
        <v>21548.799999999999</v>
      </c>
      <c r="R93" s="197">
        <f t="shared" si="20"/>
        <v>21550</v>
      </c>
      <c r="S93" s="200">
        <v>0</v>
      </c>
      <c r="T93" s="197">
        <f t="shared" si="24"/>
        <v>20720</v>
      </c>
      <c r="U93" s="189" t="str">
        <f>LOOKUP(H93,[12]ข้อมูลหลัก!A$1:C$65536)</f>
        <v>ดีเด่น</v>
      </c>
      <c r="V93" s="201"/>
    </row>
    <row r="94" spans="1:23" ht="20.25" customHeight="1">
      <c r="A94" s="189">
        <v>80</v>
      </c>
      <c r="B94" s="190" t="s">
        <v>639</v>
      </c>
      <c r="C94" s="191" t="s">
        <v>640</v>
      </c>
      <c r="D94" s="190" t="s">
        <v>25</v>
      </c>
      <c r="E94" s="205" t="s">
        <v>13</v>
      </c>
      <c r="F94" s="205">
        <v>246</v>
      </c>
      <c r="G94" s="197">
        <v>15470</v>
      </c>
      <c r="H94" s="206">
        <v>93.7</v>
      </c>
      <c r="I94" s="207">
        <v>3.5400000000000001E-2</v>
      </c>
      <c r="J94" s="195">
        <f>I94*G94</f>
        <v>547.63800000000003</v>
      </c>
      <c r="K94" s="196">
        <f>ROUNDUP(J94,-1)</f>
        <v>550</v>
      </c>
      <c r="L94" s="197">
        <v>16020</v>
      </c>
      <c r="M94" s="196">
        <f>VLOOKUP(E94,[12]ข้อมูลหลัก!G$1:H$65536,2,FALSE)</f>
        <v>19430</v>
      </c>
      <c r="N94" s="196">
        <f t="shared" si="17"/>
        <v>640.79999999999995</v>
      </c>
      <c r="O94" s="196">
        <f t="shared" si="10"/>
        <v>650</v>
      </c>
      <c r="P94" s="198">
        <f t="shared" si="18"/>
        <v>16670</v>
      </c>
      <c r="Q94" s="199">
        <f t="shared" si="19"/>
        <v>17336.8</v>
      </c>
      <c r="R94" s="197">
        <f t="shared" si="20"/>
        <v>17340</v>
      </c>
      <c r="S94" s="200">
        <v>0</v>
      </c>
      <c r="T94" s="197">
        <f t="shared" si="24"/>
        <v>16670</v>
      </c>
      <c r="U94" s="189" t="str">
        <f>LOOKUP(H94,[12]ข้อมูลหลัก!A$1:C$65536)</f>
        <v>ดีมาก</v>
      </c>
      <c r="V94" s="201"/>
    </row>
    <row r="95" spans="1:23" ht="20.25" customHeight="1">
      <c r="A95" s="189">
        <v>81</v>
      </c>
      <c r="B95" s="190" t="s">
        <v>641</v>
      </c>
      <c r="C95" s="191" t="s">
        <v>642</v>
      </c>
      <c r="D95" s="190" t="s">
        <v>84</v>
      </c>
      <c r="E95" s="205" t="s">
        <v>13</v>
      </c>
      <c r="F95" s="205">
        <v>249</v>
      </c>
      <c r="G95" s="197">
        <v>15470</v>
      </c>
      <c r="H95" s="206">
        <v>96.65</v>
      </c>
      <c r="I95" s="207">
        <v>4.2000000000000003E-2</v>
      </c>
      <c r="J95" s="195">
        <f>G95*I95</f>
        <v>649.74</v>
      </c>
      <c r="K95" s="196">
        <f t="shared" ref="K95:K103" si="25">ROUNDUP(J95,-1)</f>
        <v>650</v>
      </c>
      <c r="L95" s="197">
        <v>16120</v>
      </c>
      <c r="M95" s="196">
        <f>VLOOKUP(E95,[12]ข้อมูลหลัก!G$1:H$65536,2,FALSE)</f>
        <v>19430</v>
      </c>
      <c r="N95" s="196">
        <f t="shared" si="17"/>
        <v>644.79999999999995</v>
      </c>
      <c r="O95" s="196">
        <f t="shared" si="10"/>
        <v>650</v>
      </c>
      <c r="P95" s="198">
        <f t="shared" si="18"/>
        <v>16770</v>
      </c>
      <c r="Q95" s="199">
        <f t="shared" si="19"/>
        <v>17440.8</v>
      </c>
      <c r="R95" s="197">
        <f t="shared" si="20"/>
        <v>17450</v>
      </c>
      <c r="S95" s="200">
        <v>0</v>
      </c>
      <c r="T95" s="197">
        <f t="shared" si="24"/>
        <v>16770</v>
      </c>
      <c r="U95" s="189" t="str">
        <f>LOOKUP(H95,[12]ข้อมูลหลัก!A$1:C$65536)</f>
        <v>ดีเด่น</v>
      </c>
      <c r="V95" s="201"/>
    </row>
    <row r="96" spans="1:23" s="268" customFormat="1" ht="20.25" customHeight="1">
      <c r="A96" s="257">
        <v>82</v>
      </c>
      <c r="B96" s="269" t="s">
        <v>166</v>
      </c>
      <c r="C96" s="259" t="s">
        <v>643</v>
      </c>
      <c r="D96" s="269" t="s">
        <v>84</v>
      </c>
      <c r="E96" s="270" t="s">
        <v>13</v>
      </c>
      <c r="F96" s="270">
        <v>250</v>
      </c>
      <c r="G96" s="261">
        <v>14170</v>
      </c>
      <c r="H96" s="262">
        <v>96</v>
      </c>
      <c r="I96" s="271">
        <v>4.2000000000000003E-2</v>
      </c>
      <c r="J96" s="264">
        <f>I96*G96</f>
        <v>595.14</v>
      </c>
      <c r="K96" s="265">
        <f t="shared" si="25"/>
        <v>600</v>
      </c>
      <c r="L96" s="261">
        <v>14770</v>
      </c>
      <c r="M96" s="265">
        <f>VLOOKUP(E96,[12]ข้อมูลหลัก!G$1:H$65536,2,FALSE)</f>
        <v>19430</v>
      </c>
      <c r="N96" s="265">
        <f t="shared" si="17"/>
        <v>590.79999999999995</v>
      </c>
      <c r="O96" s="265">
        <f t="shared" si="10"/>
        <v>600</v>
      </c>
      <c r="P96" s="198">
        <f t="shared" si="18"/>
        <v>15370</v>
      </c>
      <c r="Q96" s="199">
        <f t="shared" si="19"/>
        <v>15984.8</v>
      </c>
      <c r="R96" s="197">
        <v>0</v>
      </c>
      <c r="S96" s="266">
        <v>0</v>
      </c>
      <c r="T96" s="261">
        <f t="shared" si="24"/>
        <v>15370</v>
      </c>
      <c r="U96" s="257" t="str">
        <f>LOOKUP(H96,[12]ข้อมูลหลัก!A$1:C$65536)</f>
        <v>ดีเด่น</v>
      </c>
      <c r="V96" s="267" t="s">
        <v>632</v>
      </c>
    </row>
    <row r="97" spans="1:23" ht="20.25" customHeight="1">
      <c r="A97" s="189">
        <v>83</v>
      </c>
      <c r="B97" s="190" t="s">
        <v>644</v>
      </c>
      <c r="C97" s="191" t="s">
        <v>645</v>
      </c>
      <c r="D97" s="190" t="s">
        <v>646</v>
      </c>
      <c r="E97" s="205" t="s">
        <v>538</v>
      </c>
      <c r="F97" s="205">
        <v>254</v>
      </c>
      <c r="G97" s="197">
        <v>15040</v>
      </c>
      <c r="H97" s="206">
        <v>90.8</v>
      </c>
      <c r="I97" s="207">
        <v>3.3500000000000002E-2</v>
      </c>
      <c r="J97" s="195">
        <f>I97*G97</f>
        <v>503.84000000000003</v>
      </c>
      <c r="K97" s="196">
        <f t="shared" si="25"/>
        <v>510</v>
      </c>
      <c r="L97" s="197">
        <v>15550</v>
      </c>
      <c r="M97" s="196">
        <f>VLOOKUP(E97,[12]ข้อมูลหลัก!G$1:H$65536,2,FALSE)</f>
        <v>23970</v>
      </c>
      <c r="N97" s="196">
        <f t="shared" si="17"/>
        <v>622</v>
      </c>
      <c r="O97" s="196">
        <f t="shared" si="10"/>
        <v>630</v>
      </c>
      <c r="P97" s="198">
        <f t="shared" si="18"/>
        <v>16180</v>
      </c>
      <c r="Q97" s="199">
        <f t="shared" si="19"/>
        <v>16827.2</v>
      </c>
      <c r="R97" s="197">
        <f t="shared" si="20"/>
        <v>16830</v>
      </c>
      <c r="S97" s="200">
        <v>0</v>
      </c>
      <c r="T97" s="197">
        <f t="shared" si="24"/>
        <v>16180</v>
      </c>
      <c r="U97" s="189" t="str">
        <f>LOOKUP(H97,[12]ข้อมูลหลัก!A$1:C$65536)</f>
        <v>ดีมาก</v>
      </c>
      <c r="V97" s="201"/>
    </row>
    <row r="98" spans="1:23" ht="20.25" customHeight="1">
      <c r="A98" s="189">
        <v>84</v>
      </c>
      <c r="B98" s="190" t="s">
        <v>647</v>
      </c>
      <c r="C98" s="191" t="s">
        <v>648</v>
      </c>
      <c r="D98" s="190" t="s">
        <v>113</v>
      </c>
      <c r="E98" s="205" t="s">
        <v>15</v>
      </c>
      <c r="F98" s="205">
        <v>261</v>
      </c>
      <c r="G98" s="197">
        <v>19080</v>
      </c>
      <c r="H98" s="206">
        <v>89.7</v>
      </c>
      <c r="I98" s="207">
        <v>3.0300000000000001E-2</v>
      </c>
      <c r="J98" s="195">
        <f>I98*G98</f>
        <v>578.12400000000002</v>
      </c>
      <c r="K98" s="196">
        <f t="shared" si="25"/>
        <v>580</v>
      </c>
      <c r="L98" s="197">
        <v>19660</v>
      </c>
      <c r="M98" s="196">
        <f>VLOOKUP(E98,[12]ข้อมูลหลัก!G$1:H$65536,2,FALSE)</f>
        <v>33360</v>
      </c>
      <c r="N98" s="196">
        <f t="shared" si="17"/>
        <v>786.4</v>
      </c>
      <c r="O98" s="196">
        <f t="shared" si="10"/>
        <v>790</v>
      </c>
      <c r="P98" s="198">
        <f t="shared" si="18"/>
        <v>20450</v>
      </c>
      <c r="Q98" s="199">
        <f t="shared" si="19"/>
        <v>21268</v>
      </c>
      <c r="R98" s="197">
        <f t="shared" si="20"/>
        <v>21270</v>
      </c>
      <c r="S98" s="200">
        <v>0</v>
      </c>
      <c r="T98" s="197">
        <f t="shared" si="24"/>
        <v>20450</v>
      </c>
      <c r="U98" s="189" t="str">
        <f>LOOKUP(H98,[12]ข้อมูลหลัก!A$1:C$65536)</f>
        <v>ดีมาก</v>
      </c>
      <c r="V98" s="201"/>
    </row>
    <row r="99" spans="1:23" ht="20.25" customHeight="1">
      <c r="A99" s="189">
        <v>85</v>
      </c>
      <c r="B99" s="190" t="s">
        <v>649</v>
      </c>
      <c r="C99" s="191" t="s">
        <v>650</v>
      </c>
      <c r="D99" s="190" t="s">
        <v>113</v>
      </c>
      <c r="E99" s="205" t="s">
        <v>15</v>
      </c>
      <c r="F99" s="205">
        <v>262</v>
      </c>
      <c r="G99" s="197">
        <v>19160</v>
      </c>
      <c r="H99" s="206">
        <v>92.65</v>
      </c>
      <c r="I99" s="207">
        <v>3.5400000000000001E-2</v>
      </c>
      <c r="J99" s="195">
        <f>I99*G99</f>
        <v>678.26400000000001</v>
      </c>
      <c r="K99" s="196">
        <f t="shared" si="25"/>
        <v>680</v>
      </c>
      <c r="L99" s="197">
        <v>19840</v>
      </c>
      <c r="M99" s="196">
        <f>VLOOKUP(E99,[12]ข้อมูลหลัก!G$1:H$65536,2,FALSE)</f>
        <v>33360</v>
      </c>
      <c r="N99" s="196">
        <f t="shared" si="17"/>
        <v>793.6</v>
      </c>
      <c r="O99" s="196">
        <f t="shared" si="10"/>
        <v>800</v>
      </c>
      <c r="P99" s="198">
        <f t="shared" si="18"/>
        <v>20640</v>
      </c>
      <c r="Q99" s="199">
        <f t="shared" si="19"/>
        <v>21465.599999999999</v>
      </c>
      <c r="R99" s="197">
        <f t="shared" si="20"/>
        <v>21470</v>
      </c>
      <c r="S99" s="200">
        <v>0</v>
      </c>
      <c r="T99" s="197">
        <f t="shared" si="24"/>
        <v>20640</v>
      </c>
      <c r="U99" s="189" t="str">
        <f>LOOKUP(H99,[12]ข้อมูลหลัก!A$1:C$65536)</f>
        <v>ดีมาก</v>
      </c>
      <c r="V99" s="201"/>
    </row>
    <row r="100" spans="1:23" ht="20.25" customHeight="1">
      <c r="A100" s="189">
        <v>86</v>
      </c>
      <c r="B100" s="272" t="s">
        <v>651</v>
      </c>
      <c r="C100" s="191" t="s">
        <v>652</v>
      </c>
      <c r="D100" s="190" t="s">
        <v>113</v>
      </c>
      <c r="E100" s="205" t="s">
        <v>15</v>
      </c>
      <c r="F100" s="205">
        <v>263</v>
      </c>
      <c r="G100" s="197">
        <v>18470</v>
      </c>
      <c r="H100" s="206">
        <v>93.2</v>
      </c>
      <c r="I100" s="207">
        <v>3.5400000000000001E-2</v>
      </c>
      <c r="J100" s="195">
        <f>G100*I100</f>
        <v>653.83799999999997</v>
      </c>
      <c r="K100" s="196">
        <f t="shared" si="25"/>
        <v>660</v>
      </c>
      <c r="L100" s="197">
        <v>19130</v>
      </c>
      <c r="M100" s="196">
        <f>VLOOKUP(E100,[12]ข้อมูลหลัก!G$1:H$65536,2,FALSE)</f>
        <v>33360</v>
      </c>
      <c r="N100" s="196">
        <f t="shared" si="17"/>
        <v>765.2</v>
      </c>
      <c r="O100" s="196">
        <f t="shared" si="10"/>
        <v>770</v>
      </c>
      <c r="P100" s="198">
        <f t="shared" si="18"/>
        <v>19900</v>
      </c>
      <c r="Q100" s="199">
        <f t="shared" si="19"/>
        <v>20696</v>
      </c>
      <c r="R100" s="197">
        <f t="shared" si="20"/>
        <v>20700</v>
      </c>
      <c r="S100" s="200">
        <v>0</v>
      </c>
      <c r="T100" s="197">
        <f t="shared" si="24"/>
        <v>19900</v>
      </c>
      <c r="U100" s="189" t="str">
        <f>LOOKUP(H100,[12]ข้อมูลหลัก!A$1:C$65536)</f>
        <v>ดีมาก</v>
      </c>
      <c r="V100" s="201"/>
    </row>
    <row r="101" spans="1:23" ht="20.25" customHeight="1">
      <c r="A101" s="189">
        <v>87</v>
      </c>
      <c r="B101" s="190" t="s">
        <v>653</v>
      </c>
      <c r="C101" s="191" t="s">
        <v>654</v>
      </c>
      <c r="D101" s="190" t="s">
        <v>113</v>
      </c>
      <c r="E101" s="205" t="s">
        <v>15</v>
      </c>
      <c r="F101" s="205">
        <v>267</v>
      </c>
      <c r="G101" s="197">
        <v>22630</v>
      </c>
      <c r="H101" s="206">
        <v>96.8</v>
      </c>
      <c r="I101" s="207">
        <v>4.2000000000000003E-2</v>
      </c>
      <c r="J101" s="195">
        <f>I101*G101</f>
        <v>950.46</v>
      </c>
      <c r="K101" s="196">
        <f t="shared" si="25"/>
        <v>960</v>
      </c>
      <c r="L101" s="197">
        <v>23590</v>
      </c>
      <c r="M101" s="196">
        <f>VLOOKUP(E101,[12]ข้อมูลหลัก!G$1:H$65536,2,FALSE)</f>
        <v>33360</v>
      </c>
      <c r="N101" s="196">
        <f t="shared" si="17"/>
        <v>943.6</v>
      </c>
      <c r="O101" s="196">
        <f t="shared" si="10"/>
        <v>950</v>
      </c>
      <c r="P101" s="198">
        <f t="shared" si="18"/>
        <v>24540</v>
      </c>
      <c r="Q101" s="199">
        <f t="shared" si="19"/>
        <v>25521.599999999999</v>
      </c>
      <c r="R101" s="197">
        <f t="shared" si="20"/>
        <v>25530</v>
      </c>
      <c r="S101" s="200">
        <v>0</v>
      </c>
      <c r="T101" s="197">
        <f>P101</f>
        <v>24540</v>
      </c>
      <c r="U101" s="189" t="str">
        <f>LOOKUP(H101,[12]ข้อมูลหลัก!A$1:C$65536)</f>
        <v>ดีเด่น</v>
      </c>
      <c r="V101" s="201"/>
    </row>
    <row r="102" spans="1:23" ht="20.25" customHeight="1">
      <c r="A102" s="189">
        <v>88</v>
      </c>
      <c r="B102" s="190" t="s">
        <v>162</v>
      </c>
      <c r="C102" s="191" t="s">
        <v>655</v>
      </c>
      <c r="D102" s="190" t="s">
        <v>50</v>
      </c>
      <c r="E102" s="205" t="s">
        <v>15</v>
      </c>
      <c r="F102" s="273">
        <v>275</v>
      </c>
      <c r="G102" s="197">
        <v>18330</v>
      </c>
      <c r="H102" s="274">
        <v>94.4</v>
      </c>
      <c r="I102" s="207">
        <v>3.5400000000000001E-2</v>
      </c>
      <c r="J102" s="195">
        <f>I102*G102</f>
        <v>648.88200000000006</v>
      </c>
      <c r="K102" s="196">
        <f t="shared" si="25"/>
        <v>650</v>
      </c>
      <c r="L102" s="197">
        <v>18980</v>
      </c>
      <c r="M102" s="196">
        <f>VLOOKUP(E102,[12]ข้อมูลหลัก!G$1:H$65536,2,FALSE)</f>
        <v>33360</v>
      </c>
      <c r="N102" s="196">
        <f t="shared" si="17"/>
        <v>759.2</v>
      </c>
      <c r="O102" s="196">
        <f t="shared" si="10"/>
        <v>760</v>
      </c>
      <c r="P102" s="198">
        <f t="shared" si="18"/>
        <v>19740</v>
      </c>
      <c r="Q102" s="199">
        <f t="shared" si="19"/>
        <v>20529.599999999999</v>
      </c>
      <c r="R102" s="197">
        <f t="shared" si="20"/>
        <v>20530</v>
      </c>
      <c r="S102" s="200">
        <v>0</v>
      </c>
      <c r="T102" s="197">
        <f t="shared" si="24"/>
        <v>19740</v>
      </c>
      <c r="U102" s="189" t="str">
        <f>LOOKUP(H102,[12]ข้อมูลหลัก!A$1:C$65536)</f>
        <v>ดีมาก</v>
      </c>
      <c r="V102" s="189"/>
    </row>
    <row r="103" spans="1:23" ht="20.25" customHeight="1">
      <c r="A103" s="189">
        <v>89</v>
      </c>
      <c r="B103" s="190" t="s">
        <v>656</v>
      </c>
      <c r="C103" s="191" t="s">
        <v>657</v>
      </c>
      <c r="D103" s="190" t="s">
        <v>25</v>
      </c>
      <c r="E103" s="205" t="s">
        <v>13</v>
      </c>
      <c r="F103" s="273">
        <v>276</v>
      </c>
      <c r="G103" s="197">
        <v>15620</v>
      </c>
      <c r="H103" s="274">
        <v>96.4</v>
      </c>
      <c r="I103" s="207">
        <v>4.2000000000000003E-2</v>
      </c>
      <c r="J103" s="195">
        <f>I103*G103</f>
        <v>656.04000000000008</v>
      </c>
      <c r="K103" s="196">
        <f t="shared" si="25"/>
        <v>660</v>
      </c>
      <c r="L103" s="197">
        <v>16280</v>
      </c>
      <c r="M103" s="196">
        <f>VLOOKUP(E103,[12]ข้อมูลหลัก!G$1:H$65536,2,FALSE)</f>
        <v>19430</v>
      </c>
      <c r="N103" s="196">
        <f t="shared" si="17"/>
        <v>651.20000000000005</v>
      </c>
      <c r="O103" s="196">
        <f t="shared" ref="O103:O166" si="26">ROUNDUP(N103,-1)</f>
        <v>660</v>
      </c>
      <c r="P103" s="198">
        <f t="shared" si="18"/>
        <v>16940</v>
      </c>
      <c r="Q103" s="199">
        <f t="shared" si="19"/>
        <v>17617.599999999999</v>
      </c>
      <c r="R103" s="197">
        <f t="shared" si="20"/>
        <v>17620</v>
      </c>
      <c r="S103" s="200">
        <v>0</v>
      </c>
      <c r="T103" s="197">
        <f t="shared" si="24"/>
        <v>16940</v>
      </c>
      <c r="U103" s="189" t="str">
        <f>LOOKUP(H103,[12]ข้อมูลหลัก!A$1:C$65536)</f>
        <v>ดีเด่น</v>
      </c>
      <c r="V103" s="201"/>
    </row>
    <row r="104" spans="1:23" ht="20.25" customHeight="1">
      <c r="A104" s="189">
        <v>90</v>
      </c>
      <c r="B104" s="190" t="s">
        <v>167</v>
      </c>
      <c r="C104" s="191" t="s">
        <v>658</v>
      </c>
      <c r="D104" s="190" t="s">
        <v>25</v>
      </c>
      <c r="E104" s="189" t="s">
        <v>13</v>
      </c>
      <c r="F104" s="189">
        <v>869</v>
      </c>
      <c r="G104" s="192">
        <v>12670</v>
      </c>
      <c r="H104" s="193">
        <v>98</v>
      </c>
      <c r="I104" s="194">
        <v>0.05</v>
      </c>
      <c r="J104" s="195">
        <f>I104*G104</f>
        <v>633.5</v>
      </c>
      <c r="K104" s="196">
        <f>ROUNDUP(J104,-1)</f>
        <v>640</v>
      </c>
      <c r="L104" s="197">
        <v>13310</v>
      </c>
      <c r="M104" s="196">
        <f>VLOOKUP(E104,[1]ข้อมูลหลัก!G$1:H$65536,2,FALSE)</f>
        <v>19430</v>
      </c>
      <c r="N104" s="196">
        <f t="shared" si="17"/>
        <v>532.4</v>
      </c>
      <c r="O104" s="196">
        <f t="shared" si="26"/>
        <v>540</v>
      </c>
      <c r="P104" s="198">
        <f t="shared" si="18"/>
        <v>13850</v>
      </c>
      <c r="Q104" s="199">
        <f t="shared" si="19"/>
        <v>14404</v>
      </c>
      <c r="R104" s="197">
        <f t="shared" si="20"/>
        <v>14410</v>
      </c>
      <c r="S104" s="200">
        <v>0</v>
      </c>
      <c r="T104" s="197">
        <f t="shared" si="24"/>
        <v>13850</v>
      </c>
      <c r="U104" s="189" t="str">
        <f>LOOKUP(H104,[1]ข้อมูลหลัก!A$1:C$65536)</f>
        <v>ดีเด่น</v>
      </c>
      <c r="V104" s="201"/>
    </row>
    <row r="105" spans="1:23" ht="20.25" customHeight="1">
      <c r="A105" s="180"/>
      <c r="B105" s="180"/>
      <c r="C105" s="202"/>
      <c r="D105" s="182" t="s">
        <v>185</v>
      </c>
      <c r="E105" s="180"/>
      <c r="F105" s="253"/>
      <c r="G105" s="183"/>
      <c r="H105" s="275"/>
      <c r="I105" s="180"/>
      <c r="J105" s="185"/>
      <c r="K105" s="203"/>
      <c r="L105" s="183"/>
      <c r="M105" s="180"/>
      <c r="N105" s="180"/>
      <c r="O105" s="180"/>
      <c r="P105" s="198">
        <f t="shared" si="18"/>
        <v>0</v>
      </c>
      <c r="Q105" s="199">
        <f t="shared" si="19"/>
        <v>0</v>
      </c>
      <c r="R105" s="197">
        <f t="shared" si="20"/>
        <v>0</v>
      </c>
      <c r="S105" s="196"/>
      <c r="T105" s="183"/>
      <c r="U105" s="180"/>
      <c r="V105" s="180"/>
    </row>
    <row r="106" spans="1:23" ht="20.25" customHeight="1">
      <c r="A106" s="189">
        <v>91</v>
      </c>
      <c r="B106" s="219" t="s">
        <v>191</v>
      </c>
      <c r="C106" s="191" t="s">
        <v>659</v>
      </c>
      <c r="D106" s="219" t="s">
        <v>113</v>
      </c>
      <c r="E106" s="189" t="s">
        <v>15</v>
      </c>
      <c r="F106" s="276">
        <v>200</v>
      </c>
      <c r="G106" s="197">
        <v>18430</v>
      </c>
      <c r="H106" s="274">
        <v>97.6</v>
      </c>
      <c r="I106" s="194">
        <v>0.05</v>
      </c>
      <c r="J106" s="195">
        <f>I106*G106</f>
        <v>921.5</v>
      </c>
      <c r="K106" s="196">
        <f>ROUNDUP(J106,-1)</f>
        <v>930</v>
      </c>
      <c r="L106" s="197">
        <v>19360</v>
      </c>
      <c r="M106" s="196">
        <f>VLOOKUP(E106,[13]ข้อมูลหลัก!G$1:H$65536,2,FALSE)</f>
        <v>33360</v>
      </c>
      <c r="N106" s="196">
        <f t="shared" si="17"/>
        <v>774.4</v>
      </c>
      <c r="O106" s="196">
        <f t="shared" si="26"/>
        <v>780</v>
      </c>
      <c r="P106" s="198">
        <f t="shared" si="18"/>
        <v>20140</v>
      </c>
      <c r="Q106" s="199">
        <f t="shared" si="19"/>
        <v>20945.599999999999</v>
      </c>
      <c r="R106" s="197">
        <f t="shared" si="20"/>
        <v>20950</v>
      </c>
      <c r="S106" s="200">
        <v>0</v>
      </c>
      <c r="T106" s="197">
        <f>P106</f>
        <v>20140</v>
      </c>
      <c r="U106" s="189" t="str">
        <f>LOOKUP(H106,[13]ข้อมูลหลัก!A$1:C$65536)</f>
        <v>ดีเด่น</v>
      </c>
      <c r="V106" s="201"/>
    </row>
    <row r="107" spans="1:23" ht="20.25" customHeight="1">
      <c r="A107" s="189">
        <v>92</v>
      </c>
      <c r="B107" s="219" t="s">
        <v>192</v>
      </c>
      <c r="C107" s="191" t="s">
        <v>660</v>
      </c>
      <c r="D107" s="219" t="s">
        <v>113</v>
      </c>
      <c r="E107" s="189" t="s">
        <v>15</v>
      </c>
      <c r="F107" s="276">
        <v>201</v>
      </c>
      <c r="G107" s="197">
        <v>18430</v>
      </c>
      <c r="H107" s="274">
        <v>97.36</v>
      </c>
      <c r="I107" s="194">
        <v>0.04</v>
      </c>
      <c r="J107" s="195">
        <f>I107*G107</f>
        <v>737.2</v>
      </c>
      <c r="K107" s="196">
        <f>ROUNDUP(J107,-1)</f>
        <v>740</v>
      </c>
      <c r="L107" s="197">
        <v>19170</v>
      </c>
      <c r="M107" s="196">
        <f>VLOOKUP(E107,[13]ข้อมูลหลัก!G$1:H$65536,2,FALSE)</f>
        <v>33360</v>
      </c>
      <c r="N107" s="196">
        <f t="shared" si="17"/>
        <v>766.8</v>
      </c>
      <c r="O107" s="196">
        <f t="shared" si="26"/>
        <v>770</v>
      </c>
      <c r="P107" s="198">
        <f t="shared" si="18"/>
        <v>19940</v>
      </c>
      <c r="Q107" s="199">
        <f t="shared" si="19"/>
        <v>20737.599999999999</v>
      </c>
      <c r="R107" s="197">
        <f t="shared" si="20"/>
        <v>20740</v>
      </c>
      <c r="S107" s="200">
        <v>0</v>
      </c>
      <c r="T107" s="197">
        <f t="shared" ref="T107:T117" si="27">P107</f>
        <v>19940</v>
      </c>
      <c r="U107" s="189" t="str">
        <f>LOOKUP(H107,[13]ข้อมูลหลัก!A$1:C$65536)</f>
        <v>ดีเด่น</v>
      </c>
      <c r="V107" s="201"/>
      <c r="W107" s="188"/>
    </row>
    <row r="108" spans="1:23" ht="20.25" customHeight="1">
      <c r="A108" s="189">
        <v>93</v>
      </c>
      <c r="B108" s="219" t="s">
        <v>201</v>
      </c>
      <c r="C108" s="191" t="s">
        <v>661</v>
      </c>
      <c r="D108" s="219" t="s">
        <v>113</v>
      </c>
      <c r="E108" s="189" t="s">
        <v>15</v>
      </c>
      <c r="F108" s="189">
        <v>203</v>
      </c>
      <c r="G108" s="197">
        <v>19740</v>
      </c>
      <c r="H108" s="206">
        <v>97.2</v>
      </c>
      <c r="I108" s="194">
        <v>0.04</v>
      </c>
      <c r="J108" s="195">
        <f>I108*G108</f>
        <v>789.6</v>
      </c>
      <c r="K108" s="196">
        <f>ROUNDUP(J108,-1)</f>
        <v>790</v>
      </c>
      <c r="L108" s="197">
        <v>20530</v>
      </c>
      <c r="M108" s="196">
        <f>VLOOKUP(E108,[13]ข้อมูลหลัก!G$1:H$65536,2,FALSE)</f>
        <v>33360</v>
      </c>
      <c r="N108" s="196">
        <f t="shared" si="17"/>
        <v>821.2</v>
      </c>
      <c r="O108" s="196">
        <f t="shared" si="26"/>
        <v>830</v>
      </c>
      <c r="P108" s="198">
        <f t="shared" si="18"/>
        <v>21360</v>
      </c>
      <c r="Q108" s="199">
        <f t="shared" si="19"/>
        <v>22214.400000000001</v>
      </c>
      <c r="R108" s="197">
        <f t="shared" si="20"/>
        <v>22220</v>
      </c>
      <c r="S108" s="200">
        <v>0</v>
      </c>
      <c r="T108" s="197">
        <f t="shared" si="27"/>
        <v>21360</v>
      </c>
      <c r="U108" s="189" t="str">
        <f>LOOKUP(H108,[13]ข้อมูลหลัก!A$1:C$65536)</f>
        <v>ดีเด่น</v>
      </c>
      <c r="V108" s="201"/>
    </row>
    <row r="109" spans="1:23" ht="20.25" customHeight="1">
      <c r="A109" s="189">
        <v>94</v>
      </c>
      <c r="B109" s="219" t="s">
        <v>186</v>
      </c>
      <c r="C109" s="191" t="s">
        <v>662</v>
      </c>
      <c r="D109" s="219" t="s">
        <v>50</v>
      </c>
      <c r="E109" s="189" t="s">
        <v>15</v>
      </c>
      <c r="F109" s="189">
        <v>215</v>
      </c>
      <c r="G109" s="197">
        <v>19800</v>
      </c>
      <c r="H109" s="206">
        <v>98.8</v>
      </c>
      <c r="I109" s="194">
        <v>0.05</v>
      </c>
      <c r="J109" s="195">
        <f>I109*G109</f>
        <v>990</v>
      </c>
      <c r="K109" s="196">
        <f>ROUNDUP(J109,-1)</f>
        <v>990</v>
      </c>
      <c r="L109" s="197">
        <v>20790</v>
      </c>
      <c r="M109" s="196">
        <f>VLOOKUP(E109,[13]ข้อมูลหลัก!G$1:H$65536,2,FALSE)</f>
        <v>33360</v>
      </c>
      <c r="N109" s="196">
        <f t="shared" si="17"/>
        <v>831.6</v>
      </c>
      <c r="O109" s="196">
        <f t="shared" si="26"/>
        <v>840</v>
      </c>
      <c r="P109" s="198">
        <f t="shared" si="18"/>
        <v>21630</v>
      </c>
      <c r="Q109" s="199">
        <f t="shared" si="19"/>
        <v>22495.200000000001</v>
      </c>
      <c r="R109" s="197">
        <f t="shared" si="20"/>
        <v>22500</v>
      </c>
      <c r="S109" s="200">
        <v>0</v>
      </c>
      <c r="T109" s="197">
        <f t="shared" si="27"/>
        <v>21630</v>
      </c>
      <c r="U109" s="189" t="str">
        <f>LOOKUP(H109,[13]ข้อมูลหลัก!A$1:C$65536)</f>
        <v>ดีเด่น</v>
      </c>
      <c r="V109" s="201"/>
    </row>
    <row r="110" spans="1:23" ht="20.25" customHeight="1">
      <c r="A110" s="189">
        <v>95</v>
      </c>
      <c r="B110" s="219" t="s">
        <v>187</v>
      </c>
      <c r="C110" s="191" t="s">
        <v>663</v>
      </c>
      <c r="D110" s="219" t="s">
        <v>25</v>
      </c>
      <c r="E110" s="189" t="s">
        <v>13</v>
      </c>
      <c r="F110" s="189">
        <v>216</v>
      </c>
      <c r="G110" s="197">
        <v>15430</v>
      </c>
      <c r="H110" s="206">
        <v>97.8</v>
      </c>
      <c r="I110" s="194">
        <v>0.05</v>
      </c>
      <c r="J110" s="195">
        <f>G110*I110</f>
        <v>771.5</v>
      </c>
      <c r="K110" s="196">
        <f t="shared" ref="K110:K116" si="28">ROUNDUP(J110,-1)</f>
        <v>780</v>
      </c>
      <c r="L110" s="197">
        <v>16210</v>
      </c>
      <c r="M110" s="196">
        <f>VLOOKUP(E110,[13]ข้อมูลหลัก!G$1:H$65536,2,FALSE)</f>
        <v>19430</v>
      </c>
      <c r="N110" s="196">
        <f t="shared" si="17"/>
        <v>648.4</v>
      </c>
      <c r="O110" s="196">
        <f t="shared" si="26"/>
        <v>650</v>
      </c>
      <c r="P110" s="198">
        <f t="shared" si="18"/>
        <v>16860</v>
      </c>
      <c r="Q110" s="199">
        <f t="shared" si="19"/>
        <v>17534.400000000001</v>
      </c>
      <c r="R110" s="197">
        <f t="shared" si="20"/>
        <v>17540</v>
      </c>
      <c r="S110" s="200">
        <v>0</v>
      </c>
      <c r="T110" s="197">
        <f>P110</f>
        <v>16860</v>
      </c>
      <c r="U110" s="189" t="str">
        <f>LOOKUP(H110,[13]ข้อมูลหลัก!A$1:C$65536)</f>
        <v>ดีเด่น</v>
      </c>
      <c r="V110" s="201"/>
    </row>
    <row r="111" spans="1:23" ht="20.25" customHeight="1">
      <c r="A111" s="189">
        <v>96</v>
      </c>
      <c r="B111" s="219" t="s">
        <v>189</v>
      </c>
      <c r="C111" s="191" t="s">
        <v>664</v>
      </c>
      <c r="D111" s="219" t="s">
        <v>25</v>
      </c>
      <c r="E111" s="189" t="s">
        <v>13</v>
      </c>
      <c r="F111" s="189">
        <v>217</v>
      </c>
      <c r="G111" s="197">
        <v>15450</v>
      </c>
      <c r="H111" s="206">
        <v>97.7</v>
      </c>
      <c r="I111" s="207">
        <v>0.05</v>
      </c>
      <c r="J111" s="195">
        <f t="shared" ref="J111:J117" si="29">I111*G111</f>
        <v>772.5</v>
      </c>
      <c r="K111" s="196">
        <f t="shared" si="28"/>
        <v>780</v>
      </c>
      <c r="L111" s="197">
        <v>16230</v>
      </c>
      <c r="M111" s="196">
        <f>VLOOKUP(E111,[13]ข้อมูลหลัก!G$1:H$65536,2,FALSE)</f>
        <v>19430</v>
      </c>
      <c r="N111" s="196">
        <f t="shared" si="17"/>
        <v>649.20000000000005</v>
      </c>
      <c r="O111" s="196">
        <f t="shared" si="26"/>
        <v>650</v>
      </c>
      <c r="P111" s="198">
        <f t="shared" si="18"/>
        <v>16880</v>
      </c>
      <c r="Q111" s="199">
        <f t="shared" si="19"/>
        <v>17555.2</v>
      </c>
      <c r="R111" s="197">
        <f t="shared" si="20"/>
        <v>17560</v>
      </c>
      <c r="S111" s="200">
        <v>0</v>
      </c>
      <c r="T111" s="197">
        <f t="shared" si="27"/>
        <v>16880</v>
      </c>
      <c r="U111" s="189" t="str">
        <f>LOOKUP(H111,[13]ข้อมูลหลัก!A$1:C$65536)</f>
        <v>ดีเด่น</v>
      </c>
      <c r="V111" s="201"/>
    </row>
    <row r="112" spans="1:23" ht="20.25" customHeight="1">
      <c r="A112" s="189">
        <v>97</v>
      </c>
      <c r="B112" s="219" t="s">
        <v>199</v>
      </c>
      <c r="C112" s="191" t="s">
        <v>665</v>
      </c>
      <c r="D112" s="219" t="s">
        <v>198</v>
      </c>
      <c r="E112" s="189" t="s">
        <v>538</v>
      </c>
      <c r="F112" s="189">
        <v>221</v>
      </c>
      <c r="G112" s="197">
        <v>15390</v>
      </c>
      <c r="H112" s="206">
        <v>97.4</v>
      </c>
      <c r="I112" s="194">
        <v>0.04</v>
      </c>
      <c r="J112" s="195">
        <f t="shared" si="29"/>
        <v>615.6</v>
      </c>
      <c r="K112" s="196">
        <f t="shared" si="28"/>
        <v>620</v>
      </c>
      <c r="L112" s="197">
        <v>16010</v>
      </c>
      <c r="M112" s="196">
        <f>VLOOKUP(E112,[13]ข้อมูลหลัก!G$1:H$65536,2,FALSE)</f>
        <v>23970</v>
      </c>
      <c r="N112" s="196">
        <f t="shared" si="17"/>
        <v>640.4</v>
      </c>
      <c r="O112" s="196">
        <f t="shared" si="26"/>
        <v>650</v>
      </c>
      <c r="P112" s="198">
        <f t="shared" si="18"/>
        <v>16660</v>
      </c>
      <c r="Q112" s="199">
        <f t="shared" si="19"/>
        <v>17326.400000000001</v>
      </c>
      <c r="R112" s="197">
        <f t="shared" si="20"/>
        <v>17330</v>
      </c>
      <c r="S112" s="200">
        <v>0</v>
      </c>
      <c r="T112" s="197">
        <f t="shared" si="27"/>
        <v>16660</v>
      </c>
      <c r="U112" s="189" t="str">
        <f>LOOKUP(H112,[13]ข้อมูลหลัก!A$1:C$65536)</f>
        <v>ดีเด่น</v>
      </c>
      <c r="V112" s="201"/>
    </row>
    <row r="113" spans="1:23" ht="20.25" customHeight="1">
      <c r="A113" s="189">
        <v>98</v>
      </c>
      <c r="B113" s="219" t="s">
        <v>666</v>
      </c>
      <c r="C113" s="191" t="s">
        <v>667</v>
      </c>
      <c r="D113" s="219" t="s">
        <v>198</v>
      </c>
      <c r="E113" s="189" t="s">
        <v>538</v>
      </c>
      <c r="F113" s="189">
        <v>222</v>
      </c>
      <c r="G113" s="197">
        <v>15380</v>
      </c>
      <c r="H113" s="206">
        <v>96.8</v>
      </c>
      <c r="I113" s="194">
        <v>0.04</v>
      </c>
      <c r="J113" s="195">
        <f t="shared" si="29"/>
        <v>615.20000000000005</v>
      </c>
      <c r="K113" s="196">
        <f t="shared" si="28"/>
        <v>620</v>
      </c>
      <c r="L113" s="197">
        <v>16000</v>
      </c>
      <c r="M113" s="196">
        <f>VLOOKUP(E113,[13]ข้อมูลหลัก!G$1:H$65536,2,FALSE)</f>
        <v>23970</v>
      </c>
      <c r="N113" s="196">
        <f t="shared" si="17"/>
        <v>640</v>
      </c>
      <c r="O113" s="196">
        <f t="shared" si="26"/>
        <v>640</v>
      </c>
      <c r="P113" s="198">
        <f t="shared" si="18"/>
        <v>16640</v>
      </c>
      <c r="Q113" s="199">
        <f t="shared" si="19"/>
        <v>17305.599999999999</v>
      </c>
      <c r="R113" s="197">
        <f t="shared" si="20"/>
        <v>17310</v>
      </c>
      <c r="S113" s="200">
        <v>0</v>
      </c>
      <c r="T113" s="197">
        <f t="shared" si="27"/>
        <v>16640</v>
      </c>
      <c r="U113" s="189" t="str">
        <f>LOOKUP(H113,[13]ข้อมูลหลัก!A$1:C$65536)</f>
        <v>ดีเด่น</v>
      </c>
      <c r="V113" s="201"/>
    </row>
    <row r="114" spans="1:23" ht="20.25" customHeight="1">
      <c r="A114" s="189">
        <v>99</v>
      </c>
      <c r="B114" s="219" t="s">
        <v>668</v>
      </c>
      <c r="C114" s="191" t="s">
        <v>669</v>
      </c>
      <c r="D114" s="219" t="s">
        <v>65</v>
      </c>
      <c r="E114" s="189" t="s">
        <v>538</v>
      </c>
      <c r="F114" s="189">
        <v>225</v>
      </c>
      <c r="G114" s="197">
        <v>15590</v>
      </c>
      <c r="H114" s="206">
        <v>97.3</v>
      </c>
      <c r="I114" s="207">
        <v>0.04</v>
      </c>
      <c r="J114" s="195">
        <f t="shared" si="29"/>
        <v>623.6</v>
      </c>
      <c r="K114" s="196">
        <f t="shared" si="28"/>
        <v>630</v>
      </c>
      <c r="L114" s="197">
        <v>16220</v>
      </c>
      <c r="M114" s="196">
        <f>VLOOKUP(E114,[13]ข้อมูลหลัก!G$1:H$65536,2,FALSE)</f>
        <v>23970</v>
      </c>
      <c r="N114" s="196">
        <f t="shared" si="17"/>
        <v>648.79999999999995</v>
      </c>
      <c r="O114" s="196">
        <f t="shared" si="26"/>
        <v>650</v>
      </c>
      <c r="P114" s="198">
        <f t="shared" si="18"/>
        <v>16870</v>
      </c>
      <c r="Q114" s="199">
        <f t="shared" si="19"/>
        <v>17544.8</v>
      </c>
      <c r="R114" s="197">
        <f t="shared" si="20"/>
        <v>17550</v>
      </c>
      <c r="S114" s="200">
        <v>0</v>
      </c>
      <c r="T114" s="197">
        <f>P114</f>
        <v>16870</v>
      </c>
      <c r="U114" s="189" t="str">
        <f>LOOKUP(H114,[13]ข้อมูลหลัก!A$1:C$65536)</f>
        <v>ดีเด่น</v>
      </c>
      <c r="V114" s="201"/>
    </row>
    <row r="115" spans="1:23" ht="20.25" customHeight="1">
      <c r="A115" s="189">
        <v>100</v>
      </c>
      <c r="B115" s="219" t="s">
        <v>670</v>
      </c>
      <c r="C115" s="191" t="s">
        <v>671</v>
      </c>
      <c r="D115" s="219" t="s">
        <v>65</v>
      </c>
      <c r="E115" s="189" t="s">
        <v>538</v>
      </c>
      <c r="F115" s="189">
        <v>227</v>
      </c>
      <c r="G115" s="197">
        <v>14590</v>
      </c>
      <c r="H115" s="206">
        <v>98.2</v>
      </c>
      <c r="I115" s="194">
        <v>0.05</v>
      </c>
      <c r="J115" s="195">
        <f t="shared" si="29"/>
        <v>729.5</v>
      </c>
      <c r="K115" s="196">
        <f t="shared" si="28"/>
        <v>730</v>
      </c>
      <c r="L115" s="197">
        <v>15320</v>
      </c>
      <c r="M115" s="196">
        <f>VLOOKUP(E115,[13]ข้อมูลหลัก!G$1:H$65536,2,FALSE)</f>
        <v>23970</v>
      </c>
      <c r="N115" s="196">
        <f t="shared" si="17"/>
        <v>612.79999999999995</v>
      </c>
      <c r="O115" s="196">
        <f t="shared" si="26"/>
        <v>620</v>
      </c>
      <c r="P115" s="198">
        <f t="shared" si="18"/>
        <v>15940</v>
      </c>
      <c r="Q115" s="199">
        <f t="shared" si="19"/>
        <v>16577.599999999999</v>
      </c>
      <c r="R115" s="197">
        <f t="shared" si="20"/>
        <v>16580</v>
      </c>
      <c r="S115" s="200">
        <v>0</v>
      </c>
      <c r="T115" s="197">
        <f t="shared" si="27"/>
        <v>15940</v>
      </c>
      <c r="U115" s="189" t="str">
        <f>LOOKUP(H115,[13]ข้อมูลหลัก!A$1:C$65536)</f>
        <v>ดีเด่น</v>
      </c>
      <c r="V115" s="201"/>
    </row>
    <row r="116" spans="1:23" ht="20.25" customHeight="1">
      <c r="A116" s="189">
        <v>101</v>
      </c>
      <c r="B116" s="204" t="s">
        <v>218</v>
      </c>
      <c r="C116" s="277" t="s">
        <v>672</v>
      </c>
      <c r="D116" s="219" t="s">
        <v>25</v>
      </c>
      <c r="E116" s="189" t="s">
        <v>13</v>
      </c>
      <c r="F116" s="189">
        <v>1101</v>
      </c>
      <c r="G116" s="197">
        <v>13800</v>
      </c>
      <c r="H116" s="206">
        <v>84.4</v>
      </c>
      <c r="I116" s="194">
        <v>0</v>
      </c>
      <c r="J116" s="195">
        <f t="shared" si="29"/>
        <v>0</v>
      </c>
      <c r="K116" s="196">
        <f t="shared" si="28"/>
        <v>0</v>
      </c>
      <c r="L116" s="197">
        <v>13800</v>
      </c>
      <c r="M116" s="196">
        <f>VLOOKUP(E116,[13]ข้อมูลหลัก!G$1:H$65536,2,FALSE)</f>
        <v>19430</v>
      </c>
      <c r="N116" s="196">
        <f t="shared" si="17"/>
        <v>552</v>
      </c>
      <c r="O116" s="196">
        <f t="shared" si="26"/>
        <v>560</v>
      </c>
      <c r="P116" s="198">
        <f t="shared" si="18"/>
        <v>14360</v>
      </c>
      <c r="Q116" s="199">
        <f t="shared" si="19"/>
        <v>14934.4</v>
      </c>
      <c r="R116" s="197">
        <f t="shared" si="20"/>
        <v>14940</v>
      </c>
      <c r="S116" s="200">
        <v>0</v>
      </c>
      <c r="T116" s="197">
        <f t="shared" si="27"/>
        <v>14360</v>
      </c>
      <c r="U116" s="189" t="str">
        <f>LOOKUP(H116,[13]ข้อมูลหลัก!A$1:C$65536)</f>
        <v>ดี</v>
      </c>
      <c r="V116" s="201"/>
    </row>
    <row r="117" spans="1:23" ht="20.25" customHeight="1">
      <c r="A117" s="189">
        <v>102</v>
      </c>
      <c r="B117" s="219" t="s">
        <v>194</v>
      </c>
      <c r="C117" s="191" t="s">
        <v>673</v>
      </c>
      <c r="D117" s="219" t="s">
        <v>25</v>
      </c>
      <c r="E117" s="189" t="s">
        <v>13</v>
      </c>
      <c r="F117" s="189">
        <v>1120</v>
      </c>
      <c r="G117" s="197">
        <v>12580</v>
      </c>
      <c r="H117" s="206">
        <v>96.6</v>
      </c>
      <c r="I117" s="194">
        <v>0.04</v>
      </c>
      <c r="J117" s="195">
        <f t="shared" si="29"/>
        <v>503.2</v>
      </c>
      <c r="K117" s="196">
        <f>ROUNDUP(J117,-1)</f>
        <v>510</v>
      </c>
      <c r="L117" s="197">
        <v>13090</v>
      </c>
      <c r="M117" s="196">
        <f>VLOOKUP(E117,[13]ข้อมูลหลัก!G$1:H$65536,2,FALSE)</f>
        <v>19430</v>
      </c>
      <c r="N117" s="196">
        <f t="shared" si="17"/>
        <v>523.6</v>
      </c>
      <c r="O117" s="196">
        <f t="shared" si="26"/>
        <v>530</v>
      </c>
      <c r="P117" s="198">
        <f t="shared" si="18"/>
        <v>13620</v>
      </c>
      <c r="Q117" s="199">
        <f t="shared" si="19"/>
        <v>14164.8</v>
      </c>
      <c r="R117" s="197">
        <f t="shared" si="20"/>
        <v>14170</v>
      </c>
      <c r="S117" s="200">
        <v>0</v>
      </c>
      <c r="T117" s="197">
        <f t="shared" si="27"/>
        <v>13620</v>
      </c>
      <c r="U117" s="189" t="str">
        <f>LOOKUP(H117,[13]ข้อมูลหลัก!A$1:C$65536)</f>
        <v>ดีเด่น</v>
      </c>
      <c r="V117" s="201"/>
    </row>
    <row r="118" spans="1:23" ht="20.25" customHeight="1">
      <c r="A118" s="180"/>
      <c r="B118" s="180"/>
      <c r="C118" s="202"/>
      <c r="D118" s="182" t="s">
        <v>674</v>
      </c>
      <c r="E118" s="180"/>
      <c r="F118" s="180"/>
      <c r="G118" s="183"/>
      <c r="H118" s="180"/>
      <c r="I118" s="180"/>
      <c r="J118" s="185"/>
      <c r="K118" s="203"/>
      <c r="L118" s="183"/>
      <c r="M118" s="180"/>
      <c r="N118" s="180"/>
      <c r="O118" s="180"/>
      <c r="P118" s="198">
        <f t="shared" si="18"/>
        <v>0</v>
      </c>
      <c r="Q118" s="199">
        <f t="shared" si="19"/>
        <v>0</v>
      </c>
      <c r="R118" s="197">
        <f t="shared" si="20"/>
        <v>0</v>
      </c>
      <c r="S118" s="196"/>
      <c r="T118" s="197"/>
      <c r="U118" s="180"/>
      <c r="V118" s="180"/>
    </row>
    <row r="119" spans="1:23" ht="20.25" customHeight="1">
      <c r="A119" s="278">
        <v>103</v>
      </c>
      <c r="B119" s="190" t="s">
        <v>675</v>
      </c>
      <c r="C119" s="191" t="s">
        <v>676</v>
      </c>
      <c r="D119" s="190" t="s">
        <v>206</v>
      </c>
      <c r="E119" s="205" t="s">
        <v>15</v>
      </c>
      <c r="F119" s="205">
        <v>1056</v>
      </c>
      <c r="G119" s="197">
        <v>19140</v>
      </c>
      <c r="H119" s="206">
        <v>93.3</v>
      </c>
      <c r="I119" s="194">
        <v>4.65E-2</v>
      </c>
      <c r="J119" s="195">
        <f>G119*I119</f>
        <v>890.01</v>
      </c>
      <c r="K119" s="196">
        <f t="shared" ref="K119:K128" si="30">ROUNDUP(J119,-1)</f>
        <v>900</v>
      </c>
      <c r="L119" s="197">
        <v>20040</v>
      </c>
      <c r="M119" s="196">
        <f>VLOOKUP(E119,[6]ข้อมูลหลัก!G$1:H$65536,2,FALSE)</f>
        <v>33360</v>
      </c>
      <c r="N119" s="196">
        <f t="shared" si="17"/>
        <v>801.6</v>
      </c>
      <c r="O119" s="196">
        <f t="shared" si="26"/>
        <v>810</v>
      </c>
      <c r="P119" s="198">
        <f t="shared" si="18"/>
        <v>20850</v>
      </c>
      <c r="Q119" s="199">
        <f t="shared" si="19"/>
        <v>21684</v>
      </c>
      <c r="R119" s="197">
        <f t="shared" si="20"/>
        <v>21690</v>
      </c>
      <c r="S119" s="200">
        <v>0</v>
      </c>
      <c r="T119" s="197">
        <f>P119</f>
        <v>20850</v>
      </c>
      <c r="U119" s="189" t="str">
        <f>LOOKUP(H119,[6]ข้อมูลหลัก!A$1:C$65536)</f>
        <v>ดีมาก</v>
      </c>
      <c r="V119" s="201"/>
    </row>
    <row r="120" spans="1:23" ht="20.25" customHeight="1">
      <c r="A120" s="276">
        <v>104</v>
      </c>
      <c r="B120" s="190" t="s">
        <v>208</v>
      </c>
      <c r="C120" s="191" t="s">
        <v>677</v>
      </c>
      <c r="D120" s="190" t="s">
        <v>206</v>
      </c>
      <c r="E120" s="205" t="s">
        <v>15</v>
      </c>
      <c r="F120" s="205">
        <v>1057</v>
      </c>
      <c r="G120" s="197">
        <v>18430</v>
      </c>
      <c r="H120" s="206">
        <v>93.2</v>
      </c>
      <c r="I120" s="194">
        <v>4.65E-2</v>
      </c>
      <c r="J120" s="195">
        <f>I120*G120</f>
        <v>856.995</v>
      </c>
      <c r="K120" s="196">
        <f>ROUNDUP(J120,-1)</f>
        <v>860</v>
      </c>
      <c r="L120" s="197">
        <v>19290</v>
      </c>
      <c r="M120" s="196">
        <f>VLOOKUP(E120,[6]ข้อมูลหลัก!G$1:H$65536,2,FALSE)</f>
        <v>33360</v>
      </c>
      <c r="N120" s="196">
        <f t="shared" si="17"/>
        <v>771.6</v>
      </c>
      <c r="O120" s="196">
        <f t="shared" si="26"/>
        <v>780</v>
      </c>
      <c r="P120" s="198">
        <f t="shared" si="18"/>
        <v>20070</v>
      </c>
      <c r="Q120" s="199">
        <f t="shared" si="19"/>
        <v>20872.8</v>
      </c>
      <c r="R120" s="197">
        <f t="shared" si="20"/>
        <v>20880</v>
      </c>
      <c r="S120" s="200">
        <v>0</v>
      </c>
      <c r="T120" s="197">
        <f t="shared" ref="T120:T126" si="31">P120</f>
        <v>20070</v>
      </c>
      <c r="U120" s="189" t="str">
        <f>LOOKUP(H120,[6]ข้อมูลหลัก!A$1:C$65536)</f>
        <v>ดีมาก</v>
      </c>
      <c r="V120" s="201"/>
      <c r="W120" s="188"/>
    </row>
    <row r="121" spans="1:23" ht="20.25" customHeight="1">
      <c r="A121" s="278">
        <v>105</v>
      </c>
      <c r="B121" s="190" t="s">
        <v>678</v>
      </c>
      <c r="C121" s="191" t="s">
        <v>679</v>
      </c>
      <c r="D121" s="190" t="s">
        <v>206</v>
      </c>
      <c r="E121" s="205" t="s">
        <v>15</v>
      </c>
      <c r="F121" s="205">
        <v>1058</v>
      </c>
      <c r="G121" s="197">
        <v>18170</v>
      </c>
      <c r="H121" s="206">
        <v>81.599999999999994</v>
      </c>
      <c r="I121" s="207">
        <v>0</v>
      </c>
      <c r="J121" s="195">
        <f>I121*G121</f>
        <v>0</v>
      </c>
      <c r="K121" s="196">
        <f t="shared" si="30"/>
        <v>0</v>
      </c>
      <c r="L121" s="197">
        <v>18170</v>
      </c>
      <c r="M121" s="196">
        <f>VLOOKUP(E121,[6]ข้อมูลหลัก!G$1:H$65536,2,FALSE)</f>
        <v>33360</v>
      </c>
      <c r="N121" s="196">
        <f t="shared" si="17"/>
        <v>726.8</v>
      </c>
      <c r="O121" s="196">
        <f t="shared" si="26"/>
        <v>730</v>
      </c>
      <c r="P121" s="198">
        <f t="shared" si="18"/>
        <v>18900</v>
      </c>
      <c r="Q121" s="199">
        <f t="shared" si="19"/>
        <v>19656</v>
      </c>
      <c r="R121" s="197">
        <f t="shared" si="20"/>
        <v>19660</v>
      </c>
      <c r="S121" s="200">
        <v>0</v>
      </c>
      <c r="T121" s="197">
        <f t="shared" si="31"/>
        <v>18900</v>
      </c>
      <c r="U121" s="189" t="str">
        <f>LOOKUP(H121,[6]ข้อมูลหลัก!A$1:C$65536)</f>
        <v>ดี</v>
      </c>
      <c r="V121" s="189"/>
    </row>
    <row r="122" spans="1:23" ht="20.25" customHeight="1">
      <c r="A122" s="276">
        <v>106</v>
      </c>
      <c r="B122" s="190" t="s">
        <v>210</v>
      </c>
      <c r="C122" s="191" t="s">
        <v>680</v>
      </c>
      <c r="D122" s="190" t="s">
        <v>206</v>
      </c>
      <c r="E122" s="205" t="s">
        <v>15</v>
      </c>
      <c r="F122" s="205">
        <v>1059</v>
      </c>
      <c r="G122" s="197">
        <v>18470</v>
      </c>
      <c r="H122" s="206">
        <v>98</v>
      </c>
      <c r="I122" s="207">
        <v>5.2999999999999999E-2</v>
      </c>
      <c r="J122" s="195">
        <f>I122*G122</f>
        <v>978.91</v>
      </c>
      <c r="K122" s="196">
        <f t="shared" si="30"/>
        <v>980</v>
      </c>
      <c r="L122" s="197">
        <v>19450</v>
      </c>
      <c r="M122" s="196">
        <f>VLOOKUP(E122,[6]ข้อมูลหลัก!G$1:H$65536,2,FALSE)</f>
        <v>33360</v>
      </c>
      <c r="N122" s="196">
        <f t="shared" si="17"/>
        <v>778</v>
      </c>
      <c r="O122" s="196">
        <f t="shared" si="26"/>
        <v>780</v>
      </c>
      <c r="P122" s="198">
        <f t="shared" si="18"/>
        <v>20230</v>
      </c>
      <c r="Q122" s="199">
        <f t="shared" si="19"/>
        <v>21039.200000000001</v>
      </c>
      <c r="R122" s="197">
        <f t="shared" si="20"/>
        <v>21040</v>
      </c>
      <c r="S122" s="200">
        <v>0</v>
      </c>
      <c r="T122" s="197">
        <f t="shared" si="31"/>
        <v>20230</v>
      </c>
      <c r="U122" s="189" t="str">
        <f>LOOKUP(H122,[6]ข้อมูลหลัก!A$1:C$65536)</f>
        <v>ดีเด่น</v>
      </c>
      <c r="V122" s="201"/>
    </row>
    <row r="123" spans="1:23" ht="20.25" customHeight="1">
      <c r="A123" s="278">
        <v>107</v>
      </c>
      <c r="B123" s="279" t="s">
        <v>681</v>
      </c>
      <c r="C123" s="191" t="s">
        <v>682</v>
      </c>
      <c r="D123" s="190" t="s">
        <v>206</v>
      </c>
      <c r="E123" s="205" t="s">
        <v>15</v>
      </c>
      <c r="F123" s="205">
        <v>1060</v>
      </c>
      <c r="G123" s="197">
        <v>18380</v>
      </c>
      <c r="H123" s="206">
        <v>93.2</v>
      </c>
      <c r="I123" s="207">
        <v>4.65E-2</v>
      </c>
      <c r="J123" s="195">
        <f>I123*G123</f>
        <v>854.67</v>
      </c>
      <c r="K123" s="196">
        <f t="shared" si="30"/>
        <v>860</v>
      </c>
      <c r="L123" s="197">
        <v>19240</v>
      </c>
      <c r="M123" s="196">
        <f>VLOOKUP(E123,[6]ข้อมูลหลัก!G$1:H$65536,2,FALSE)</f>
        <v>33360</v>
      </c>
      <c r="N123" s="196">
        <f t="shared" si="17"/>
        <v>769.6</v>
      </c>
      <c r="O123" s="196">
        <f t="shared" si="26"/>
        <v>770</v>
      </c>
      <c r="P123" s="198">
        <f t="shared" si="18"/>
        <v>20010</v>
      </c>
      <c r="Q123" s="199">
        <f t="shared" si="19"/>
        <v>20810.400000000001</v>
      </c>
      <c r="R123" s="197">
        <f t="shared" si="20"/>
        <v>20820</v>
      </c>
      <c r="S123" s="200">
        <v>0</v>
      </c>
      <c r="T123" s="197">
        <f t="shared" si="31"/>
        <v>20010</v>
      </c>
      <c r="U123" s="189" t="str">
        <f>LOOKUP(H123,[6]ข้อมูลหลัก!A$1:C$65536)</f>
        <v>ดีมาก</v>
      </c>
      <c r="V123" s="201"/>
    </row>
    <row r="124" spans="1:23" ht="20.25" customHeight="1">
      <c r="A124" s="276">
        <v>108</v>
      </c>
      <c r="B124" s="190" t="s">
        <v>212</v>
      </c>
      <c r="C124" s="191" t="s">
        <v>683</v>
      </c>
      <c r="D124" s="190" t="s">
        <v>206</v>
      </c>
      <c r="E124" s="205" t="s">
        <v>15</v>
      </c>
      <c r="F124" s="205">
        <v>1061</v>
      </c>
      <c r="G124" s="197">
        <v>18430</v>
      </c>
      <c r="H124" s="206">
        <v>93.3</v>
      </c>
      <c r="I124" s="194">
        <v>4.65E-2</v>
      </c>
      <c r="J124" s="195">
        <f>G124*I124</f>
        <v>856.995</v>
      </c>
      <c r="K124" s="196">
        <f t="shared" si="30"/>
        <v>860</v>
      </c>
      <c r="L124" s="197">
        <v>19290</v>
      </c>
      <c r="M124" s="196">
        <f>VLOOKUP(E124,[6]ข้อมูลหลัก!G$1:H$65536,2,FALSE)</f>
        <v>33360</v>
      </c>
      <c r="N124" s="196">
        <f t="shared" si="17"/>
        <v>771.6</v>
      </c>
      <c r="O124" s="196">
        <f t="shared" si="26"/>
        <v>780</v>
      </c>
      <c r="P124" s="198">
        <f t="shared" si="18"/>
        <v>20070</v>
      </c>
      <c r="Q124" s="199">
        <f t="shared" si="19"/>
        <v>20872.8</v>
      </c>
      <c r="R124" s="197">
        <f t="shared" si="20"/>
        <v>20880</v>
      </c>
      <c r="S124" s="200">
        <v>0</v>
      </c>
      <c r="T124" s="197">
        <f t="shared" si="31"/>
        <v>20070</v>
      </c>
      <c r="U124" s="189" t="str">
        <f>LOOKUP(H124,[6]ข้อมูลหลัก!A$1:C$65536)</f>
        <v>ดีมาก</v>
      </c>
      <c r="V124" s="201"/>
    </row>
    <row r="125" spans="1:23" ht="20.25" customHeight="1">
      <c r="A125" s="278">
        <v>109</v>
      </c>
      <c r="B125" s="190" t="s">
        <v>684</v>
      </c>
      <c r="C125" s="191" t="s">
        <v>685</v>
      </c>
      <c r="D125" s="190" t="s">
        <v>50</v>
      </c>
      <c r="E125" s="205" t="s">
        <v>15</v>
      </c>
      <c r="F125" s="205">
        <v>1062</v>
      </c>
      <c r="G125" s="197">
        <v>19220</v>
      </c>
      <c r="H125" s="206">
        <v>94</v>
      </c>
      <c r="I125" s="207">
        <v>4.65E-2</v>
      </c>
      <c r="J125" s="195">
        <f>I125*G125</f>
        <v>893.73</v>
      </c>
      <c r="K125" s="196">
        <f t="shared" si="30"/>
        <v>900</v>
      </c>
      <c r="L125" s="197">
        <v>20120</v>
      </c>
      <c r="M125" s="196">
        <f>VLOOKUP(E125,[6]ข้อมูลหลัก!G$1:H$65536,2,FALSE)</f>
        <v>33360</v>
      </c>
      <c r="N125" s="196">
        <f t="shared" si="17"/>
        <v>804.8</v>
      </c>
      <c r="O125" s="196">
        <f t="shared" si="26"/>
        <v>810</v>
      </c>
      <c r="P125" s="198">
        <f t="shared" si="18"/>
        <v>20930</v>
      </c>
      <c r="Q125" s="199">
        <f t="shared" si="19"/>
        <v>21767.200000000001</v>
      </c>
      <c r="R125" s="197">
        <f t="shared" si="20"/>
        <v>21770</v>
      </c>
      <c r="S125" s="200">
        <v>0</v>
      </c>
      <c r="T125" s="197">
        <f t="shared" si="31"/>
        <v>20930</v>
      </c>
      <c r="U125" s="189" t="str">
        <f>LOOKUP(H125,[6]ข้อมูลหลัก!A$1:C$65536)</f>
        <v>ดีมาก</v>
      </c>
      <c r="V125" s="201"/>
    </row>
    <row r="126" spans="1:23" ht="20.25" customHeight="1">
      <c r="A126" s="276">
        <v>110</v>
      </c>
      <c r="B126" s="204" t="s">
        <v>204</v>
      </c>
      <c r="C126" s="220" t="s">
        <v>686</v>
      </c>
      <c r="D126" s="190" t="s">
        <v>25</v>
      </c>
      <c r="E126" s="205" t="s">
        <v>13</v>
      </c>
      <c r="F126" s="205">
        <v>1065</v>
      </c>
      <c r="G126" s="197">
        <v>13800</v>
      </c>
      <c r="H126" s="206">
        <v>84</v>
      </c>
      <c r="I126" s="194">
        <v>0</v>
      </c>
      <c r="J126" s="195">
        <f>I126*G126</f>
        <v>0</v>
      </c>
      <c r="K126" s="196">
        <f t="shared" si="30"/>
        <v>0</v>
      </c>
      <c r="L126" s="197">
        <v>13800</v>
      </c>
      <c r="M126" s="196">
        <f>VLOOKUP(E126,[6]ข้อมูลหลัก!G$1:H$65536,2,FALSE)</f>
        <v>19430</v>
      </c>
      <c r="N126" s="196">
        <f t="shared" si="17"/>
        <v>552</v>
      </c>
      <c r="O126" s="196">
        <f t="shared" si="26"/>
        <v>560</v>
      </c>
      <c r="P126" s="198">
        <f t="shared" si="18"/>
        <v>14360</v>
      </c>
      <c r="Q126" s="199">
        <f t="shared" si="19"/>
        <v>14934.4</v>
      </c>
      <c r="R126" s="197">
        <f t="shared" si="20"/>
        <v>14940</v>
      </c>
      <c r="S126" s="200">
        <v>0</v>
      </c>
      <c r="T126" s="197">
        <f t="shared" si="31"/>
        <v>14360</v>
      </c>
      <c r="U126" s="189" t="str">
        <f>LOOKUP(H126,[6]ข้อมูลหลัก!A$1:C$65536)</f>
        <v>ดี</v>
      </c>
      <c r="V126" s="201"/>
    </row>
    <row r="127" spans="1:23" ht="20.25" customHeight="1">
      <c r="A127" s="278">
        <v>111</v>
      </c>
      <c r="B127" s="190" t="s">
        <v>214</v>
      </c>
      <c r="C127" s="191" t="s">
        <v>687</v>
      </c>
      <c r="D127" s="190" t="s">
        <v>213</v>
      </c>
      <c r="E127" s="205" t="s">
        <v>13</v>
      </c>
      <c r="F127" s="205">
        <v>1066</v>
      </c>
      <c r="G127" s="197">
        <v>10680</v>
      </c>
      <c r="H127" s="206">
        <v>98.2</v>
      </c>
      <c r="I127" s="194">
        <v>5.2999999999999999E-2</v>
      </c>
      <c r="J127" s="195">
        <f>I127*G127</f>
        <v>566.04</v>
      </c>
      <c r="K127" s="196">
        <f>ROUNDUP(J127,-1)</f>
        <v>570</v>
      </c>
      <c r="L127" s="197">
        <v>11250</v>
      </c>
      <c r="M127" s="196">
        <f>VLOOKUP(E127,[6]ข้อมูลหลัก!G$1:H$65536,2,FALSE)</f>
        <v>19430</v>
      </c>
      <c r="N127" s="196">
        <f t="shared" si="17"/>
        <v>450</v>
      </c>
      <c r="O127" s="196">
        <f t="shared" si="26"/>
        <v>450</v>
      </c>
      <c r="P127" s="198">
        <f t="shared" si="18"/>
        <v>11700</v>
      </c>
      <c r="Q127" s="199">
        <f t="shared" si="19"/>
        <v>12168</v>
      </c>
      <c r="R127" s="197">
        <f t="shared" si="20"/>
        <v>12170</v>
      </c>
      <c r="S127" s="197">
        <f>T127-P127</f>
        <v>1585</v>
      </c>
      <c r="T127" s="197">
        <v>13285</v>
      </c>
      <c r="U127" s="189" t="str">
        <f>LOOKUP(H127,[6]ข้อมูลหลัก!A$1:C$65536)</f>
        <v>ดีเด่น</v>
      </c>
      <c r="V127" s="237"/>
    </row>
    <row r="128" spans="1:23" ht="20.25" customHeight="1">
      <c r="A128" s="280">
        <v>112</v>
      </c>
      <c r="B128" s="281" t="s">
        <v>121</v>
      </c>
      <c r="C128" s="225" t="s">
        <v>688</v>
      </c>
      <c r="D128" s="281" t="s">
        <v>50</v>
      </c>
      <c r="E128" s="282" t="s">
        <v>15</v>
      </c>
      <c r="F128" s="282">
        <v>1166</v>
      </c>
      <c r="G128" s="228">
        <v>18840</v>
      </c>
      <c r="H128" s="229">
        <v>98</v>
      </c>
      <c r="I128" s="230">
        <v>5.2999999999999999E-2</v>
      </c>
      <c r="J128" s="231">
        <f>I128*G128</f>
        <v>998.52</v>
      </c>
      <c r="K128" s="232">
        <f t="shared" si="30"/>
        <v>1000</v>
      </c>
      <c r="L128" s="228">
        <v>19840</v>
      </c>
      <c r="M128" s="232">
        <f>VLOOKUP(E128,[6]ข้อมูลหลัก!G$1:H$65536,2,FALSE)</f>
        <v>33360</v>
      </c>
      <c r="N128" s="232">
        <f t="shared" si="17"/>
        <v>793.6</v>
      </c>
      <c r="O128" s="232">
        <f t="shared" si="26"/>
        <v>800</v>
      </c>
      <c r="P128" s="233">
        <f t="shared" si="18"/>
        <v>20640</v>
      </c>
      <c r="Q128" s="234">
        <f t="shared" si="19"/>
        <v>21465.599999999999</v>
      </c>
      <c r="R128" s="228">
        <f t="shared" si="20"/>
        <v>21470</v>
      </c>
      <c r="S128" s="235">
        <v>0</v>
      </c>
      <c r="T128" s="228">
        <f>P128</f>
        <v>20640</v>
      </c>
      <c r="U128" s="223" t="str">
        <f>LOOKUP(H128,[6]ข้อมูลหลัก!A$1:C$65536)</f>
        <v>ดีเด่น</v>
      </c>
      <c r="V128" s="236"/>
    </row>
    <row r="129" spans="1:23" ht="20.25" customHeight="1">
      <c r="A129" s="180"/>
      <c r="B129" s="180"/>
      <c r="C129" s="202"/>
      <c r="D129" s="182" t="s">
        <v>689</v>
      </c>
      <c r="E129" s="180"/>
      <c r="F129" s="180"/>
      <c r="G129" s="183"/>
      <c r="H129" s="180"/>
      <c r="I129" s="180"/>
      <c r="J129" s="185"/>
      <c r="K129" s="203"/>
      <c r="L129" s="183"/>
      <c r="M129" s="180"/>
      <c r="N129" s="180"/>
      <c r="O129" s="180"/>
      <c r="P129" s="198">
        <f t="shared" si="18"/>
        <v>0</v>
      </c>
      <c r="Q129" s="199">
        <f t="shared" si="19"/>
        <v>0</v>
      </c>
      <c r="R129" s="197">
        <f t="shared" si="20"/>
        <v>0</v>
      </c>
      <c r="S129" s="196"/>
      <c r="T129" s="197"/>
      <c r="U129" s="180"/>
      <c r="V129" s="180"/>
    </row>
    <row r="130" spans="1:23" ht="20.25" customHeight="1">
      <c r="A130" s="189">
        <v>113</v>
      </c>
      <c r="B130" s="250" t="s">
        <v>690</v>
      </c>
      <c r="C130" s="191" t="s">
        <v>691</v>
      </c>
      <c r="D130" s="250" t="s">
        <v>531</v>
      </c>
      <c r="E130" s="251" t="s">
        <v>13</v>
      </c>
      <c r="F130" s="251">
        <v>2</v>
      </c>
      <c r="G130" s="197">
        <v>11710</v>
      </c>
      <c r="H130" s="206">
        <v>99</v>
      </c>
      <c r="I130" s="207">
        <v>0.06</v>
      </c>
      <c r="J130" s="195">
        <f>G130*I130</f>
        <v>702.6</v>
      </c>
      <c r="K130" s="196">
        <f t="shared" ref="K130:K148" si="32">ROUNDUP(J130,-1)</f>
        <v>710</v>
      </c>
      <c r="L130" s="197">
        <v>12420</v>
      </c>
      <c r="M130" s="196">
        <f>VLOOKUP(E130,[14]ข้อมูลหลัก!G$1:H$65536,2,FALSE)</f>
        <v>19430</v>
      </c>
      <c r="N130" s="196">
        <f t="shared" si="17"/>
        <v>496.8</v>
      </c>
      <c r="O130" s="196">
        <f t="shared" si="26"/>
        <v>500</v>
      </c>
      <c r="P130" s="198">
        <f t="shared" si="18"/>
        <v>12920</v>
      </c>
      <c r="Q130" s="199">
        <f t="shared" si="19"/>
        <v>13436.8</v>
      </c>
      <c r="R130" s="197">
        <f t="shared" si="20"/>
        <v>13440</v>
      </c>
      <c r="S130" s="197">
        <f>T130-P130</f>
        <v>365</v>
      </c>
      <c r="T130" s="197">
        <v>13285</v>
      </c>
      <c r="U130" s="189" t="str">
        <f>LOOKUP(H130,[14]ข้อมูลหลัก!A$1:C$65536)</f>
        <v>ดีเด่น</v>
      </c>
      <c r="V130" s="201"/>
    </row>
    <row r="131" spans="1:23" ht="20.25" customHeight="1">
      <c r="A131" s="189">
        <v>114</v>
      </c>
      <c r="B131" s="250" t="s">
        <v>692</v>
      </c>
      <c r="C131" s="191" t="s">
        <v>693</v>
      </c>
      <c r="D131" s="250" t="s">
        <v>531</v>
      </c>
      <c r="E131" s="251" t="s">
        <v>13</v>
      </c>
      <c r="F131" s="251">
        <v>3</v>
      </c>
      <c r="G131" s="197">
        <v>11610</v>
      </c>
      <c r="H131" s="206">
        <v>98.2</v>
      </c>
      <c r="I131" s="207">
        <v>5.5E-2</v>
      </c>
      <c r="J131" s="195">
        <f t="shared" ref="J131:J148" si="33">I131*G131</f>
        <v>638.54999999999995</v>
      </c>
      <c r="K131" s="196">
        <f t="shared" si="32"/>
        <v>640</v>
      </c>
      <c r="L131" s="197">
        <v>12250</v>
      </c>
      <c r="M131" s="196">
        <f>VLOOKUP(E131,[14]ข้อมูลหลัก!G$1:H$65536,2,FALSE)</f>
        <v>19430</v>
      </c>
      <c r="N131" s="196">
        <f t="shared" si="17"/>
        <v>490</v>
      </c>
      <c r="O131" s="196">
        <f t="shared" si="26"/>
        <v>490</v>
      </c>
      <c r="P131" s="198">
        <f t="shared" si="18"/>
        <v>12740</v>
      </c>
      <c r="Q131" s="199">
        <f t="shared" si="19"/>
        <v>13249.6</v>
      </c>
      <c r="R131" s="197">
        <f t="shared" si="20"/>
        <v>13250</v>
      </c>
      <c r="S131" s="197">
        <f>T131-P131</f>
        <v>545</v>
      </c>
      <c r="T131" s="197">
        <v>13285</v>
      </c>
      <c r="U131" s="189" t="str">
        <f>LOOKUP(H131,[14]ข้อมูลหลัก!A$1:C$65536)</f>
        <v>ดีเด่น</v>
      </c>
      <c r="V131" s="201"/>
      <c r="W131" s="188"/>
    </row>
    <row r="132" spans="1:23" ht="20.25" customHeight="1">
      <c r="A132" s="189">
        <v>115</v>
      </c>
      <c r="B132" s="250" t="s">
        <v>694</v>
      </c>
      <c r="C132" s="191" t="s">
        <v>695</v>
      </c>
      <c r="D132" s="250" t="s">
        <v>531</v>
      </c>
      <c r="E132" s="251" t="s">
        <v>13</v>
      </c>
      <c r="F132" s="251">
        <v>4</v>
      </c>
      <c r="G132" s="197">
        <v>11670</v>
      </c>
      <c r="H132" s="206">
        <v>98.6</v>
      </c>
      <c r="I132" s="207">
        <v>5.7000000000000002E-2</v>
      </c>
      <c r="J132" s="195">
        <f t="shared" si="33"/>
        <v>665.19</v>
      </c>
      <c r="K132" s="196">
        <f t="shared" si="32"/>
        <v>670</v>
      </c>
      <c r="L132" s="197">
        <v>12340</v>
      </c>
      <c r="M132" s="196">
        <f>VLOOKUP(E132,[14]ข้อมูลหลัก!G$1:H$65536,2,FALSE)</f>
        <v>19430</v>
      </c>
      <c r="N132" s="196">
        <f t="shared" ref="N132:N196" si="34">L132*4/100</f>
        <v>493.6</v>
      </c>
      <c r="O132" s="196">
        <f t="shared" si="26"/>
        <v>500</v>
      </c>
      <c r="P132" s="198">
        <f t="shared" si="18"/>
        <v>12840</v>
      </c>
      <c r="Q132" s="199">
        <f t="shared" si="19"/>
        <v>13353.6</v>
      </c>
      <c r="R132" s="197">
        <f t="shared" si="20"/>
        <v>13360</v>
      </c>
      <c r="S132" s="197">
        <f>T132-P132</f>
        <v>445</v>
      </c>
      <c r="T132" s="197">
        <v>13285</v>
      </c>
      <c r="U132" s="189" t="str">
        <f>LOOKUP(H132,[14]ข้อมูลหลัก!A$1:C$65536)</f>
        <v>ดีเด่น</v>
      </c>
      <c r="V132" s="201"/>
    </row>
    <row r="133" spans="1:23" ht="20.25" customHeight="1">
      <c r="A133" s="189">
        <v>116</v>
      </c>
      <c r="B133" s="250" t="s">
        <v>222</v>
      </c>
      <c r="C133" s="191" t="s">
        <v>696</v>
      </c>
      <c r="D133" s="250" t="s">
        <v>84</v>
      </c>
      <c r="E133" s="251" t="s">
        <v>13</v>
      </c>
      <c r="F133" s="251">
        <v>50</v>
      </c>
      <c r="G133" s="197">
        <v>15380</v>
      </c>
      <c r="H133" s="206">
        <v>98.6</v>
      </c>
      <c r="I133" s="207">
        <v>5.7000000000000002E-2</v>
      </c>
      <c r="J133" s="195">
        <f t="shared" si="33"/>
        <v>876.66000000000008</v>
      </c>
      <c r="K133" s="196">
        <f t="shared" si="32"/>
        <v>880</v>
      </c>
      <c r="L133" s="197">
        <v>16260</v>
      </c>
      <c r="M133" s="196">
        <f>VLOOKUP(E133,[14]ข้อมูลหลัก!G$1:H$65536,2,FALSE)</f>
        <v>19430</v>
      </c>
      <c r="N133" s="196">
        <f t="shared" si="34"/>
        <v>650.4</v>
      </c>
      <c r="O133" s="196">
        <f t="shared" si="26"/>
        <v>660</v>
      </c>
      <c r="P133" s="198">
        <f t="shared" si="18"/>
        <v>16920</v>
      </c>
      <c r="Q133" s="199">
        <f t="shared" si="19"/>
        <v>17596.8</v>
      </c>
      <c r="R133" s="197">
        <f t="shared" si="20"/>
        <v>17600</v>
      </c>
      <c r="S133" s="200">
        <v>0</v>
      </c>
      <c r="T133" s="197">
        <f>P133</f>
        <v>16920</v>
      </c>
      <c r="U133" s="189" t="str">
        <f>LOOKUP(H133,[14]ข้อมูลหลัก!A$1:C$65536)</f>
        <v>ดีเด่น</v>
      </c>
      <c r="V133" s="201"/>
    </row>
    <row r="134" spans="1:23" ht="20.25" customHeight="1">
      <c r="A134" s="189">
        <v>117</v>
      </c>
      <c r="B134" s="250" t="s">
        <v>245</v>
      </c>
      <c r="C134" s="191" t="s">
        <v>697</v>
      </c>
      <c r="D134" s="250" t="s">
        <v>24</v>
      </c>
      <c r="E134" s="251" t="s">
        <v>15</v>
      </c>
      <c r="F134" s="251">
        <v>59</v>
      </c>
      <c r="G134" s="197">
        <v>19700</v>
      </c>
      <c r="H134" s="206">
        <v>98.2</v>
      </c>
      <c r="I134" s="207">
        <v>5.5E-2</v>
      </c>
      <c r="J134" s="195">
        <f t="shared" si="33"/>
        <v>1083.5</v>
      </c>
      <c r="K134" s="196">
        <f t="shared" si="32"/>
        <v>1090</v>
      </c>
      <c r="L134" s="197">
        <v>20790</v>
      </c>
      <c r="M134" s="196">
        <f>VLOOKUP(E134,[14]ข้อมูลหลัก!G$1:H$65536,2,FALSE)</f>
        <v>33360</v>
      </c>
      <c r="N134" s="196">
        <f t="shared" si="34"/>
        <v>831.6</v>
      </c>
      <c r="O134" s="196">
        <f t="shared" si="26"/>
        <v>840</v>
      </c>
      <c r="P134" s="198">
        <f t="shared" ref="P134:P197" si="35">L134+O134</f>
        <v>21630</v>
      </c>
      <c r="Q134" s="199">
        <f t="shared" si="19"/>
        <v>22495.200000000001</v>
      </c>
      <c r="R134" s="197">
        <f t="shared" si="20"/>
        <v>22500</v>
      </c>
      <c r="S134" s="200">
        <v>0</v>
      </c>
      <c r="T134" s="197">
        <f t="shared" ref="T134:T146" si="36">P134</f>
        <v>21630</v>
      </c>
      <c r="U134" s="189" t="str">
        <f>LOOKUP(H134,[14]ข้อมูลหลัก!A$1:C$65536)</f>
        <v>ดีเด่น</v>
      </c>
      <c r="V134" s="201"/>
    </row>
    <row r="135" spans="1:23" ht="20.25" customHeight="1">
      <c r="A135" s="189">
        <v>118</v>
      </c>
      <c r="B135" s="250" t="s">
        <v>248</v>
      </c>
      <c r="C135" s="191" t="s">
        <v>698</v>
      </c>
      <c r="D135" s="250" t="s">
        <v>24</v>
      </c>
      <c r="E135" s="251" t="s">
        <v>15</v>
      </c>
      <c r="F135" s="251">
        <v>103</v>
      </c>
      <c r="G135" s="197">
        <v>19780</v>
      </c>
      <c r="H135" s="206">
        <v>98.1</v>
      </c>
      <c r="I135" s="207">
        <v>5.5E-2</v>
      </c>
      <c r="J135" s="195">
        <f t="shared" si="33"/>
        <v>1087.9000000000001</v>
      </c>
      <c r="K135" s="196">
        <f t="shared" si="32"/>
        <v>1090</v>
      </c>
      <c r="L135" s="197">
        <v>20870</v>
      </c>
      <c r="M135" s="196">
        <f>VLOOKUP(E135,[14]ข้อมูลหลัก!G$1:H$65536,2,FALSE)</f>
        <v>33360</v>
      </c>
      <c r="N135" s="196">
        <f t="shared" si="34"/>
        <v>834.8</v>
      </c>
      <c r="O135" s="196">
        <f t="shared" si="26"/>
        <v>840</v>
      </c>
      <c r="P135" s="198">
        <f t="shared" si="35"/>
        <v>21710</v>
      </c>
      <c r="Q135" s="199">
        <f t="shared" ref="Q135:Q198" si="37">P135*4/100+P135</f>
        <v>22578.400000000001</v>
      </c>
      <c r="R135" s="197">
        <f t="shared" ref="R135:R198" si="38">ROUNDUP(Q135,-1)</f>
        <v>22580</v>
      </c>
      <c r="S135" s="200">
        <v>0</v>
      </c>
      <c r="T135" s="197">
        <f t="shared" si="36"/>
        <v>21710</v>
      </c>
      <c r="U135" s="189" t="str">
        <f>LOOKUP(H135,[14]ข้อมูลหลัก!A$1:C$65536)</f>
        <v>ดีเด่น</v>
      </c>
      <c r="V135" s="201"/>
    </row>
    <row r="136" spans="1:23" ht="20.25" customHeight="1">
      <c r="A136" s="189">
        <v>119</v>
      </c>
      <c r="B136" s="283" t="s">
        <v>249</v>
      </c>
      <c r="C136" s="191" t="s">
        <v>699</v>
      </c>
      <c r="D136" s="283" t="s">
        <v>24</v>
      </c>
      <c r="E136" s="284" t="s">
        <v>15</v>
      </c>
      <c r="F136" s="284">
        <v>105</v>
      </c>
      <c r="G136" s="197">
        <v>19870</v>
      </c>
      <c r="H136" s="206">
        <v>97.4</v>
      </c>
      <c r="I136" s="207">
        <v>5.3499999999999999E-2</v>
      </c>
      <c r="J136" s="244">
        <f t="shared" si="33"/>
        <v>1063.0450000000001</v>
      </c>
      <c r="K136" s="245">
        <f t="shared" si="32"/>
        <v>1070</v>
      </c>
      <c r="L136" s="197">
        <v>20940</v>
      </c>
      <c r="M136" s="245">
        <f>VLOOKUP(E136,[14]ข้อมูลหลัก!G$1:H$65536,2,FALSE)</f>
        <v>33360</v>
      </c>
      <c r="N136" s="196">
        <f t="shared" si="34"/>
        <v>837.6</v>
      </c>
      <c r="O136" s="196">
        <f t="shared" si="26"/>
        <v>840</v>
      </c>
      <c r="P136" s="198">
        <f t="shared" si="35"/>
        <v>21780</v>
      </c>
      <c r="Q136" s="199">
        <f t="shared" si="37"/>
        <v>22651.200000000001</v>
      </c>
      <c r="R136" s="197">
        <f t="shared" si="38"/>
        <v>22660</v>
      </c>
      <c r="S136" s="200">
        <v>0</v>
      </c>
      <c r="T136" s="197">
        <f t="shared" si="36"/>
        <v>21780</v>
      </c>
      <c r="U136" s="189" t="str">
        <f>LOOKUP(H136,[14]ข้อมูลหลัก!A$1:C$65536)</f>
        <v>ดีเด่น</v>
      </c>
      <c r="V136" s="201"/>
    </row>
    <row r="137" spans="1:23" ht="20.25" customHeight="1">
      <c r="A137" s="189">
        <v>120</v>
      </c>
      <c r="B137" s="250" t="s">
        <v>224</v>
      </c>
      <c r="C137" s="191" t="s">
        <v>700</v>
      </c>
      <c r="D137" s="250" t="s">
        <v>84</v>
      </c>
      <c r="E137" s="251" t="s">
        <v>13</v>
      </c>
      <c r="F137" s="251">
        <v>112</v>
      </c>
      <c r="G137" s="197">
        <v>15380</v>
      </c>
      <c r="H137" s="206">
        <v>98.3</v>
      </c>
      <c r="I137" s="207">
        <v>5.5E-2</v>
      </c>
      <c r="J137" s="195">
        <f t="shared" si="33"/>
        <v>845.9</v>
      </c>
      <c r="K137" s="196">
        <f t="shared" si="32"/>
        <v>850</v>
      </c>
      <c r="L137" s="197">
        <v>16230</v>
      </c>
      <c r="M137" s="196">
        <f>VLOOKUP(E137,[14]ข้อมูลหลัก!G$1:H$65536,2,FALSE)</f>
        <v>19430</v>
      </c>
      <c r="N137" s="196">
        <f t="shared" si="34"/>
        <v>649.20000000000005</v>
      </c>
      <c r="O137" s="196">
        <f t="shared" si="26"/>
        <v>650</v>
      </c>
      <c r="P137" s="198">
        <f t="shared" si="35"/>
        <v>16880</v>
      </c>
      <c r="Q137" s="199">
        <f t="shared" si="37"/>
        <v>17555.2</v>
      </c>
      <c r="R137" s="197">
        <f t="shared" si="38"/>
        <v>17560</v>
      </c>
      <c r="S137" s="200">
        <v>0</v>
      </c>
      <c r="T137" s="197">
        <f t="shared" si="36"/>
        <v>16880</v>
      </c>
      <c r="U137" s="189" t="str">
        <f>LOOKUP(H137,[14]ข้อมูลหลัก!A$1:C$65536)</f>
        <v>ดีเด่น</v>
      </c>
      <c r="V137" s="201"/>
    </row>
    <row r="138" spans="1:23" s="285" customFormat="1" ht="20.25" customHeight="1">
      <c r="A138" s="189">
        <v>121</v>
      </c>
      <c r="B138" s="250" t="s">
        <v>225</v>
      </c>
      <c r="C138" s="191" t="s">
        <v>701</v>
      </c>
      <c r="D138" s="250" t="s">
        <v>84</v>
      </c>
      <c r="E138" s="251" t="s">
        <v>13</v>
      </c>
      <c r="F138" s="251">
        <v>116</v>
      </c>
      <c r="G138" s="197">
        <v>15450</v>
      </c>
      <c r="H138" s="206">
        <v>98.2</v>
      </c>
      <c r="I138" s="207">
        <v>5.5E-2</v>
      </c>
      <c r="J138" s="195">
        <f t="shared" si="33"/>
        <v>849.75</v>
      </c>
      <c r="K138" s="196">
        <f t="shared" si="32"/>
        <v>850</v>
      </c>
      <c r="L138" s="197">
        <v>16300</v>
      </c>
      <c r="M138" s="196">
        <f>VLOOKUP(E138,[14]ข้อมูลหลัก!G$1:H$65536,2,FALSE)</f>
        <v>19430</v>
      </c>
      <c r="N138" s="196">
        <f t="shared" si="34"/>
        <v>652</v>
      </c>
      <c r="O138" s="196">
        <f t="shared" si="26"/>
        <v>660</v>
      </c>
      <c r="P138" s="198">
        <f t="shared" si="35"/>
        <v>16960</v>
      </c>
      <c r="Q138" s="199">
        <f t="shared" si="37"/>
        <v>17638.400000000001</v>
      </c>
      <c r="R138" s="197">
        <f t="shared" si="38"/>
        <v>17640</v>
      </c>
      <c r="S138" s="200">
        <v>0</v>
      </c>
      <c r="T138" s="197">
        <f t="shared" si="36"/>
        <v>16960</v>
      </c>
      <c r="U138" s="189" t="str">
        <f>LOOKUP(H138,[14]ข้อมูลหลัก!A$1:C$65536)</f>
        <v>ดีเด่น</v>
      </c>
      <c r="V138" s="201"/>
    </row>
    <row r="139" spans="1:23" ht="20.25" customHeight="1">
      <c r="A139" s="189">
        <v>122</v>
      </c>
      <c r="B139" s="250" t="s">
        <v>235</v>
      </c>
      <c r="C139" s="191" t="s">
        <v>702</v>
      </c>
      <c r="D139" s="250" t="s">
        <v>84</v>
      </c>
      <c r="E139" s="251" t="s">
        <v>13</v>
      </c>
      <c r="F139" s="251">
        <v>134</v>
      </c>
      <c r="G139" s="197">
        <v>15220</v>
      </c>
      <c r="H139" s="206">
        <v>86</v>
      </c>
      <c r="I139" s="207">
        <v>0.05</v>
      </c>
      <c r="J139" s="195">
        <f t="shared" si="33"/>
        <v>761</v>
      </c>
      <c r="K139" s="196">
        <f t="shared" si="32"/>
        <v>770</v>
      </c>
      <c r="L139" s="197">
        <v>15990</v>
      </c>
      <c r="M139" s="196">
        <f>VLOOKUP(E139,[14]ข้อมูลหลัก!G$1:H$65536,2,FALSE)</f>
        <v>19430</v>
      </c>
      <c r="N139" s="196">
        <f t="shared" si="34"/>
        <v>639.6</v>
      </c>
      <c r="O139" s="196">
        <f t="shared" si="26"/>
        <v>640</v>
      </c>
      <c r="P139" s="198">
        <f t="shared" si="35"/>
        <v>16630</v>
      </c>
      <c r="Q139" s="199">
        <f t="shared" si="37"/>
        <v>17295.2</v>
      </c>
      <c r="R139" s="197">
        <f t="shared" si="38"/>
        <v>17300</v>
      </c>
      <c r="S139" s="200">
        <v>0</v>
      </c>
      <c r="T139" s="197">
        <f t="shared" si="36"/>
        <v>16630</v>
      </c>
      <c r="U139" s="189" t="str">
        <f>LOOKUP(H139,[14]ข้อมูลหลัก!A$1:C$65536)</f>
        <v>ดีมาก</v>
      </c>
      <c r="V139" s="201"/>
    </row>
    <row r="140" spans="1:23" ht="20.25" customHeight="1">
      <c r="A140" s="189">
        <v>123</v>
      </c>
      <c r="B140" s="250" t="s">
        <v>236</v>
      </c>
      <c r="C140" s="191" t="s">
        <v>703</v>
      </c>
      <c r="D140" s="250" t="s">
        <v>84</v>
      </c>
      <c r="E140" s="251" t="s">
        <v>13</v>
      </c>
      <c r="F140" s="251">
        <v>144</v>
      </c>
      <c r="G140" s="197">
        <v>15450</v>
      </c>
      <c r="H140" s="206">
        <v>98.05</v>
      </c>
      <c r="I140" s="207">
        <v>5.3999999999999999E-2</v>
      </c>
      <c r="J140" s="195">
        <f t="shared" si="33"/>
        <v>834.3</v>
      </c>
      <c r="K140" s="196">
        <f t="shared" si="32"/>
        <v>840</v>
      </c>
      <c r="L140" s="197">
        <v>16290</v>
      </c>
      <c r="M140" s="196">
        <f>VLOOKUP(E140,[14]ข้อมูลหลัก!G$1:H$65536,2,FALSE)</f>
        <v>19430</v>
      </c>
      <c r="N140" s="196">
        <f t="shared" si="34"/>
        <v>651.6</v>
      </c>
      <c r="O140" s="196">
        <f t="shared" si="26"/>
        <v>660</v>
      </c>
      <c r="P140" s="198">
        <f t="shared" si="35"/>
        <v>16950</v>
      </c>
      <c r="Q140" s="199">
        <f t="shared" si="37"/>
        <v>17628</v>
      </c>
      <c r="R140" s="197">
        <f t="shared" si="38"/>
        <v>17630</v>
      </c>
      <c r="S140" s="200">
        <v>0</v>
      </c>
      <c r="T140" s="197">
        <f t="shared" si="36"/>
        <v>16950</v>
      </c>
      <c r="U140" s="189" t="str">
        <f>LOOKUP(H140,[14]ข้อมูลหลัก!A$1:C$65536)</f>
        <v>ดีเด่น</v>
      </c>
      <c r="V140" s="201"/>
    </row>
    <row r="141" spans="1:23" ht="20.25" customHeight="1">
      <c r="A141" s="189">
        <v>124</v>
      </c>
      <c r="B141" s="250" t="s">
        <v>237</v>
      </c>
      <c r="C141" s="191" t="s">
        <v>704</v>
      </c>
      <c r="D141" s="250" t="s">
        <v>84</v>
      </c>
      <c r="E141" s="251" t="s">
        <v>13</v>
      </c>
      <c r="F141" s="286">
        <v>348</v>
      </c>
      <c r="G141" s="197">
        <v>15000</v>
      </c>
      <c r="H141" s="274">
        <v>97.5</v>
      </c>
      <c r="I141" s="207">
        <v>5.3499999999999999E-2</v>
      </c>
      <c r="J141" s="195">
        <f t="shared" si="33"/>
        <v>802.5</v>
      </c>
      <c r="K141" s="196">
        <f t="shared" si="32"/>
        <v>810</v>
      </c>
      <c r="L141" s="197">
        <v>15810</v>
      </c>
      <c r="M141" s="196">
        <f>VLOOKUP(E141,[14]ข้อมูลหลัก!G$1:H$65536,2,FALSE)</f>
        <v>19430</v>
      </c>
      <c r="N141" s="196">
        <f t="shared" si="34"/>
        <v>632.4</v>
      </c>
      <c r="O141" s="196">
        <f t="shared" si="26"/>
        <v>640</v>
      </c>
      <c r="P141" s="198">
        <f t="shared" si="35"/>
        <v>16450</v>
      </c>
      <c r="Q141" s="199">
        <f t="shared" si="37"/>
        <v>17108</v>
      </c>
      <c r="R141" s="197">
        <f t="shared" si="38"/>
        <v>17110</v>
      </c>
      <c r="S141" s="200">
        <v>0</v>
      </c>
      <c r="T141" s="197">
        <f t="shared" si="36"/>
        <v>16450</v>
      </c>
      <c r="U141" s="189" t="str">
        <f>LOOKUP(H141,[14]ข้อมูลหลัก!A$1:C$65536)</f>
        <v>ดีเด่น</v>
      </c>
      <c r="V141" s="201"/>
    </row>
    <row r="142" spans="1:23" ht="20.25" customHeight="1">
      <c r="A142" s="189">
        <v>125</v>
      </c>
      <c r="B142" s="250" t="s">
        <v>705</v>
      </c>
      <c r="C142" s="191" t="s">
        <v>706</v>
      </c>
      <c r="D142" s="250" t="s">
        <v>152</v>
      </c>
      <c r="E142" s="251" t="s">
        <v>15</v>
      </c>
      <c r="F142" s="286">
        <v>617</v>
      </c>
      <c r="G142" s="197">
        <v>19700</v>
      </c>
      <c r="H142" s="274">
        <v>98</v>
      </c>
      <c r="I142" s="207">
        <v>5.3999999999999999E-2</v>
      </c>
      <c r="J142" s="195">
        <f t="shared" si="33"/>
        <v>1063.8</v>
      </c>
      <c r="K142" s="196">
        <f t="shared" si="32"/>
        <v>1070</v>
      </c>
      <c r="L142" s="197">
        <v>20770</v>
      </c>
      <c r="M142" s="196">
        <f>VLOOKUP(E142,[14]ข้อมูลหลัก!G$1:H$65536,2,FALSE)</f>
        <v>33360</v>
      </c>
      <c r="N142" s="196">
        <f t="shared" si="34"/>
        <v>830.8</v>
      </c>
      <c r="O142" s="196">
        <f t="shared" si="26"/>
        <v>840</v>
      </c>
      <c r="P142" s="198">
        <f t="shared" si="35"/>
        <v>21610</v>
      </c>
      <c r="Q142" s="199">
        <f t="shared" si="37"/>
        <v>22474.400000000001</v>
      </c>
      <c r="R142" s="197">
        <f t="shared" si="38"/>
        <v>22480</v>
      </c>
      <c r="S142" s="200">
        <v>0</v>
      </c>
      <c r="T142" s="197">
        <f>P142</f>
        <v>21610</v>
      </c>
      <c r="U142" s="189" t="str">
        <f>LOOKUP(H142,[14]ข้อมูลหลัก!A$1:C$65536)</f>
        <v>ดีเด่น</v>
      </c>
      <c r="V142" s="201"/>
    </row>
    <row r="143" spans="1:23" ht="20.25" customHeight="1">
      <c r="A143" s="189">
        <v>126</v>
      </c>
      <c r="B143" s="204" t="s">
        <v>707</v>
      </c>
      <c r="C143" s="191" t="s">
        <v>708</v>
      </c>
      <c r="D143" s="204" t="s">
        <v>65</v>
      </c>
      <c r="E143" s="189" t="s">
        <v>538</v>
      </c>
      <c r="F143" s="276">
        <v>623</v>
      </c>
      <c r="G143" s="287">
        <v>13800</v>
      </c>
      <c r="H143" s="274">
        <v>97.54</v>
      </c>
      <c r="I143" s="207">
        <v>0</v>
      </c>
      <c r="J143" s="195">
        <f t="shared" si="33"/>
        <v>0</v>
      </c>
      <c r="K143" s="196">
        <f t="shared" si="32"/>
        <v>0</v>
      </c>
      <c r="L143" s="197">
        <v>13800</v>
      </c>
      <c r="M143" s="196">
        <f>VLOOKUP(E143,[6]ข้อมูลหลัก!G$1:H$65536,2,FALSE)</f>
        <v>23970</v>
      </c>
      <c r="N143" s="196">
        <f t="shared" si="34"/>
        <v>552</v>
      </c>
      <c r="O143" s="196">
        <f t="shared" si="26"/>
        <v>560</v>
      </c>
      <c r="P143" s="198">
        <f t="shared" si="35"/>
        <v>14360</v>
      </c>
      <c r="Q143" s="199">
        <f t="shared" si="37"/>
        <v>14934.4</v>
      </c>
      <c r="R143" s="197">
        <f t="shared" si="38"/>
        <v>14940</v>
      </c>
      <c r="S143" s="200">
        <v>0</v>
      </c>
      <c r="T143" s="197">
        <f t="shared" si="36"/>
        <v>14360</v>
      </c>
      <c r="U143" s="189" t="str">
        <f>LOOKUP(H143,[6]ข้อมูลหลัก!A$1:C$65536)</f>
        <v>ดีเด่น</v>
      </c>
      <c r="V143" s="201"/>
    </row>
    <row r="144" spans="1:23" ht="20.25" customHeight="1">
      <c r="A144" s="189">
        <v>127</v>
      </c>
      <c r="B144" s="204" t="s">
        <v>709</v>
      </c>
      <c r="C144" s="277" t="s">
        <v>710</v>
      </c>
      <c r="D144" s="204" t="s">
        <v>65</v>
      </c>
      <c r="E144" s="189" t="s">
        <v>538</v>
      </c>
      <c r="F144" s="189">
        <v>624</v>
      </c>
      <c r="G144" s="287">
        <v>13800</v>
      </c>
      <c r="H144" s="206">
        <v>97.52</v>
      </c>
      <c r="I144" s="207">
        <v>0</v>
      </c>
      <c r="J144" s="195">
        <f t="shared" si="33"/>
        <v>0</v>
      </c>
      <c r="K144" s="196">
        <f t="shared" si="32"/>
        <v>0</v>
      </c>
      <c r="L144" s="197">
        <v>13800</v>
      </c>
      <c r="M144" s="196">
        <f>VLOOKUP(E144,[6]ข้อมูลหลัก!G$1:H$65536,2,FALSE)</f>
        <v>23970</v>
      </c>
      <c r="N144" s="196">
        <f t="shared" si="34"/>
        <v>552</v>
      </c>
      <c r="O144" s="196">
        <f t="shared" si="26"/>
        <v>560</v>
      </c>
      <c r="P144" s="198">
        <f t="shared" si="35"/>
        <v>14360</v>
      </c>
      <c r="Q144" s="199">
        <f t="shared" si="37"/>
        <v>14934.4</v>
      </c>
      <c r="R144" s="197">
        <f t="shared" si="38"/>
        <v>14940</v>
      </c>
      <c r="S144" s="200">
        <v>0</v>
      </c>
      <c r="T144" s="197">
        <f t="shared" si="36"/>
        <v>14360</v>
      </c>
      <c r="U144" s="189" t="str">
        <f>LOOKUP(H144,[6]ข้อมูลหลัก!A$1:C$65536)</f>
        <v>ดีเด่น</v>
      </c>
      <c r="V144" s="201"/>
    </row>
    <row r="145" spans="1:23" ht="20.25" customHeight="1">
      <c r="A145" s="189">
        <v>128</v>
      </c>
      <c r="B145" s="204" t="s">
        <v>711</v>
      </c>
      <c r="C145" s="277" t="s">
        <v>712</v>
      </c>
      <c r="D145" s="204" t="s">
        <v>713</v>
      </c>
      <c r="E145" s="189" t="s">
        <v>538</v>
      </c>
      <c r="F145" s="189">
        <v>629</v>
      </c>
      <c r="G145" s="287">
        <v>13800</v>
      </c>
      <c r="H145" s="206">
        <v>97.6</v>
      </c>
      <c r="I145" s="207">
        <v>0</v>
      </c>
      <c r="J145" s="195">
        <f t="shared" si="33"/>
        <v>0</v>
      </c>
      <c r="K145" s="196">
        <f t="shared" si="32"/>
        <v>0</v>
      </c>
      <c r="L145" s="197">
        <v>13800</v>
      </c>
      <c r="M145" s="196">
        <f>VLOOKUP(E145,[6]ข้อมูลหลัก!G$1:H$65536,2,FALSE)</f>
        <v>23970</v>
      </c>
      <c r="N145" s="196">
        <f t="shared" si="34"/>
        <v>552</v>
      </c>
      <c r="O145" s="196">
        <f t="shared" si="26"/>
        <v>560</v>
      </c>
      <c r="P145" s="198">
        <f t="shared" si="35"/>
        <v>14360</v>
      </c>
      <c r="Q145" s="199">
        <f t="shared" si="37"/>
        <v>14934.4</v>
      </c>
      <c r="R145" s="197">
        <f t="shared" si="38"/>
        <v>14940</v>
      </c>
      <c r="S145" s="200">
        <v>0</v>
      </c>
      <c r="T145" s="197">
        <f t="shared" si="36"/>
        <v>14360</v>
      </c>
      <c r="U145" s="189" t="str">
        <f>LOOKUP(H145,[6]ข้อมูลหลัก!A$1:C$65536)</f>
        <v>ดีเด่น</v>
      </c>
      <c r="V145" s="201"/>
    </row>
    <row r="146" spans="1:23" ht="20.25" customHeight="1">
      <c r="A146" s="189">
        <v>129</v>
      </c>
      <c r="B146" s="204" t="s">
        <v>714</v>
      </c>
      <c r="C146" s="277" t="s">
        <v>715</v>
      </c>
      <c r="D146" s="204" t="s">
        <v>713</v>
      </c>
      <c r="E146" s="189" t="s">
        <v>538</v>
      </c>
      <c r="F146" s="189">
        <v>630</v>
      </c>
      <c r="G146" s="287">
        <v>13800</v>
      </c>
      <c r="H146" s="206">
        <v>97.5</v>
      </c>
      <c r="I146" s="207">
        <v>0</v>
      </c>
      <c r="J146" s="195">
        <f t="shared" si="33"/>
        <v>0</v>
      </c>
      <c r="K146" s="196">
        <f t="shared" si="32"/>
        <v>0</v>
      </c>
      <c r="L146" s="197">
        <v>13800</v>
      </c>
      <c r="M146" s="196">
        <f>VLOOKUP(E146,[6]ข้อมูลหลัก!G$1:H$65536,2,FALSE)</f>
        <v>23970</v>
      </c>
      <c r="N146" s="196">
        <f t="shared" si="34"/>
        <v>552</v>
      </c>
      <c r="O146" s="196">
        <f t="shared" si="26"/>
        <v>560</v>
      </c>
      <c r="P146" s="198">
        <f t="shared" si="35"/>
        <v>14360</v>
      </c>
      <c r="Q146" s="199">
        <f t="shared" si="37"/>
        <v>14934.4</v>
      </c>
      <c r="R146" s="197">
        <f t="shared" si="38"/>
        <v>14940</v>
      </c>
      <c r="S146" s="200">
        <v>0</v>
      </c>
      <c r="T146" s="197">
        <f t="shared" si="36"/>
        <v>14360</v>
      </c>
      <c r="U146" s="189" t="str">
        <f>LOOKUP(H146,[6]ข้อมูลหลัก!A$1:C$65536)</f>
        <v>ดีเด่น</v>
      </c>
      <c r="V146" s="201"/>
    </row>
    <row r="147" spans="1:23" ht="20.25" customHeight="1">
      <c r="A147" s="189">
        <v>130</v>
      </c>
      <c r="B147" s="204" t="s">
        <v>716</v>
      </c>
      <c r="C147" s="277" t="s">
        <v>717</v>
      </c>
      <c r="D147" s="222" t="s">
        <v>718</v>
      </c>
      <c r="E147" s="189" t="s">
        <v>538</v>
      </c>
      <c r="F147" s="189">
        <v>637</v>
      </c>
      <c r="G147" s="287">
        <v>11280</v>
      </c>
      <c r="H147" s="206">
        <v>97.6</v>
      </c>
      <c r="I147" s="207">
        <v>0</v>
      </c>
      <c r="J147" s="195">
        <f t="shared" si="33"/>
        <v>0</v>
      </c>
      <c r="K147" s="196">
        <f t="shared" si="32"/>
        <v>0</v>
      </c>
      <c r="L147" s="197">
        <v>11280</v>
      </c>
      <c r="M147" s="196">
        <f>VLOOKUP(E147,[6]ข้อมูลหลัก!G$1:H$65536,2,FALSE)</f>
        <v>23970</v>
      </c>
      <c r="N147" s="196">
        <f t="shared" si="34"/>
        <v>451.2</v>
      </c>
      <c r="O147" s="196">
        <f t="shared" si="26"/>
        <v>460</v>
      </c>
      <c r="P147" s="198">
        <f t="shared" si="35"/>
        <v>11740</v>
      </c>
      <c r="Q147" s="199">
        <f t="shared" si="37"/>
        <v>12209.6</v>
      </c>
      <c r="R147" s="197">
        <f t="shared" si="38"/>
        <v>12210</v>
      </c>
      <c r="S147" s="197">
        <f>T147-P147</f>
        <v>1545</v>
      </c>
      <c r="T147" s="197">
        <v>13285</v>
      </c>
      <c r="U147" s="189" t="str">
        <f>LOOKUP(H147,[6]ข้อมูลหลัก!A$1:C$65536)</f>
        <v>ดีเด่น</v>
      </c>
      <c r="V147" s="237"/>
    </row>
    <row r="148" spans="1:23" ht="20.25" customHeight="1">
      <c r="A148" s="189">
        <v>131</v>
      </c>
      <c r="B148" s="204" t="s">
        <v>719</v>
      </c>
      <c r="C148" s="277" t="s">
        <v>720</v>
      </c>
      <c r="D148" s="204" t="s">
        <v>718</v>
      </c>
      <c r="E148" s="189" t="s">
        <v>538</v>
      </c>
      <c r="F148" s="189">
        <v>638</v>
      </c>
      <c r="G148" s="287">
        <v>11280</v>
      </c>
      <c r="H148" s="206">
        <v>97.6</v>
      </c>
      <c r="I148" s="207">
        <v>0</v>
      </c>
      <c r="J148" s="195">
        <f t="shared" si="33"/>
        <v>0</v>
      </c>
      <c r="K148" s="196">
        <f t="shared" si="32"/>
        <v>0</v>
      </c>
      <c r="L148" s="197">
        <v>11280</v>
      </c>
      <c r="M148" s="196">
        <f>VLOOKUP(E148,[6]ข้อมูลหลัก!G$1:H$65536,2,FALSE)</f>
        <v>23970</v>
      </c>
      <c r="N148" s="196">
        <f t="shared" si="34"/>
        <v>451.2</v>
      </c>
      <c r="O148" s="196">
        <f t="shared" si="26"/>
        <v>460</v>
      </c>
      <c r="P148" s="198">
        <f t="shared" si="35"/>
        <v>11740</v>
      </c>
      <c r="Q148" s="199">
        <f t="shared" si="37"/>
        <v>12209.6</v>
      </c>
      <c r="R148" s="197">
        <f t="shared" si="38"/>
        <v>12210</v>
      </c>
      <c r="S148" s="197">
        <f>T148-P148</f>
        <v>1545</v>
      </c>
      <c r="T148" s="197">
        <v>13285</v>
      </c>
      <c r="U148" s="189" t="str">
        <f>LOOKUP(H148,[6]ข้อมูลหลัก!A$1:C$65536)</f>
        <v>ดีเด่น</v>
      </c>
      <c r="V148" s="237"/>
    </row>
    <row r="149" spans="1:23" ht="20.25" customHeight="1">
      <c r="A149" s="180"/>
      <c r="B149" s="180"/>
      <c r="C149" s="202"/>
      <c r="D149" s="182" t="s">
        <v>721</v>
      </c>
      <c r="E149" s="180"/>
      <c r="F149" s="180"/>
      <c r="G149" s="183"/>
      <c r="H149" s="180"/>
      <c r="I149" s="180"/>
      <c r="J149" s="185"/>
      <c r="K149" s="203"/>
      <c r="L149" s="183"/>
      <c r="M149" s="180"/>
      <c r="N149" s="180"/>
      <c r="O149" s="180"/>
      <c r="P149" s="198">
        <f t="shared" si="35"/>
        <v>0</v>
      </c>
      <c r="Q149" s="199">
        <f t="shared" si="37"/>
        <v>0</v>
      </c>
      <c r="R149" s="197">
        <f t="shared" si="38"/>
        <v>0</v>
      </c>
      <c r="S149" s="197"/>
      <c r="T149" s="197"/>
      <c r="U149" s="180"/>
      <c r="V149" s="180"/>
    </row>
    <row r="150" spans="1:23" ht="20.25" customHeight="1">
      <c r="A150" s="189">
        <v>132</v>
      </c>
      <c r="B150" s="190" t="s">
        <v>722</v>
      </c>
      <c r="C150" s="191">
        <v>3720100045454</v>
      </c>
      <c r="D150" s="190" t="s">
        <v>531</v>
      </c>
      <c r="E150" s="205" t="s">
        <v>13</v>
      </c>
      <c r="F150" s="205">
        <v>5</v>
      </c>
      <c r="G150" s="197">
        <v>11780</v>
      </c>
      <c r="H150" s="206">
        <v>95</v>
      </c>
      <c r="I150" s="207">
        <v>0.06</v>
      </c>
      <c r="J150" s="195">
        <f>G150*I150</f>
        <v>706.8</v>
      </c>
      <c r="K150" s="196">
        <f t="shared" ref="K150:K159" si="39">ROUNDUP(J150,-1)</f>
        <v>710</v>
      </c>
      <c r="L150" s="197">
        <v>12490</v>
      </c>
      <c r="M150" s="196">
        <f>VLOOKUP(E150,[15]ข้อมูลหลัก!G$1:H$65536,2,FALSE)</f>
        <v>19430</v>
      </c>
      <c r="N150" s="196">
        <f t="shared" si="34"/>
        <v>499.6</v>
      </c>
      <c r="O150" s="196">
        <f t="shared" si="26"/>
        <v>500</v>
      </c>
      <c r="P150" s="198">
        <f t="shared" si="35"/>
        <v>12990</v>
      </c>
      <c r="Q150" s="199">
        <f t="shared" si="37"/>
        <v>13509.6</v>
      </c>
      <c r="R150" s="197">
        <f t="shared" si="38"/>
        <v>13510</v>
      </c>
      <c r="S150" s="197">
        <f>T150-P150</f>
        <v>295</v>
      </c>
      <c r="T150" s="197">
        <v>13285</v>
      </c>
      <c r="U150" s="189" t="str">
        <f>LOOKUP(H150,[15]ข้อมูลหลัก!A$1:C$65536)</f>
        <v>ดีเด่น</v>
      </c>
      <c r="V150" s="201"/>
    </row>
    <row r="151" spans="1:23" ht="20.25" customHeight="1">
      <c r="A151" s="189">
        <v>133</v>
      </c>
      <c r="B151" s="190" t="s">
        <v>274</v>
      </c>
      <c r="C151" s="191" t="s">
        <v>723</v>
      </c>
      <c r="D151" s="190" t="s">
        <v>84</v>
      </c>
      <c r="E151" s="205" t="s">
        <v>13</v>
      </c>
      <c r="F151" s="205">
        <v>41</v>
      </c>
      <c r="G151" s="197">
        <v>12410</v>
      </c>
      <c r="H151" s="206">
        <v>98</v>
      </c>
      <c r="I151" s="207">
        <v>0.06</v>
      </c>
      <c r="J151" s="195">
        <f t="shared" ref="J151:J159" si="40">I151*G151</f>
        <v>744.6</v>
      </c>
      <c r="K151" s="196">
        <f t="shared" si="39"/>
        <v>750</v>
      </c>
      <c r="L151" s="197">
        <v>13160</v>
      </c>
      <c r="M151" s="196">
        <f>VLOOKUP(E151,[15]ข้อมูลหลัก!G$1:H$65536,2,FALSE)</f>
        <v>19430</v>
      </c>
      <c r="N151" s="196">
        <f t="shared" si="34"/>
        <v>526.4</v>
      </c>
      <c r="O151" s="196">
        <f t="shared" si="26"/>
        <v>530</v>
      </c>
      <c r="P151" s="198">
        <f t="shared" si="35"/>
        <v>13690</v>
      </c>
      <c r="Q151" s="199">
        <f t="shared" si="37"/>
        <v>14237.6</v>
      </c>
      <c r="R151" s="197">
        <f t="shared" si="38"/>
        <v>14240</v>
      </c>
      <c r="S151" s="200">
        <v>0</v>
      </c>
      <c r="T151" s="197">
        <f>P151</f>
        <v>13690</v>
      </c>
      <c r="U151" s="189" t="str">
        <f>LOOKUP(H151,[15]ข้อมูลหลัก!A$1:C$65536)</f>
        <v>ดีเด่น</v>
      </c>
      <c r="V151" s="201"/>
      <c r="W151" s="188"/>
    </row>
    <row r="152" spans="1:23" ht="20.25" customHeight="1">
      <c r="A152" s="189">
        <v>134</v>
      </c>
      <c r="B152" s="204" t="s">
        <v>278</v>
      </c>
      <c r="C152" s="220" t="s">
        <v>724</v>
      </c>
      <c r="D152" s="204" t="s">
        <v>84</v>
      </c>
      <c r="E152" s="205" t="s">
        <v>13</v>
      </c>
      <c r="F152" s="205">
        <v>80</v>
      </c>
      <c r="G152" s="197">
        <v>13800</v>
      </c>
      <c r="H152" s="206">
        <v>80</v>
      </c>
      <c r="I152" s="207">
        <v>0</v>
      </c>
      <c r="J152" s="195"/>
      <c r="K152" s="196"/>
      <c r="L152" s="197">
        <v>13800</v>
      </c>
      <c r="M152" s="196">
        <f>VLOOKUP(E152,[13]ข้อมูลหลัก!G$1:H$65536,2,FALSE)</f>
        <v>19430</v>
      </c>
      <c r="N152" s="196">
        <f t="shared" si="34"/>
        <v>552</v>
      </c>
      <c r="O152" s="196">
        <f t="shared" si="26"/>
        <v>560</v>
      </c>
      <c r="P152" s="198">
        <f t="shared" si="35"/>
        <v>14360</v>
      </c>
      <c r="Q152" s="199">
        <f t="shared" si="37"/>
        <v>14934.4</v>
      </c>
      <c r="R152" s="197">
        <f t="shared" si="38"/>
        <v>14940</v>
      </c>
      <c r="S152" s="200">
        <v>0</v>
      </c>
      <c r="T152" s="197">
        <f t="shared" ref="T152:T158" si="41">P152</f>
        <v>14360</v>
      </c>
      <c r="U152" s="189" t="str">
        <f>LOOKUP(H152,[13]ข้อมูลหลัก!A$1:C$65536)</f>
        <v>ดี</v>
      </c>
      <c r="V152" s="189"/>
      <c r="W152" s="288"/>
    </row>
    <row r="153" spans="1:23" ht="20.25" customHeight="1">
      <c r="A153" s="189">
        <v>135</v>
      </c>
      <c r="B153" s="190" t="s">
        <v>725</v>
      </c>
      <c r="C153" s="191" t="s">
        <v>726</v>
      </c>
      <c r="D153" s="190" t="s">
        <v>24</v>
      </c>
      <c r="E153" s="205" t="s">
        <v>15</v>
      </c>
      <c r="F153" s="205">
        <v>83</v>
      </c>
      <c r="G153" s="197">
        <v>19870</v>
      </c>
      <c r="H153" s="206">
        <v>95</v>
      </c>
      <c r="I153" s="194">
        <v>0.06</v>
      </c>
      <c r="J153" s="195">
        <f t="shared" si="40"/>
        <v>1192.2</v>
      </c>
      <c r="K153" s="196">
        <f t="shared" si="39"/>
        <v>1200</v>
      </c>
      <c r="L153" s="197">
        <v>21070</v>
      </c>
      <c r="M153" s="196">
        <f>VLOOKUP(E153,[15]ข้อมูลหลัก!G$1:H$65536,2,FALSE)</f>
        <v>33360</v>
      </c>
      <c r="N153" s="196">
        <f t="shared" si="34"/>
        <v>842.8</v>
      </c>
      <c r="O153" s="196">
        <f t="shared" si="26"/>
        <v>850</v>
      </c>
      <c r="P153" s="198">
        <f t="shared" si="35"/>
        <v>21920</v>
      </c>
      <c r="Q153" s="199">
        <f t="shared" si="37"/>
        <v>22796.799999999999</v>
      </c>
      <c r="R153" s="197">
        <f t="shared" si="38"/>
        <v>22800</v>
      </c>
      <c r="S153" s="200">
        <v>0</v>
      </c>
      <c r="T153" s="197">
        <f t="shared" si="41"/>
        <v>21920</v>
      </c>
      <c r="U153" s="189" t="str">
        <f>LOOKUP(H153,[15]ข้อมูลหลัก!A$1:C$65536)</f>
        <v>ดีเด่น</v>
      </c>
      <c r="V153" s="201"/>
    </row>
    <row r="154" spans="1:23" ht="20.25" customHeight="1">
      <c r="A154" s="189">
        <v>136</v>
      </c>
      <c r="B154" s="190" t="s">
        <v>285</v>
      </c>
      <c r="C154" s="191" t="s">
        <v>727</v>
      </c>
      <c r="D154" s="190" t="s">
        <v>24</v>
      </c>
      <c r="E154" s="205" t="s">
        <v>15</v>
      </c>
      <c r="F154" s="205">
        <v>93</v>
      </c>
      <c r="G154" s="197">
        <v>20010</v>
      </c>
      <c r="H154" s="206">
        <v>97</v>
      </c>
      <c r="I154" s="207">
        <v>0.06</v>
      </c>
      <c r="J154" s="195">
        <f t="shared" si="40"/>
        <v>1200.5999999999999</v>
      </c>
      <c r="K154" s="196">
        <f t="shared" si="39"/>
        <v>1210</v>
      </c>
      <c r="L154" s="197">
        <v>21220</v>
      </c>
      <c r="M154" s="196">
        <f>VLOOKUP(E154,[15]ข้อมูลหลัก!G$1:H$65536,2,FALSE)</f>
        <v>33360</v>
      </c>
      <c r="N154" s="196">
        <f t="shared" si="34"/>
        <v>848.8</v>
      </c>
      <c r="O154" s="196">
        <f t="shared" si="26"/>
        <v>850</v>
      </c>
      <c r="P154" s="198">
        <f t="shared" si="35"/>
        <v>22070</v>
      </c>
      <c r="Q154" s="199">
        <f t="shared" si="37"/>
        <v>22952.799999999999</v>
      </c>
      <c r="R154" s="197">
        <f t="shared" si="38"/>
        <v>22960</v>
      </c>
      <c r="S154" s="200">
        <v>0</v>
      </c>
      <c r="T154" s="197">
        <f t="shared" si="41"/>
        <v>22070</v>
      </c>
      <c r="U154" s="189" t="str">
        <f>LOOKUP(H154,[15]ข้อมูลหลัก!A$1:C$65536)</f>
        <v>ดีเด่น</v>
      </c>
      <c r="V154" s="201"/>
    </row>
    <row r="155" spans="1:23" ht="20.25" customHeight="1">
      <c r="A155" s="189">
        <v>137</v>
      </c>
      <c r="B155" s="190" t="s">
        <v>728</v>
      </c>
      <c r="C155" s="191" t="s">
        <v>729</v>
      </c>
      <c r="D155" s="190" t="s">
        <v>113</v>
      </c>
      <c r="E155" s="205" t="s">
        <v>15</v>
      </c>
      <c r="F155" s="205">
        <v>199</v>
      </c>
      <c r="G155" s="197">
        <v>18000</v>
      </c>
      <c r="H155" s="206">
        <v>98</v>
      </c>
      <c r="I155" s="207">
        <v>0.06</v>
      </c>
      <c r="J155" s="195">
        <f t="shared" si="40"/>
        <v>1080</v>
      </c>
      <c r="K155" s="196">
        <f t="shared" si="39"/>
        <v>1080</v>
      </c>
      <c r="L155" s="197">
        <v>19080</v>
      </c>
      <c r="M155" s="196">
        <f>VLOOKUP(E155,[15]ข้อมูลหลัก!G$1:H$65536,2,FALSE)</f>
        <v>33360</v>
      </c>
      <c r="N155" s="196">
        <f t="shared" si="34"/>
        <v>763.2</v>
      </c>
      <c r="O155" s="196">
        <f t="shared" si="26"/>
        <v>770</v>
      </c>
      <c r="P155" s="198">
        <f t="shared" si="35"/>
        <v>19850</v>
      </c>
      <c r="Q155" s="199">
        <f t="shared" si="37"/>
        <v>20644</v>
      </c>
      <c r="R155" s="197">
        <f t="shared" si="38"/>
        <v>20650</v>
      </c>
      <c r="S155" s="200">
        <v>0</v>
      </c>
      <c r="T155" s="197">
        <f t="shared" si="41"/>
        <v>19850</v>
      </c>
      <c r="U155" s="189" t="str">
        <f>LOOKUP(H155,[15]ข้อมูลหลัก!A$1:C$65536)</f>
        <v>ดีเด่น</v>
      </c>
      <c r="V155" s="189"/>
    </row>
    <row r="156" spans="1:23" ht="20.25" customHeight="1">
      <c r="A156" s="189">
        <v>138</v>
      </c>
      <c r="B156" s="190" t="s">
        <v>282</v>
      </c>
      <c r="C156" s="191" t="s">
        <v>730</v>
      </c>
      <c r="D156" s="190" t="s">
        <v>113</v>
      </c>
      <c r="E156" s="205" t="s">
        <v>15</v>
      </c>
      <c r="F156" s="205">
        <v>491</v>
      </c>
      <c r="G156" s="197">
        <v>18000</v>
      </c>
      <c r="H156" s="206">
        <v>98</v>
      </c>
      <c r="I156" s="207">
        <v>0.06</v>
      </c>
      <c r="J156" s="195">
        <f t="shared" si="40"/>
        <v>1080</v>
      </c>
      <c r="K156" s="196">
        <f t="shared" si="39"/>
        <v>1080</v>
      </c>
      <c r="L156" s="197">
        <v>19080</v>
      </c>
      <c r="M156" s="196">
        <f>VLOOKUP(E156,[15]ข้อมูลหลัก!G$1:H$65536,2,FALSE)</f>
        <v>33360</v>
      </c>
      <c r="N156" s="196">
        <f t="shared" si="34"/>
        <v>763.2</v>
      </c>
      <c r="O156" s="196">
        <f t="shared" si="26"/>
        <v>770</v>
      </c>
      <c r="P156" s="198">
        <f t="shared" si="35"/>
        <v>19850</v>
      </c>
      <c r="Q156" s="199">
        <f t="shared" si="37"/>
        <v>20644</v>
      </c>
      <c r="R156" s="197">
        <f t="shared" si="38"/>
        <v>20650</v>
      </c>
      <c r="S156" s="200">
        <v>0</v>
      </c>
      <c r="T156" s="197">
        <f t="shared" si="41"/>
        <v>19850</v>
      </c>
      <c r="U156" s="189" t="str">
        <f>LOOKUP(H156,[15]ข้อมูลหลัก!A$1:C$65536)</f>
        <v>ดีเด่น</v>
      </c>
      <c r="V156" s="189"/>
    </row>
    <row r="157" spans="1:23" ht="20.25" customHeight="1">
      <c r="A157" s="189">
        <v>139</v>
      </c>
      <c r="B157" s="204" t="s">
        <v>731</v>
      </c>
      <c r="C157" s="277" t="s">
        <v>732</v>
      </c>
      <c r="D157" s="204" t="s">
        <v>733</v>
      </c>
      <c r="E157" s="189" t="s">
        <v>538</v>
      </c>
      <c r="F157" s="189">
        <v>499</v>
      </c>
      <c r="G157" s="197">
        <v>13800</v>
      </c>
      <c r="H157" s="206">
        <v>80</v>
      </c>
      <c r="I157" s="207">
        <v>0</v>
      </c>
      <c r="J157" s="195">
        <f t="shared" si="40"/>
        <v>0</v>
      </c>
      <c r="K157" s="196">
        <f t="shared" si="39"/>
        <v>0</v>
      </c>
      <c r="L157" s="197">
        <v>13800</v>
      </c>
      <c r="M157" s="196">
        <f>VLOOKUP(E157,[13]ข้อมูลหลัก!G$1:H$65536,2,FALSE)</f>
        <v>23970</v>
      </c>
      <c r="N157" s="196">
        <f t="shared" si="34"/>
        <v>552</v>
      </c>
      <c r="O157" s="196">
        <f t="shared" si="26"/>
        <v>560</v>
      </c>
      <c r="P157" s="198">
        <f t="shared" si="35"/>
        <v>14360</v>
      </c>
      <c r="Q157" s="199">
        <f t="shared" si="37"/>
        <v>14934.4</v>
      </c>
      <c r="R157" s="197">
        <f t="shared" si="38"/>
        <v>14940</v>
      </c>
      <c r="S157" s="200">
        <v>0</v>
      </c>
      <c r="T157" s="197">
        <f t="shared" si="41"/>
        <v>14360</v>
      </c>
      <c r="U157" s="189" t="str">
        <f>LOOKUP(H157,[13]ข้อมูลหลัก!A$1:C$65536)</f>
        <v>ดี</v>
      </c>
      <c r="V157" s="189"/>
    </row>
    <row r="158" spans="1:23" ht="20.25" customHeight="1">
      <c r="A158" s="189">
        <v>140</v>
      </c>
      <c r="B158" s="204" t="s">
        <v>288</v>
      </c>
      <c r="C158" s="277" t="s">
        <v>734</v>
      </c>
      <c r="D158" s="204" t="s">
        <v>733</v>
      </c>
      <c r="E158" s="189" t="s">
        <v>538</v>
      </c>
      <c r="F158" s="189">
        <v>500</v>
      </c>
      <c r="G158" s="197">
        <v>13800</v>
      </c>
      <c r="H158" s="206">
        <v>80</v>
      </c>
      <c r="I158" s="207">
        <v>0</v>
      </c>
      <c r="J158" s="195">
        <f t="shared" si="40"/>
        <v>0</v>
      </c>
      <c r="K158" s="196">
        <f t="shared" si="39"/>
        <v>0</v>
      </c>
      <c r="L158" s="197">
        <v>13800</v>
      </c>
      <c r="M158" s="196">
        <f>VLOOKUP(E158,[13]ข้อมูลหลัก!G$1:H$65536,2,FALSE)</f>
        <v>23970</v>
      </c>
      <c r="N158" s="196">
        <f t="shared" si="34"/>
        <v>552</v>
      </c>
      <c r="O158" s="196">
        <f t="shared" si="26"/>
        <v>560</v>
      </c>
      <c r="P158" s="198">
        <f t="shared" si="35"/>
        <v>14360</v>
      </c>
      <c r="Q158" s="199">
        <f t="shared" si="37"/>
        <v>14934.4</v>
      </c>
      <c r="R158" s="197">
        <f t="shared" si="38"/>
        <v>14940</v>
      </c>
      <c r="S158" s="200">
        <v>0</v>
      </c>
      <c r="T158" s="197">
        <f t="shared" si="41"/>
        <v>14360</v>
      </c>
      <c r="U158" s="189" t="str">
        <f>LOOKUP(H158,[13]ข้อมูลหลัก!A$1:C$65536)</f>
        <v>ดี</v>
      </c>
      <c r="V158" s="189"/>
    </row>
    <row r="159" spans="1:23" ht="20.25" customHeight="1">
      <c r="A159" s="189">
        <v>141</v>
      </c>
      <c r="B159" s="190" t="s">
        <v>289</v>
      </c>
      <c r="C159" s="191" t="s">
        <v>735</v>
      </c>
      <c r="D159" s="190" t="s">
        <v>65</v>
      </c>
      <c r="E159" s="205" t="s">
        <v>538</v>
      </c>
      <c r="F159" s="205">
        <v>518</v>
      </c>
      <c r="G159" s="197">
        <v>14730</v>
      </c>
      <c r="H159" s="206">
        <v>98</v>
      </c>
      <c r="I159" s="207">
        <v>0.06</v>
      </c>
      <c r="J159" s="195">
        <f t="shared" si="40"/>
        <v>883.8</v>
      </c>
      <c r="K159" s="196">
        <f t="shared" si="39"/>
        <v>890</v>
      </c>
      <c r="L159" s="197">
        <v>15620</v>
      </c>
      <c r="M159" s="196">
        <f>VLOOKUP(E159,[15]ข้อมูลหลัก!G$1:H$65536,2,FALSE)</f>
        <v>23970</v>
      </c>
      <c r="N159" s="196">
        <f t="shared" si="34"/>
        <v>624.79999999999995</v>
      </c>
      <c r="O159" s="196">
        <f t="shared" si="26"/>
        <v>630</v>
      </c>
      <c r="P159" s="198">
        <f t="shared" si="35"/>
        <v>16250</v>
      </c>
      <c r="Q159" s="199">
        <f t="shared" si="37"/>
        <v>16900</v>
      </c>
      <c r="R159" s="197">
        <f t="shared" si="38"/>
        <v>16900</v>
      </c>
      <c r="S159" s="200">
        <v>0</v>
      </c>
      <c r="T159" s="197">
        <f>P159</f>
        <v>16250</v>
      </c>
      <c r="U159" s="189" t="str">
        <f>LOOKUP(H159,[15]ข้อมูลหลัก!A$1:C$65536)</f>
        <v>ดีเด่น</v>
      </c>
      <c r="V159" s="201"/>
    </row>
    <row r="160" spans="1:23" ht="20.25" customHeight="1">
      <c r="A160" s="189">
        <v>142</v>
      </c>
      <c r="B160" s="289" t="s">
        <v>290</v>
      </c>
      <c r="C160" s="220" t="s">
        <v>736</v>
      </c>
      <c r="D160" s="204" t="s">
        <v>733</v>
      </c>
      <c r="E160" s="189" t="s">
        <v>538</v>
      </c>
      <c r="F160" s="189">
        <v>505</v>
      </c>
      <c r="G160" s="197">
        <v>13800</v>
      </c>
      <c r="H160" s="206"/>
      <c r="I160" s="207"/>
      <c r="J160" s="195"/>
      <c r="K160" s="196"/>
      <c r="L160" s="197">
        <v>13800</v>
      </c>
      <c r="M160" s="196"/>
      <c r="N160" s="196">
        <f t="shared" si="34"/>
        <v>552</v>
      </c>
      <c r="O160" s="196">
        <f t="shared" si="26"/>
        <v>560</v>
      </c>
      <c r="P160" s="198">
        <f t="shared" si="35"/>
        <v>14360</v>
      </c>
      <c r="Q160" s="199">
        <f t="shared" si="37"/>
        <v>14934.4</v>
      </c>
      <c r="R160" s="197">
        <f t="shared" si="38"/>
        <v>14940</v>
      </c>
      <c r="S160" s="200">
        <v>0</v>
      </c>
      <c r="T160" s="197">
        <f>P160</f>
        <v>14360</v>
      </c>
      <c r="U160" s="189"/>
      <c r="V160" s="201"/>
    </row>
    <row r="161" spans="1:23" ht="20.25" customHeight="1">
      <c r="A161" s="189">
        <v>143</v>
      </c>
      <c r="B161" s="204" t="s">
        <v>737</v>
      </c>
      <c r="C161" s="277" t="s">
        <v>738</v>
      </c>
      <c r="D161" s="204" t="s">
        <v>718</v>
      </c>
      <c r="E161" s="189" t="s">
        <v>538</v>
      </c>
      <c r="F161" s="189">
        <v>513</v>
      </c>
      <c r="G161" s="197">
        <v>11280</v>
      </c>
      <c r="H161" s="206">
        <v>80</v>
      </c>
      <c r="I161" s="207">
        <v>0</v>
      </c>
      <c r="J161" s="195">
        <f>I161*G161</f>
        <v>0</v>
      </c>
      <c r="K161" s="196">
        <f>ROUNDUP(J161,-1)</f>
        <v>0</v>
      </c>
      <c r="L161" s="197">
        <v>11280</v>
      </c>
      <c r="M161" s="196">
        <f>VLOOKUP(E161,[13]ข้อมูลหลัก!G$1:H$65536,2,FALSE)</f>
        <v>23970</v>
      </c>
      <c r="N161" s="196">
        <f>L161*4/100</f>
        <v>451.2</v>
      </c>
      <c r="O161" s="196">
        <f>ROUNDUP(N161,-1)</f>
        <v>460</v>
      </c>
      <c r="P161" s="198">
        <f t="shared" si="35"/>
        <v>11740</v>
      </c>
      <c r="Q161" s="199">
        <f t="shared" si="37"/>
        <v>12209.6</v>
      </c>
      <c r="R161" s="197">
        <f t="shared" si="38"/>
        <v>12210</v>
      </c>
      <c r="S161" s="197">
        <f>T161-P161</f>
        <v>1545</v>
      </c>
      <c r="T161" s="197">
        <v>13285</v>
      </c>
      <c r="U161" s="189" t="str">
        <f>LOOKUP(H161,[13]ข้อมูลหลัก!A$1:C$65536)</f>
        <v>ดี</v>
      </c>
      <c r="V161" s="247"/>
    </row>
    <row r="162" spans="1:23" ht="20.25" customHeight="1">
      <c r="A162" s="189">
        <v>144</v>
      </c>
      <c r="B162" s="204" t="s">
        <v>292</v>
      </c>
      <c r="C162" s="277" t="s">
        <v>739</v>
      </c>
      <c r="D162" s="204" t="s">
        <v>718</v>
      </c>
      <c r="E162" s="189" t="s">
        <v>538</v>
      </c>
      <c r="F162" s="189">
        <v>514</v>
      </c>
      <c r="G162" s="197">
        <v>11280</v>
      </c>
      <c r="H162" s="206">
        <v>80</v>
      </c>
      <c r="I162" s="207">
        <v>0</v>
      </c>
      <c r="J162" s="195">
        <f>I162*G162</f>
        <v>0</v>
      </c>
      <c r="K162" s="196">
        <f>ROUNDUP(J162,-1)</f>
        <v>0</v>
      </c>
      <c r="L162" s="197">
        <v>11280</v>
      </c>
      <c r="M162" s="196">
        <f>VLOOKUP(E162,[13]ข้อมูลหลัก!G$1:H$65536,2,FALSE)</f>
        <v>23970</v>
      </c>
      <c r="N162" s="196">
        <f>L162*4/100</f>
        <v>451.2</v>
      </c>
      <c r="O162" s="196">
        <f>ROUNDUP(N162,-1)</f>
        <v>460</v>
      </c>
      <c r="P162" s="198">
        <f t="shared" si="35"/>
        <v>11740</v>
      </c>
      <c r="Q162" s="199">
        <f t="shared" si="37"/>
        <v>12209.6</v>
      </c>
      <c r="R162" s="197">
        <f t="shared" si="38"/>
        <v>12210</v>
      </c>
      <c r="S162" s="197">
        <f>T162-P162</f>
        <v>1545</v>
      </c>
      <c r="T162" s="197">
        <v>13285</v>
      </c>
      <c r="U162" s="189" t="str">
        <f>LOOKUP(H162,[13]ข้อมูลหลัก!A$1:C$65536)</f>
        <v>ดี</v>
      </c>
      <c r="V162" s="247"/>
    </row>
    <row r="163" spans="1:23" ht="20.25" customHeight="1">
      <c r="A163" s="189">
        <v>145</v>
      </c>
      <c r="B163" s="290" t="s">
        <v>740</v>
      </c>
      <c r="C163" s="291">
        <v>517</v>
      </c>
      <c r="D163" s="292" t="s">
        <v>263</v>
      </c>
      <c r="E163" s="291" t="s">
        <v>538</v>
      </c>
      <c r="F163" s="291">
        <v>517</v>
      </c>
      <c r="G163" s="293"/>
      <c r="H163" s="294"/>
      <c r="I163" s="295"/>
      <c r="J163" s="296"/>
      <c r="K163" s="297"/>
      <c r="L163" s="293"/>
      <c r="M163" s="297"/>
      <c r="N163" s="297"/>
      <c r="O163" s="297"/>
      <c r="P163" s="198">
        <f t="shared" si="35"/>
        <v>0</v>
      </c>
      <c r="Q163" s="199">
        <f t="shared" si="37"/>
        <v>0</v>
      </c>
      <c r="R163" s="197">
        <f t="shared" si="38"/>
        <v>0</v>
      </c>
      <c r="S163" s="298"/>
      <c r="T163" s="293"/>
      <c r="U163" s="291"/>
      <c r="V163" s="299"/>
    </row>
    <row r="164" spans="1:23" ht="20.25" customHeight="1">
      <c r="A164" s="180"/>
      <c r="B164" s="180"/>
      <c r="C164" s="202"/>
      <c r="D164" s="182" t="s">
        <v>741</v>
      </c>
      <c r="E164" s="180"/>
      <c r="F164" s="180"/>
      <c r="G164" s="183"/>
      <c r="H164" s="180"/>
      <c r="I164" s="180"/>
      <c r="J164" s="185"/>
      <c r="K164" s="203"/>
      <c r="L164" s="183"/>
      <c r="M164" s="180"/>
      <c r="N164" s="180"/>
      <c r="O164" s="180"/>
      <c r="P164" s="198">
        <f t="shared" si="35"/>
        <v>0</v>
      </c>
      <c r="Q164" s="199">
        <f t="shared" si="37"/>
        <v>0</v>
      </c>
      <c r="R164" s="197">
        <f t="shared" si="38"/>
        <v>0</v>
      </c>
      <c r="S164" s="196"/>
      <c r="T164" s="197"/>
      <c r="U164" s="180"/>
      <c r="V164" s="180"/>
    </row>
    <row r="165" spans="1:23" ht="20.25" customHeight="1">
      <c r="A165" s="189">
        <v>146</v>
      </c>
      <c r="B165" s="190" t="s">
        <v>317</v>
      </c>
      <c r="C165" s="191" t="s">
        <v>742</v>
      </c>
      <c r="D165" s="190" t="s">
        <v>24</v>
      </c>
      <c r="E165" s="205" t="s">
        <v>15</v>
      </c>
      <c r="F165" s="205">
        <v>73</v>
      </c>
      <c r="G165" s="197">
        <v>23150</v>
      </c>
      <c r="H165" s="206">
        <v>95.2</v>
      </c>
      <c r="I165" s="207">
        <v>0.06</v>
      </c>
      <c r="J165" s="195">
        <f>G165*I165</f>
        <v>1389</v>
      </c>
      <c r="K165" s="196">
        <f t="shared" ref="K165:K176" si="42">ROUNDUP(J165,-1)</f>
        <v>1390</v>
      </c>
      <c r="L165" s="197">
        <v>24540</v>
      </c>
      <c r="M165" s="196">
        <f>VLOOKUP(E165,[16]ข้อมูลหลัก!G$1:H$65536,2,FALSE)</f>
        <v>33360</v>
      </c>
      <c r="N165" s="196">
        <f t="shared" si="34"/>
        <v>981.6</v>
      </c>
      <c r="O165" s="196">
        <f t="shared" si="26"/>
        <v>990</v>
      </c>
      <c r="P165" s="198">
        <f t="shared" si="35"/>
        <v>25530</v>
      </c>
      <c r="Q165" s="199">
        <f t="shared" si="37"/>
        <v>26551.200000000001</v>
      </c>
      <c r="R165" s="197">
        <f t="shared" si="38"/>
        <v>26560</v>
      </c>
      <c r="S165" s="200">
        <v>0</v>
      </c>
      <c r="T165" s="197">
        <f>P165</f>
        <v>25530</v>
      </c>
      <c r="U165" s="189" t="str">
        <f>LOOKUP(H165,[16]ข้อมูลหลัก!A$1:C$65536)</f>
        <v>ดีเด่น</v>
      </c>
      <c r="V165" s="201"/>
    </row>
    <row r="166" spans="1:23" ht="20.25" customHeight="1">
      <c r="A166" s="189">
        <v>147</v>
      </c>
      <c r="B166" s="190" t="s">
        <v>311</v>
      </c>
      <c r="C166" s="191" t="s">
        <v>743</v>
      </c>
      <c r="D166" s="190" t="s">
        <v>113</v>
      </c>
      <c r="E166" s="205" t="s">
        <v>15</v>
      </c>
      <c r="F166" s="205">
        <v>367</v>
      </c>
      <c r="G166" s="197">
        <v>18540</v>
      </c>
      <c r="H166" s="206">
        <v>95</v>
      </c>
      <c r="I166" s="194">
        <v>0.06</v>
      </c>
      <c r="J166" s="195">
        <f>I166*G166</f>
        <v>1112.3999999999999</v>
      </c>
      <c r="K166" s="196">
        <f t="shared" si="42"/>
        <v>1120</v>
      </c>
      <c r="L166" s="197">
        <v>19660</v>
      </c>
      <c r="M166" s="196">
        <f>VLOOKUP(E166,[16]ข้อมูลหลัก!G$1:H$65536,2,FALSE)</f>
        <v>33360</v>
      </c>
      <c r="N166" s="196">
        <f t="shared" si="34"/>
        <v>786.4</v>
      </c>
      <c r="O166" s="196">
        <f t="shared" si="26"/>
        <v>790</v>
      </c>
      <c r="P166" s="198">
        <f t="shared" si="35"/>
        <v>20450</v>
      </c>
      <c r="Q166" s="199">
        <f t="shared" si="37"/>
        <v>21268</v>
      </c>
      <c r="R166" s="197">
        <f t="shared" si="38"/>
        <v>21270</v>
      </c>
      <c r="S166" s="200">
        <v>0</v>
      </c>
      <c r="T166" s="197">
        <f t="shared" ref="T166:T171" si="43">P166</f>
        <v>20450</v>
      </c>
      <c r="U166" s="189" t="str">
        <f>LOOKUP(H166,[16]ข้อมูลหลัก!A$1:C$65536)</f>
        <v>ดีเด่น</v>
      </c>
      <c r="V166" s="201"/>
    </row>
    <row r="167" spans="1:23" ht="20.25" customHeight="1">
      <c r="A167" s="189">
        <v>148</v>
      </c>
      <c r="B167" s="190" t="s">
        <v>320</v>
      </c>
      <c r="C167" s="191" t="s">
        <v>744</v>
      </c>
      <c r="D167" s="190" t="s">
        <v>152</v>
      </c>
      <c r="E167" s="205" t="s">
        <v>15</v>
      </c>
      <c r="F167" s="205">
        <v>369</v>
      </c>
      <c r="G167" s="197">
        <v>19780</v>
      </c>
      <c r="H167" s="206">
        <v>95.4</v>
      </c>
      <c r="I167" s="207">
        <v>0.06</v>
      </c>
      <c r="J167" s="195">
        <f>I167*G167</f>
        <v>1186.8</v>
      </c>
      <c r="K167" s="196">
        <f t="shared" si="42"/>
        <v>1190</v>
      </c>
      <c r="L167" s="197">
        <v>20970</v>
      </c>
      <c r="M167" s="196">
        <f>VLOOKUP(E167,[16]ข้อมูลหลัก!G$1:H$65536,2,FALSE)</f>
        <v>33360</v>
      </c>
      <c r="N167" s="196">
        <f t="shared" si="34"/>
        <v>838.8</v>
      </c>
      <c r="O167" s="196">
        <f t="shared" ref="O167:O231" si="44">ROUNDUP(N167,-1)</f>
        <v>840</v>
      </c>
      <c r="P167" s="198">
        <f t="shared" si="35"/>
        <v>21810</v>
      </c>
      <c r="Q167" s="199">
        <f t="shared" si="37"/>
        <v>22682.400000000001</v>
      </c>
      <c r="R167" s="197">
        <f t="shared" si="38"/>
        <v>22690</v>
      </c>
      <c r="S167" s="200">
        <v>0</v>
      </c>
      <c r="T167" s="197">
        <f t="shared" si="43"/>
        <v>21810</v>
      </c>
      <c r="U167" s="189" t="str">
        <f>LOOKUP(H167,[16]ข้อมูลหลัก!A$1:C$65536)</f>
        <v>ดีเด่น</v>
      </c>
      <c r="V167" s="201"/>
    </row>
    <row r="168" spans="1:23" ht="20.25" customHeight="1">
      <c r="A168" s="189">
        <v>149</v>
      </c>
      <c r="B168" s="222" t="s">
        <v>321</v>
      </c>
      <c r="C168" s="277" t="s">
        <v>745</v>
      </c>
      <c r="D168" s="219" t="s">
        <v>65</v>
      </c>
      <c r="E168" s="189" t="s">
        <v>538</v>
      </c>
      <c r="F168" s="189">
        <v>375</v>
      </c>
      <c r="G168" s="197">
        <v>13800</v>
      </c>
      <c r="H168" s="206">
        <v>93</v>
      </c>
      <c r="I168" s="207">
        <v>0</v>
      </c>
      <c r="J168" s="195">
        <f t="shared" ref="J168:J173" si="45">I168*G168</f>
        <v>0</v>
      </c>
      <c r="K168" s="196">
        <f t="shared" si="42"/>
        <v>0</v>
      </c>
      <c r="L168" s="197">
        <v>13800</v>
      </c>
      <c r="M168" s="196">
        <f>VLOOKUP(E168,[13]ข้อมูลหลัก!G$1:H$65536,2,FALSE)</f>
        <v>23970</v>
      </c>
      <c r="N168" s="196">
        <f t="shared" si="34"/>
        <v>552</v>
      </c>
      <c r="O168" s="196">
        <f t="shared" si="44"/>
        <v>560</v>
      </c>
      <c r="P168" s="198">
        <f t="shared" si="35"/>
        <v>14360</v>
      </c>
      <c r="Q168" s="199">
        <f t="shared" si="37"/>
        <v>14934.4</v>
      </c>
      <c r="R168" s="197">
        <f t="shared" si="38"/>
        <v>14940</v>
      </c>
      <c r="S168" s="200">
        <v>0</v>
      </c>
      <c r="T168" s="197">
        <f t="shared" si="43"/>
        <v>14360</v>
      </c>
      <c r="U168" s="189" t="str">
        <f>LOOKUP(H168,[13]ข้อมูลหลัก!A$1:C$65536)</f>
        <v>ดีมาก</v>
      </c>
      <c r="V168" s="189"/>
    </row>
    <row r="169" spans="1:23" ht="20.25" customHeight="1">
      <c r="A169" s="189">
        <v>150</v>
      </c>
      <c r="B169" s="204" t="s">
        <v>746</v>
      </c>
      <c r="C169" s="277" t="s">
        <v>747</v>
      </c>
      <c r="D169" s="204" t="s">
        <v>65</v>
      </c>
      <c r="E169" s="189" t="s">
        <v>538</v>
      </c>
      <c r="F169" s="189">
        <v>376</v>
      </c>
      <c r="G169" s="197">
        <v>13800</v>
      </c>
      <c r="H169" s="206">
        <v>93</v>
      </c>
      <c r="I169" s="207">
        <v>0</v>
      </c>
      <c r="J169" s="195">
        <f t="shared" si="45"/>
        <v>0</v>
      </c>
      <c r="K169" s="196">
        <f t="shared" si="42"/>
        <v>0</v>
      </c>
      <c r="L169" s="197">
        <v>13800</v>
      </c>
      <c r="M169" s="196">
        <f>VLOOKUP(E169,[13]ข้อมูลหลัก!G$1:H$65536,2,FALSE)</f>
        <v>23970</v>
      </c>
      <c r="N169" s="196">
        <f t="shared" si="34"/>
        <v>552</v>
      </c>
      <c r="O169" s="196">
        <f t="shared" si="44"/>
        <v>560</v>
      </c>
      <c r="P169" s="198">
        <f t="shared" si="35"/>
        <v>14360</v>
      </c>
      <c r="Q169" s="199">
        <f t="shared" si="37"/>
        <v>14934.4</v>
      </c>
      <c r="R169" s="197">
        <f t="shared" si="38"/>
        <v>14940</v>
      </c>
      <c r="S169" s="200">
        <v>0</v>
      </c>
      <c r="T169" s="197">
        <f t="shared" si="43"/>
        <v>14360</v>
      </c>
      <c r="U169" s="189" t="str">
        <f>LOOKUP(H169,[13]ข้อมูลหลัก!A$1:C$65536)</f>
        <v>ดีมาก</v>
      </c>
      <c r="V169" s="189"/>
    </row>
    <row r="170" spans="1:23" ht="20.25" customHeight="1">
      <c r="A170" s="223">
        <v>151</v>
      </c>
      <c r="B170" s="300" t="s">
        <v>324</v>
      </c>
      <c r="C170" s="301" t="s">
        <v>748</v>
      </c>
      <c r="D170" s="300" t="s">
        <v>713</v>
      </c>
      <c r="E170" s="223" t="s">
        <v>538</v>
      </c>
      <c r="F170" s="223">
        <v>381</v>
      </c>
      <c r="G170" s="228">
        <v>13800</v>
      </c>
      <c r="H170" s="229">
        <v>93</v>
      </c>
      <c r="I170" s="302">
        <v>0</v>
      </c>
      <c r="J170" s="231">
        <f t="shared" si="45"/>
        <v>0</v>
      </c>
      <c r="K170" s="232">
        <f t="shared" si="42"/>
        <v>0</v>
      </c>
      <c r="L170" s="228">
        <v>13800</v>
      </c>
      <c r="M170" s="232">
        <f>VLOOKUP(E170,[13]ข้อมูลหลัก!G$1:H$65536,2,FALSE)</f>
        <v>23970</v>
      </c>
      <c r="N170" s="232">
        <f t="shared" si="34"/>
        <v>552</v>
      </c>
      <c r="O170" s="232">
        <f t="shared" si="44"/>
        <v>560</v>
      </c>
      <c r="P170" s="233">
        <f t="shared" si="35"/>
        <v>14360</v>
      </c>
      <c r="Q170" s="234">
        <f t="shared" si="37"/>
        <v>14934.4</v>
      </c>
      <c r="R170" s="228">
        <f t="shared" si="38"/>
        <v>14940</v>
      </c>
      <c r="S170" s="235">
        <v>0</v>
      </c>
      <c r="T170" s="228">
        <f t="shared" si="43"/>
        <v>14360</v>
      </c>
      <c r="U170" s="223" t="str">
        <f>LOOKUP(H170,[13]ข้อมูลหลัก!A$1:C$65536)</f>
        <v>ดีมาก</v>
      </c>
      <c r="V170" s="223"/>
    </row>
    <row r="171" spans="1:23" ht="20.25" customHeight="1">
      <c r="A171" s="189">
        <v>152</v>
      </c>
      <c r="B171" s="222" t="s">
        <v>325</v>
      </c>
      <c r="C171" s="277" t="s">
        <v>749</v>
      </c>
      <c r="D171" s="204" t="s">
        <v>713</v>
      </c>
      <c r="E171" s="189" t="s">
        <v>538</v>
      </c>
      <c r="F171" s="189">
        <v>382</v>
      </c>
      <c r="G171" s="197">
        <v>13800</v>
      </c>
      <c r="H171" s="206">
        <v>93</v>
      </c>
      <c r="I171" s="207">
        <v>0</v>
      </c>
      <c r="J171" s="195">
        <f t="shared" si="45"/>
        <v>0</v>
      </c>
      <c r="K171" s="196">
        <f t="shared" si="42"/>
        <v>0</v>
      </c>
      <c r="L171" s="197">
        <v>13800</v>
      </c>
      <c r="M171" s="196">
        <f>VLOOKUP(E171,[13]ข้อมูลหลัก!G$1:H$65536,2,FALSE)</f>
        <v>23970</v>
      </c>
      <c r="N171" s="196">
        <f t="shared" si="34"/>
        <v>552</v>
      </c>
      <c r="O171" s="196">
        <f t="shared" si="44"/>
        <v>560</v>
      </c>
      <c r="P171" s="198">
        <f t="shared" si="35"/>
        <v>14360</v>
      </c>
      <c r="Q171" s="199">
        <f t="shared" si="37"/>
        <v>14934.4</v>
      </c>
      <c r="R171" s="197">
        <f t="shared" si="38"/>
        <v>14940</v>
      </c>
      <c r="S171" s="200">
        <v>0</v>
      </c>
      <c r="T171" s="197">
        <f t="shared" si="43"/>
        <v>14360</v>
      </c>
      <c r="U171" s="189" t="str">
        <f>LOOKUP(H171,[13]ข้อมูลหลัก!A$1:C$65536)</f>
        <v>ดีมาก</v>
      </c>
      <c r="V171" s="189"/>
    </row>
    <row r="172" spans="1:23" ht="20.25" customHeight="1">
      <c r="A172" s="189">
        <v>153</v>
      </c>
      <c r="B172" s="204" t="s">
        <v>750</v>
      </c>
      <c r="C172" s="277" t="s">
        <v>751</v>
      </c>
      <c r="D172" s="219" t="s">
        <v>718</v>
      </c>
      <c r="E172" s="189" t="s">
        <v>538</v>
      </c>
      <c r="F172" s="189">
        <v>389</v>
      </c>
      <c r="G172" s="197">
        <v>11280</v>
      </c>
      <c r="H172" s="206">
        <v>93</v>
      </c>
      <c r="I172" s="207">
        <v>0</v>
      </c>
      <c r="J172" s="195">
        <f t="shared" si="45"/>
        <v>0</v>
      </c>
      <c r="K172" s="196">
        <f t="shared" si="42"/>
        <v>0</v>
      </c>
      <c r="L172" s="197">
        <v>11280</v>
      </c>
      <c r="M172" s="196">
        <f>VLOOKUP(E172,[13]ข้อมูลหลัก!G$1:H$65536,2,FALSE)</f>
        <v>23970</v>
      </c>
      <c r="N172" s="196">
        <f t="shared" si="34"/>
        <v>451.2</v>
      </c>
      <c r="O172" s="196">
        <f t="shared" si="44"/>
        <v>460</v>
      </c>
      <c r="P172" s="198">
        <f t="shared" si="35"/>
        <v>11740</v>
      </c>
      <c r="Q172" s="199">
        <f t="shared" si="37"/>
        <v>12209.6</v>
      </c>
      <c r="R172" s="197">
        <f t="shared" si="38"/>
        <v>12210</v>
      </c>
      <c r="S172" s="197">
        <f>T172-P172</f>
        <v>1545</v>
      </c>
      <c r="T172" s="197">
        <v>13285</v>
      </c>
      <c r="U172" s="189" t="str">
        <f>LOOKUP(H172,[13]ข้อมูลหลัก!A$1:C$65536)</f>
        <v>ดีมาก</v>
      </c>
      <c r="V172" s="247"/>
      <c r="W172" s="249"/>
    </row>
    <row r="173" spans="1:23" ht="20.25" customHeight="1">
      <c r="A173" s="189">
        <v>154</v>
      </c>
      <c r="B173" s="204" t="s">
        <v>327</v>
      </c>
      <c r="C173" s="277" t="s">
        <v>752</v>
      </c>
      <c r="D173" s="219" t="s">
        <v>718</v>
      </c>
      <c r="E173" s="189" t="s">
        <v>538</v>
      </c>
      <c r="F173" s="189">
        <v>390</v>
      </c>
      <c r="G173" s="197">
        <v>11280</v>
      </c>
      <c r="H173" s="206">
        <v>93</v>
      </c>
      <c r="I173" s="207">
        <v>0</v>
      </c>
      <c r="J173" s="195">
        <f t="shared" si="45"/>
        <v>0</v>
      </c>
      <c r="K173" s="196">
        <f t="shared" si="42"/>
        <v>0</v>
      </c>
      <c r="L173" s="197">
        <v>11280</v>
      </c>
      <c r="M173" s="196">
        <f>VLOOKUP(E173,[13]ข้อมูลหลัก!G$1:H$65536,2,FALSE)</f>
        <v>23970</v>
      </c>
      <c r="N173" s="196">
        <f t="shared" si="34"/>
        <v>451.2</v>
      </c>
      <c r="O173" s="196">
        <f t="shared" si="44"/>
        <v>460</v>
      </c>
      <c r="P173" s="198">
        <f t="shared" si="35"/>
        <v>11740</v>
      </c>
      <c r="Q173" s="199">
        <f t="shared" si="37"/>
        <v>12209.6</v>
      </c>
      <c r="R173" s="197">
        <f t="shared" si="38"/>
        <v>12210</v>
      </c>
      <c r="S173" s="197">
        <f>T173-P173</f>
        <v>1545</v>
      </c>
      <c r="T173" s="197">
        <v>13285</v>
      </c>
      <c r="U173" s="189" t="str">
        <f>LOOKUP(H173,[13]ข้อมูลหลัก!A$1:C$65536)</f>
        <v>ดีมาก</v>
      </c>
      <c r="V173" s="247"/>
      <c r="W173" s="249"/>
    </row>
    <row r="174" spans="1:23" ht="20.25" customHeight="1">
      <c r="A174" s="189">
        <v>155</v>
      </c>
      <c r="B174" s="190" t="s">
        <v>323</v>
      </c>
      <c r="C174" s="191" t="s">
        <v>753</v>
      </c>
      <c r="D174" s="190" t="s">
        <v>65</v>
      </c>
      <c r="E174" s="205" t="s">
        <v>538</v>
      </c>
      <c r="F174" s="205">
        <v>394</v>
      </c>
      <c r="G174" s="197">
        <v>14640</v>
      </c>
      <c r="H174" s="206">
        <v>95.4</v>
      </c>
      <c r="I174" s="194">
        <v>0.06</v>
      </c>
      <c r="J174" s="195">
        <f>I174*G174</f>
        <v>878.4</v>
      </c>
      <c r="K174" s="196">
        <f t="shared" si="42"/>
        <v>880</v>
      </c>
      <c r="L174" s="197">
        <v>15520</v>
      </c>
      <c r="M174" s="196">
        <f>VLOOKUP(E174,[16]ข้อมูลหลัก!G$1:H$65536,2,FALSE)</f>
        <v>23970</v>
      </c>
      <c r="N174" s="196">
        <f t="shared" si="34"/>
        <v>620.79999999999995</v>
      </c>
      <c r="O174" s="196">
        <f t="shared" si="44"/>
        <v>630</v>
      </c>
      <c r="P174" s="198">
        <f t="shared" si="35"/>
        <v>16150</v>
      </c>
      <c r="Q174" s="199">
        <f t="shared" si="37"/>
        <v>16796</v>
      </c>
      <c r="R174" s="197">
        <f t="shared" si="38"/>
        <v>16800</v>
      </c>
      <c r="S174" s="200">
        <v>0</v>
      </c>
      <c r="T174" s="197">
        <f>P174</f>
        <v>16150</v>
      </c>
      <c r="U174" s="189" t="str">
        <f>LOOKUP(H174,[16]ข้อมูลหลัก!A$1:C$65536)</f>
        <v>ดีเด่น</v>
      </c>
      <c r="V174" s="201"/>
    </row>
    <row r="175" spans="1:23" ht="20.25" customHeight="1">
      <c r="A175" s="189">
        <v>156</v>
      </c>
      <c r="B175" s="204" t="s">
        <v>308</v>
      </c>
      <c r="C175" s="220" t="s">
        <v>754</v>
      </c>
      <c r="D175" s="204" t="s">
        <v>84</v>
      </c>
      <c r="E175" s="189" t="s">
        <v>13</v>
      </c>
      <c r="F175" s="189">
        <v>619</v>
      </c>
      <c r="G175" s="303">
        <v>13800</v>
      </c>
      <c r="H175" s="206">
        <v>94</v>
      </c>
      <c r="I175" s="194">
        <v>0</v>
      </c>
      <c r="J175" s="195">
        <f>I175*G175</f>
        <v>0</v>
      </c>
      <c r="K175" s="196">
        <f t="shared" si="42"/>
        <v>0</v>
      </c>
      <c r="L175" s="197">
        <v>13800</v>
      </c>
      <c r="M175" s="196">
        <f>VLOOKUP(E175,[13]ข้อมูลหลัก!G$1:H$65536,2,FALSE)</f>
        <v>19430</v>
      </c>
      <c r="N175" s="196">
        <f t="shared" si="34"/>
        <v>552</v>
      </c>
      <c r="O175" s="196">
        <f t="shared" si="44"/>
        <v>560</v>
      </c>
      <c r="P175" s="198">
        <f t="shared" si="35"/>
        <v>14360</v>
      </c>
      <c r="Q175" s="199">
        <f t="shared" si="37"/>
        <v>14934.4</v>
      </c>
      <c r="R175" s="197">
        <f t="shared" si="38"/>
        <v>14940</v>
      </c>
      <c r="S175" s="200">
        <v>0</v>
      </c>
      <c r="T175" s="197">
        <f>P175</f>
        <v>14360</v>
      </c>
      <c r="U175" s="189" t="str">
        <f>LOOKUP(H175,[13]ข้อมูลหลัก!A$1:C$65536)</f>
        <v>ดีมาก</v>
      </c>
      <c r="V175" s="189"/>
    </row>
    <row r="176" spans="1:23" ht="20.25" customHeight="1">
      <c r="A176" s="189">
        <v>157</v>
      </c>
      <c r="B176" s="190" t="s">
        <v>328</v>
      </c>
      <c r="C176" s="191" t="s">
        <v>755</v>
      </c>
      <c r="D176" s="190" t="s">
        <v>101</v>
      </c>
      <c r="E176" s="205" t="s">
        <v>13</v>
      </c>
      <c r="F176" s="205">
        <v>1133</v>
      </c>
      <c r="G176" s="197">
        <v>14090</v>
      </c>
      <c r="H176" s="206">
        <v>95.2</v>
      </c>
      <c r="I176" s="207">
        <v>0.06</v>
      </c>
      <c r="J176" s="195">
        <f>I176*G176</f>
        <v>845.4</v>
      </c>
      <c r="K176" s="196">
        <f t="shared" si="42"/>
        <v>850</v>
      </c>
      <c r="L176" s="197">
        <v>14940</v>
      </c>
      <c r="M176" s="196">
        <f>VLOOKUP(E176,[16]ข้อมูลหลัก!G$1:H$65536,2,FALSE)</f>
        <v>19430</v>
      </c>
      <c r="N176" s="196">
        <f t="shared" si="34"/>
        <v>597.6</v>
      </c>
      <c r="O176" s="196">
        <f t="shared" si="44"/>
        <v>600</v>
      </c>
      <c r="P176" s="198">
        <f t="shared" si="35"/>
        <v>15540</v>
      </c>
      <c r="Q176" s="199">
        <f t="shared" si="37"/>
        <v>16161.6</v>
      </c>
      <c r="R176" s="197">
        <f t="shared" si="38"/>
        <v>16170</v>
      </c>
      <c r="S176" s="200">
        <v>0</v>
      </c>
      <c r="T176" s="197">
        <f>P176</f>
        <v>15540</v>
      </c>
      <c r="U176" s="189" t="str">
        <f>LOOKUP(H176,[16]ข้อมูลหลัก!A$1:C$65536)</f>
        <v>ดีเด่น</v>
      </c>
      <c r="V176" s="201"/>
    </row>
    <row r="177" spans="1:23" ht="20.25" customHeight="1">
      <c r="A177" s="180"/>
      <c r="B177" s="180"/>
      <c r="C177" s="202"/>
      <c r="D177" s="182" t="s">
        <v>756</v>
      </c>
      <c r="E177" s="180"/>
      <c r="F177" s="180"/>
      <c r="G177" s="183"/>
      <c r="H177" s="180"/>
      <c r="I177" s="180"/>
      <c r="J177" s="185"/>
      <c r="K177" s="203"/>
      <c r="L177" s="183"/>
      <c r="M177" s="180"/>
      <c r="N177" s="180"/>
      <c r="O177" s="180"/>
      <c r="P177" s="198">
        <f t="shared" si="35"/>
        <v>0</v>
      </c>
      <c r="Q177" s="199">
        <f t="shared" si="37"/>
        <v>0</v>
      </c>
      <c r="R177" s="197">
        <f t="shared" si="38"/>
        <v>0</v>
      </c>
      <c r="S177" s="196"/>
      <c r="T177" s="197"/>
      <c r="U177" s="180"/>
      <c r="V177" s="180"/>
    </row>
    <row r="178" spans="1:23" ht="20.25" customHeight="1">
      <c r="A178" s="189">
        <v>158</v>
      </c>
      <c r="B178" s="190" t="s">
        <v>757</v>
      </c>
      <c r="C178" s="191" t="s">
        <v>758</v>
      </c>
      <c r="D178" s="190" t="s">
        <v>531</v>
      </c>
      <c r="E178" s="205" t="s">
        <v>13</v>
      </c>
      <c r="F178" s="273">
        <v>6</v>
      </c>
      <c r="G178" s="197">
        <v>11700</v>
      </c>
      <c r="H178" s="274">
        <v>92</v>
      </c>
      <c r="I178" s="207">
        <v>5.1499999999999997E-2</v>
      </c>
      <c r="J178" s="195">
        <f>G178*I178</f>
        <v>602.54999999999995</v>
      </c>
      <c r="K178" s="196">
        <f t="shared" ref="K178:K190" si="46">ROUNDUP(J178,-1)</f>
        <v>610</v>
      </c>
      <c r="L178" s="197">
        <v>12310</v>
      </c>
      <c r="M178" s="196">
        <f>VLOOKUP(E178,[17]ข้อมูลหลัก!G$1:H$65536,2,FALSE)</f>
        <v>19430</v>
      </c>
      <c r="N178" s="196">
        <f t="shared" si="34"/>
        <v>492.4</v>
      </c>
      <c r="O178" s="196">
        <f t="shared" si="44"/>
        <v>500</v>
      </c>
      <c r="P178" s="198">
        <f t="shared" si="35"/>
        <v>12810</v>
      </c>
      <c r="Q178" s="199">
        <f t="shared" si="37"/>
        <v>13322.4</v>
      </c>
      <c r="R178" s="197">
        <f t="shared" si="38"/>
        <v>13330</v>
      </c>
      <c r="S178" s="197">
        <f t="shared" ref="S178:S183" si="47">T178-P178</f>
        <v>475</v>
      </c>
      <c r="T178" s="197">
        <v>13285</v>
      </c>
      <c r="U178" s="189" t="str">
        <f>LOOKUP(H178,[17]ข้อมูลหลัก!A$1:C$65536)</f>
        <v>ดีมาก</v>
      </c>
      <c r="V178" s="201"/>
    </row>
    <row r="179" spans="1:23" ht="20.25" customHeight="1">
      <c r="A179" s="189">
        <v>159</v>
      </c>
      <c r="B179" s="190" t="s">
        <v>759</v>
      </c>
      <c r="C179" s="191" t="s">
        <v>760</v>
      </c>
      <c r="D179" s="190" t="s">
        <v>531</v>
      </c>
      <c r="E179" s="205" t="s">
        <v>13</v>
      </c>
      <c r="F179" s="273">
        <v>7</v>
      </c>
      <c r="G179" s="197">
        <v>11750</v>
      </c>
      <c r="H179" s="274">
        <v>99</v>
      </c>
      <c r="I179" s="207">
        <v>0.06</v>
      </c>
      <c r="J179" s="195">
        <f t="shared" ref="J179:J190" si="48">I179*G179</f>
        <v>705</v>
      </c>
      <c r="K179" s="196">
        <f t="shared" si="46"/>
        <v>710</v>
      </c>
      <c r="L179" s="197">
        <v>12460</v>
      </c>
      <c r="M179" s="196">
        <f>VLOOKUP(E179,[17]ข้อมูลหลัก!G$1:H$65536,2,FALSE)</f>
        <v>19430</v>
      </c>
      <c r="N179" s="196">
        <f t="shared" si="34"/>
        <v>498.4</v>
      </c>
      <c r="O179" s="196">
        <f t="shared" si="44"/>
        <v>500</v>
      </c>
      <c r="P179" s="198">
        <f t="shared" si="35"/>
        <v>12960</v>
      </c>
      <c r="Q179" s="199">
        <f t="shared" si="37"/>
        <v>13478.4</v>
      </c>
      <c r="R179" s="197">
        <f t="shared" si="38"/>
        <v>13480</v>
      </c>
      <c r="S179" s="197">
        <f t="shared" si="47"/>
        <v>325</v>
      </c>
      <c r="T179" s="197">
        <v>13285</v>
      </c>
      <c r="U179" s="189" t="str">
        <f>LOOKUP(H179,[17]ข้อมูลหลัก!A$1:C$65536)</f>
        <v>ดีเด่น</v>
      </c>
      <c r="V179" s="201"/>
      <c r="W179" s="304"/>
    </row>
    <row r="180" spans="1:23" ht="20.25" customHeight="1">
      <c r="A180" s="189">
        <v>160</v>
      </c>
      <c r="B180" s="190" t="s">
        <v>761</v>
      </c>
      <c r="C180" s="191" t="s">
        <v>762</v>
      </c>
      <c r="D180" s="190" t="s">
        <v>531</v>
      </c>
      <c r="E180" s="205" t="s">
        <v>13</v>
      </c>
      <c r="F180" s="273">
        <v>8</v>
      </c>
      <c r="G180" s="197">
        <v>11730</v>
      </c>
      <c r="H180" s="274">
        <v>100</v>
      </c>
      <c r="I180" s="207">
        <v>0.06</v>
      </c>
      <c r="J180" s="195">
        <f t="shared" si="48"/>
        <v>703.8</v>
      </c>
      <c r="K180" s="196">
        <f t="shared" si="46"/>
        <v>710</v>
      </c>
      <c r="L180" s="197">
        <v>12440</v>
      </c>
      <c r="M180" s="196">
        <f>VLOOKUP(E180,[17]ข้อมูลหลัก!G$1:H$65536,2,FALSE)</f>
        <v>19430</v>
      </c>
      <c r="N180" s="196">
        <f t="shared" si="34"/>
        <v>497.6</v>
      </c>
      <c r="O180" s="196">
        <f t="shared" si="44"/>
        <v>500</v>
      </c>
      <c r="P180" s="198">
        <f t="shared" si="35"/>
        <v>12940</v>
      </c>
      <c r="Q180" s="199">
        <f t="shared" si="37"/>
        <v>13457.6</v>
      </c>
      <c r="R180" s="197">
        <f t="shared" si="38"/>
        <v>13460</v>
      </c>
      <c r="S180" s="197">
        <f t="shared" si="47"/>
        <v>345</v>
      </c>
      <c r="T180" s="197">
        <v>13285</v>
      </c>
      <c r="U180" s="189" t="str">
        <f>LOOKUP(H180,[17]ข้อมูลหลัก!A$1:C$65536)</f>
        <v>ดีเด่น</v>
      </c>
      <c r="V180" s="201"/>
    </row>
    <row r="181" spans="1:23" ht="20.25" customHeight="1">
      <c r="A181" s="189">
        <v>161</v>
      </c>
      <c r="B181" s="190" t="s">
        <v>763</v>
      </c>
      <c r="C181" s="191" t="s">
        <v>764</v>
      </c>
      <c r="D181" s="190" t="s">
        <v>531</v>
      </c>
      <c r="E181" s="205" t="s">
        <v>13</v>
      </c>
      <c r="F181" s="273">
        <v>9</v>
      </c>
      <c r="G181" s="197">
        <v>11750</v>
      </c>
      <c r="H181" s="274">
        <v>94</v>
      </c>
      <c r="I181" s="207">
        <v>5.1499999999999997E-2</v>
      </c>
      <c r="J181" s="195">
        <f t="shared" si="48"/>
        <v>605.125</v>
      </c>
      <c r="K181" s="196">
        <f t="shared" si="46"/>
        <v>610</v>
      </c>
      <c r="L181" s="197">
        <v>12360</v>
      </c>
      <c r="M181" s="196">
        <f>VLOOKUP(E181,[17]ข้อมูลหลัก!G$1:H$65536,2,FALSE)</f>
        <v>19430</v>
      </c>
      <c r="N181" s="196">
        <f t="shared" si="34"/>
        <v>494.4</v>
      </c>
      <c r="O181" s="196">
        <f t="shared" si="44"/>
        <v>500</v>
      </c>
      <c r="P181" s="198">
        <f t="shared" si="35"/>
        <v>12860</v>
      </c>
      <c r="Q181" s="199">
        <f t="shared" si="37"/>
        <v>13374.4</v>
      </c>
      <c r="R181" s="197">
        <f t="shared" si="38"/>
        <v>13380</v>
      </c>
      <c r="S181" s="197">
        <f t="shared" si="47"/>
        <v>425</v>
      </c>
      <c r="T181" s="197">
        <v>13285</v>
      </c>
      <c r="U181" s="189" t="str">
        <f>LOOKUP(H181,[17]ข้อมูลหลัก!A$1:C$65536)</f>
        <v>ดีมาก</v>
      </c>
      <c r="V181" s="201"/>
    </row>
    <row r="182" spans="1:23" ht="20.25" customHeight="1">
      <c r="A182" s="189">
        <v>162</v>
      </c>
      <c r="B182" s="190" t="s">
        <v>765</v>
      </c>
      <c r="C182" s="191" t="s">
        <v>766</v>
      </c>
      <c r="D182" s="190" t="s">
        <v>531</v>
      </c>
      <c r="E182" s="205" t="s">
        <v>13</v>
      </c>
      <c r="F182" s="273">
        <v>10</v>
      </c>
      <c r="G182" s="197">
        <v>11730</v>
      </c>
      <c r="H182" s="274">
        <v>90</v>
      </c>
      <c r="I182" s="207">
        <v>5.1499999999999997E-2</v>
      </c>
      <c r="J182" s="195">
        <f t="shared" si="48"/>
        <v>604.09499999999991</v>
      </c>
      <c r="K182" s="196">
        <f t="shared" si="46"/>
        <v>610</v>
      </c>
      <c r="L182" s="197">
        <v>12340</v>
      </c>
      <c r="M182" s="196">
        <f>VLOOKUP(E182,[17]ข้อมูลหลัก!G$1:H$65536,2,FALSE)</f>
        <v>19430</v>
      </c>
      <c r="N182" s="196">
        <f t="shared" si="34"/>
        <v>493.6</v>
      </c>
      <c r="O182" s="196">
        <f t="shared" si="44"/>
        <v>500</v>
      </c>
      <c r="P182" s="198">
        <f t="shared" si="35"/>
        <v>12840</v>
      </c>
      <c r="Q182" s="199">
        <f t="shared" si="37"/>
        <v>13353.6</v>
      </c>
      <c r="R182" s="197">
        <f t="shared" si="38"/>
        <v>13360</v>
      </c>
      <c r="S182" s="197">
        <f t="shared" si="47"/>
        <v>445</v>
      </c>
      <c r="T182" s="197">
        <v>13285</v>
      </c>
      <c r="U182" s="189" t="str">
        <f>LOOKUP(H182,[17]ข้อมูลหลัก!A$1:C$65536)</f>
        <v>ดีมาก</v>
      </c>
      <c r="V182" s="201"/>
    </row>
    <row r="183" spans="1:23" s="317" customFormat="1" ht="20.25" customHeight="1">
      <c r="A183" s="305">
        <v>163</v>
      </c>
      <c r="B183" s="306" t="s">
        <v>767</v>
      </c>
      <c r="C183" s="307" t="s">
        <v>768</v>
      </c>
      <c r="D183" s="306" t="s">
        <v>531</v>
      </c>
      <c r="E183" s="308" t="s">
        <v>13</v>
      </c>
      <c r="F183" s="309">
        <v>11</v>
      </c>
      <c r="G183" s="310">
        <v>11670</v>
      </c>
      <c r="H183" s="311">
        <v>89</v>
      </c>
      <c r="I183" s="312">
        <v>5.1499999999999997E-2</v>
      </c>
      <c r="J183" s="313">
        <f t="shared" si="48"/>
        <v>601.005</v>
      </c>
      <c r="K183" s="314">
        <f t="shared" si="46"/>
        <v>610</v>
      </c>
      <c r="L183" s="310">
        <v>12280</v>
      </c>
      <c r="M183" s="314">
        <f>VLOOKUP(E183,[17]ข้อมูลหลัก!G$1:H$65536,2,FALSE)</f>
        <v>19430</v>
      </c>
      <c r="N183" s="314">
        <f t="shared" si="34"/>
        <v>491.2</v>
      </c>
      <c r="O183" s="314">
        <f t="shared" si="44"/>
        <v>500</v>
      </c>
      <c r="P183" s="198">
        <f t="shared" si="35"/>
        <v>12780</v>
      </c>
      <c r="Q183" s="199">
        <f t="shared" si="37"/>
        <v>13291.2</v>
      </c>
      <c r="R183" s="197">
        <v>0</v>
      </c>
      <c r="S183" s="310">
        <f t="shared" si="47"/>
        <v>505</v>
      </c>
      <c r="T183" s="310">
        <v>13285</v>
      </c>
      <c r="U183" s="305" t="str">
        <f>LOOKUP(H183,[17]ข้อมูลหลัก!A$1:C$65536)</f>
        <v>ดีมาก</v>
      </c>
      <c r="V183" s="315" t="s">
        <v>769</v>
      </c>
      <c r="W183" s="316"/>
    </row>
    <row r="184" spans="1:23" ht="20.25" customHeight="1">
      <c r="A184" s="189">
        <v>164</v>
      </c>
      <c r="B184" s="190" t="s">
        <v>339</v>
      </c>
      <c r="C184" s="191" t="s">
        <v>770</v>
      </c>
      <c r="D184" s="190" t="s">
        <v>84</v>
      </c>
      <c r="E184" s="205" t="s">
        <v>13</v>
      </c>
      <c r="F184" s="205">
        <v>92</v>
      </c>
      <c r="G184" s="197">
        <v>14620</v>
      </c>
      <c r="H184" s="206">
        <v>95</v>
      </c>
      <c r="I184" s="207">
        <v>0.06</v>
      </c>
      <c r="J184" s="195">
        <f t="shared" si="48"/>
        <v>877.19999999999993</v>
      </c>
      <c r="K184" s="196">
        <f t="shared" si="46"/>
        <v>880</v>
      </c>
      <c r="L184" s="197">
        <v>15500</v>
      </c>
      <c r="M184" s="196">
        <f>VLOOKUP(E184,[17]ข้อมูลหลัก!G$1:H$65536,2,FALSE)</f>
        <v>19430</v>
      </c>
      <c r="N184" s="196">
        <f t="shared" si="34"/>
        <v>620</v>
      </c>
      <c r="O184" s="196">
        <f t="shared" si="44"/>
        <v>620</v>
      </c>
      <c r="P184" s="198">
        <f t="shared" si="35"/>
        <v>16120</v>
      </c>
      <c r="Q184" s="199">
        <f t="shared" si="37"/>
        <v>16764.8</v>
      </c>
      <c r="R184" s="197">
        <f t="shared" si="38"/>
        <v>16770</v>
      </c>
      <c r="S184" s="200">
        <v>0</v>
      </c>
      <c r="T184" s="197">
        <f>P184</f>
        <v>16120</v>
      </c>
      <c r="U184" s="189" t="str">
        <f>LOOKUP(H184,[17]ข้อมูลหลัก!A$1:C$65536)</f>
        <v>ดีเด่น</v>
      </c>
      <c r="V184" s="201"/>
      <c r="W184" s="318"/>
    </row>
    <row r="185" spans="1:23" ht="20.25" customHeight="1">
      <c r="A185" s="189">
        <v>165</v>
      </c>
      <c r="B185" s="190" t="s">
        <v>341</v>
      </c>
      <c r="C185" s="191" t="s">
        <v>771</v>
      </c>
      <c r="D185" s="190" t="s">
        <v>84</v>
      </c>
      <c r="E185" s="205" t="s">
        <v>13</v>
      </c>
      <c r="F185" s="205">
        <v>118</v>
      </c>
      <c r="G185" s="197">
        <v>15330</v>
      </c>
      <c r="H185" s="206">
        <v>98</v>
      </c>
      <c r="I185" s="207">
        <v>0.06</v>
      </c>
      <c r="J185" s="195">
        <f t="shared" si="48"/>
        <v>919.8</v>
      </c>
      <c r="K185" s="196">
        <f t="shared" si="46"/>
        <v>920</v>
      </c>
      <c r="L185" s="197">
        <v>16250</v>
      </c>
      <c r="M185" s="196">
        <f>VLOOKUP(E185,[17]ข้อมูลหลัก!G$1:H$65536,2,FALSE)</f>
        <v>19430</v>
      </c>
      <c r="N185" s="196">
        <f t="shared" si="34"/>
        <v>650</v>
      </c>
      <c r="O185" s="196">
        <f t="shared" si="44"/>
        <v>650</v>
      </c>
      <c r="P185" s="198">
        <f t="shared" si="35"/>
        <v>16900</v>
      </c>
      <c r="Q185" s="199">
        <f t="shared" si="37"/>
        <v>17576</v>
      </c>
      <c r="R185" s="197">
        <f t="shared" si="38"/>
        <v>17580</v>
      </c>
      <c r="S185" s="200">
        <v>0</v>
      </c>
      <c r="T185" s="197">
        <f t="shared" ref="T185:T192" si="49">P185</f>
        <v>16900</v>
      </c>
      <c r="U185" s="189" t="str">
        <f>LOOKUP(H185,[17]ข้อมูลหลัก!A$1:C$65536)</f>
        <v>ดีเด่น</v>
      </c>
      <c r="V185" s="201"/>
    </row>
    <row r="186" spans="1:23" ht="20.25" customHeight="1">
      <c r="A186" s="189">
        <v>166</v>
      </c>
      <c r="B186" s="190" t="s">
        <v>350</v>
      </c>
      <c r="C186" s="191" t="s">
        <v>772</v>
      </c>
      <c r="D186" s="190" t="s">
        <v>241</v>
      </c>
      <c r="E186" s="205" t="s">
        <v>13</v>
      </c>
      <c r="F186" s="205">
        <v>157</v>
      </c>
      <c r="G186" s="197">
        <v>15330</v>
      </c>
      <c r="H186" s="206">
        <v>97</v>
      </c>
      <c r="I186" s="207">
        <v>0.06</v>
      </c>
      <c r="J186" s="195">
        <f t="shared" si="48"/>
        <v>919.8</v>
      </c>
      <c r="K186" s="196">
        <f t="shared" si="46"/>
        <v>920</v>
      </c>
      <c r="L186" s="197">
        <v>16250</v>
      </c>
      <c r="M186" s="196">
        <f>VLOOKUP(E186,[17]ข้อมูลหลัก!G$1:H$65536,2,FALSE)</f>
        <v>19430</v>
      </c>
      <c r="N186" s="196">
        <f t="shared" si="34"/>
        <v>650</v>
      </c>
      <c r="O186" s="196">
        <f t="shared" si="44"/>
        <v>650</v>
      </c>
      <c r="P186" s="198">
        <f t="shared" si="35"/>
        <v>16900</v>
      </c>
      <c r="Q186" s="199">
        <f t="shared" si="37"/>
        <v>17576</v>
      </c>
      <c r="R186" s="197">
        <f t="shared" si="38"/>
        <v>17580</v>
      </c>
      <c r="S186" s="200">
        <v>0</v>
      </c>
      <c r="T186" s="197">
        <f t="shared" si="49"/>
        <v>16900</v>
      </c>
      <c r="U186" s="189" t="str">
        <f>LOOKUP(H186,[17]ข้อมูลหลัก!A$1:C$65536)</f>
        <v>ดีเด่น</v>
      </c>
      <c r="V186" s="201"/>
    </row>
    <row r="187" spans="1:23" ht="20.25" customHeight="1">
      <c r="A187" s="189">
        <v>167</v>
      </c>
      <c r="B187" s="190" t="s">
        <v>351</v>
      </c>
      <c r="C187" s="191" t="s">
        <v>773</v>
      </c>
      <c r="D187" s="190" t="s">
        <v>241</v>
      </c>
      <c r="E187" s="205" t="s">
        <v>13</v>
      </c>
      <c r="F187" s="205">
        <v>165</v>
      </c>
      <c r="G187" s="197">
        <v>15330</v>
      </c>
      <c r="H187" s="206">
        <v>87</v>
      </c>
      <c r="I187" s="207">
        <v>5.1499999999999997E-2</v>
      </c>
      <c r="J187" s="195">
        <f t="shared" si="48"/>
        <v>789.495</v>
      </c>
      <c r="K187" s="196">
        <f t="shared" si="46"/>
        <v>790</v>
      </c>
      <c r="L187" s="197">
        <v>16120</v>
      </c>
      <c r="M187" s="196">
        <f>VLOOKUP(E187,[17]ข้อมูลหลัก!G$1:H$65536,2,FALSE)</f>
        <v>19430</v>
      </c>
      <c r="N187" s="196">
        <f t="shared" si="34"/>
        <v>644.79999999999995</v>
      </c>
      <c r="O187" s="196">
        <f t="shared" si="44"/>
        <v>650</v>
      </c>
      <c r="P187" s="198">
        <f t="shared" si="35"/>
        <v>16770</v>
      </c>
      <c r="Q187" s="199">
        <f t="shared" si="37"/>
        <v>17440.8</v>
      </c>
      <c r="R187" s="197">
        <f t="shared" si="38"/>
        <v>17450</v>
      </c>
      <c r="S187" s="200">
        <v>0</v>
      </c>
      <c r="T187" s="197">
        <f t="shared" si="49"/>
        <v>16770</v>
      </c>
      <c r="U187" s="189" t="str">
        <f>LOOKUP(H187,[17]ข้อมูลหลัก!A$1:C$65536)</f>
        <v>ดีมาก</v>
      </c>
      <c r="V187" s="201"/>
    </row>
    <row r="188" spans="1:23" ht="20.25" customHeight="1">
      <c r="A188" s="189">
        <v>168</v>
      </c>
      <c r="B188" s="190" t="s">
        <v>352</v>
      </c>
      <c r="C188" s="191" t="s">
        <v>774</v>
      </c>
      <c r="D188" s="190" t="s">
        <v>241</v>
      </c>
      <c r="E188" s="205" t="s">
        <v>13</v>
      </c>
      <c r="F188" s="205">
        <v>173</v>
      </c>
      <c r="G188" s="197">
        <v>15240</v>
      </c>
      <c r="H188" s="206">
        <v>96</v>
      </c>
      <c r="I188" s="207">
        <v>0.06</v>
      </c>
      <c r="J188" s="195">
        <f t="shared" si="48"/>
        <v>914.4</v>
      </c>
      <c r="K188" s="196">
        <f t="shared" si="46"/>
        <v>920</v>
      </c>
      <c r="L188" s="197">
        <v>16160</v>
      </c>
      <c r="M188" s="196">
        <f>VLOOKUP(E188,[17]ข้อมูลหลัก!G$1:H$65536,2,FALSE)</f>
        <v>19430</v>
      </c>
      <c r="N188" s="196">
        <f t="shared" si="34"/>
        <v>646.4</v>
      </c>
      <c r="O188" s="196">
        <f t="shared" si="44"/>
        <v>650</v>
      </c>
      <c r="P188" s="198">
        <f t="shared" si="35"/>
        <v>16810</v>
      </c>
      <c r="Q188" s="199">
        <f t="shared" si="37"/>
        <v>17482.400000000001</v>
      </c>
      <c r="R188" s="197">
        <f t="shared" si="38"/>
        <v>17490</v>
      </c>
      <c r="S188" s="200">
        <v>0</v>
      </c>
      <c r="T188" s="197">
        <f t="shared" si="49"/>
        <v>16810</v>
      </c>
      <c r="U188" s="189" t="str">
        <f>LOOKUP(H188,[17]ข้อมูลหลัก!A$1:C$65536)</f>
        <v>ดีเด่น</v>
      </c>
      <c r="V188" s="201"/>
    </row>
    <row r="189" spans="1:23" ht="20.25" customHeight="1">
      <c r="A189" s="189">
        <v>169</v>
      </c>
      <c r="B189" s="190" t="s">
        <v>356</v>
      </c>
      <c r="C189" s="191" t="s">
        <v>775</v>
      </c>
      <c r="D189" s="190" t="s">
        <v>152</v>
      </c>
      <c r="E189" s="205" t="s">
        <v>15</v>
      </c>
      <c r="F189" s="205">
        <v>431</v>
      </c>
      <c r="G189" s="197">
        <v>19340</v>
      </c>
      <c r="H189" s="206">
        <v>85</v>
      </c>
      <c r="I189" s="207">
        <v>4.4999999999999998E-2</v>
      </c>
      <c r="J189" s="195">
        <f t="shared" si="48"/>
        <v>870.3</v>
      </c>
      <c r="K189" s="196">
        <f t="shared" si="46"/>
        <v>880</v>
      </c>
      <c r="L189" s="197">
        <v>20220</v>
      </c>
      <c r="M189" s="196">
        <f>VLOOKUP(E189,[17]ข้อมูลหลัก!G$1:H$65536,2,FALSE)</f>
        <v>33360</v>
      </c>
      <c r="N189" s="196">
        <f t="shared" si="34"/>
        <v>808.8</v>
      </c>
      <c r="O189" s="196">
        <f t="shared" si="44"/>
        <v>810</v>
      </c>
      <c r="P189" s="198">
        <f t="shared" si="35"/>
        <v>21030</v>
      </c>
      <c r="Q189" s="199">
        <f t="shared" si="37"/>
        <v>21871.200000000001</v>
      </c>
      <c r="R189" s="197">
        <f t="shared" si="38"/>
        <v>21880</v>
      </c>
      <c r="S189" s="200">
        <v>0</v>
      </c>
      <c r="T189" s="197">
        <f t="shared" si="49"/>
        <v>21030</v>
      </c>
      <c r="U189" s="189" t="str">
        <f>LOOKUP(H189,[17]ข้อมูลหลัก!A$1:C$65536)</f>
        <v>ดีมาก</v>
      </c>
      <c r="V189" s="201"/>
    </row>
    <row r="190" spans="1:23" ht="20.25" customHeight="1">
      <c r="A190" s="189">
        <v>170</v>
      </c>
      <c r="B190" s="204" t="s">
        <v>357</v>
      </c>
      <c r="C190" s="277" t="s">
        <v>776</v>
      </c>
      <c r="D190" s="190" t="s">
        <v>65</v>
      </c>
      <c r="E190" s="189" t="s">
        <v>538</v>
      </c>
      <c r="F190" s="189">
        <v>437</v>
      </c>
      <c r="G190" s="319">
        <v>13800</v>
      </c>
      <c r="H190" s="206">
        <v>83</v>
      </c>
      <c r="I190" s="207">
        <v>0</v>
      </c>
      <c r="J190" s="195">
        <f t="shared" si="48"/>
        <v>0</v>
      </c>
      <c r="K190" s="196">
        <f t="shared" si="46"/>
        <v>0</v>
      </c>
      <c r="L190" s="197">
        <v>13800</v>
      </c>
      <c r="M190" s="196">
        <f>VLOOKUP(E190,[13]ข้อมูลหลัก!G$1:H$65536,2,FALSE)</f>
        <v>23970</v>
      </c>
      <c r="N190" s="196">
        <f t="shared" si="34"/>
        <v>552</v>
      </c>
      <c r="O190" s="196">
        <f t="shared" si="44"/>
        <v>560</v>
      </c>
      <c r="P190" s="198">
        <f t="shared" si="35"/>
        <v>14360</v>
      </c>
      <c r="Q190" s="199">
        <f t="shared" si="37"/>
        <v>14934.4</v>
      </c>
      <c r="R190" s="197">
        <f t="shared" si="38"/>
        <v>14940</v>
      </c>
      <c r="S190" s="200">
        <v>0</v>
      </c>
      <c r="T190" s="197">
        <f t="shared" si="49"/>
        <v>14360</v>
      </c>
      <c r="U190" s="189" t="str">
        <f>LOOKUP(H190,[13]ข้อมูลหลัก!A$1:C$65536)</f>
        <v>ดี</v>
      </c>
      <c r="V190" s="189"/>
    </row>
    <row r="191" spans="1:23" ht="20.25" customHeight="1">
      <c r="A191" s="189">
        <v>171</v>
      </c>
      <c r="B191" s="218" t="s">
        <v>358</v>
      </c>
      <c r="C191" s="191" t="s">
        <v>777</v>
      </c>
      <c r="D191" s="218" t="s">
        <v>65</v>
      </c>
      <c r="E191" s="213" t="s">
        <v>538</v>
      </c>
      <c r="F191" s="214">
        <v>226</v>
      </c>
      <c r="G191" s="319">
        <v>13800</v>
      </c>
      <c r="H191" s="206">
        <v>83</v>
      </c>
      <c r="I191" s="207">
        <v>0</v>
      </c>
      <c r="J191" s="195">
        <f>I191*G191</f>
        <v>0</v>
      </c>
      <c r="K191" s="196">
        <f>ROUNDUP(J191,-1)</f>
        <v>0</v>
      </c>
      <c r="L191" s="197">
        <v>13800</v>
      </c>
      <c r="M191" s="196">
        <f>VLOOKUP(E191,[5]ข้อมูลหลัก!G$1:H$65536,2,FALSE)</f>
        <v>23970</v>
      </c>
      <c r="N191" s="196">
        <f t="shared" si="34"/>
        <v>552</v>
      </c>
      <c r="O191" s="196">
        <f t="shared" si="44"/>
        <v>560</v>
      </c>
      <c r="P191" s="198">
        <f t="shared" si="35"/>
        <v>14360</v>
      </c>
      <c r="Q191" s="199">
        <f t="shared" si="37"/>
        <v>14934.4</v>
      </c>
      <c r="R191" s="197">
        <f t="shared" si="38"/>
        <v>14940</v>
      </c>
      <c r="S191" s="200">
        <v>0</v>
      </c>
      <c r="T191" s="197">
        <f t="shared" si="49"/>
        <v>14360</v>
      </c>
      <c r="U191" s="189" t="str">
        <f>LOOKUP(H191,[5]ข้อมูลหลัก!A$1:C$65536)</f>
        <v>ดี</v>
      </c>
      <c r="V191" s="189"/>
    </row>
    <row r="192" spans="1:23" ht="20.25" customHeight="1">
      <c r="A192" s="189">
        <v>172</v>
      </c>
      <c r="B192" s="204" t="s">
        <v>215</v>
      </c>
      <c r="C192" s="191" t="s">
        <v>778</v>
      </c>
      <c r="D192" s="219" t="s">
        <v>713</v>
      </c>
      <c r="E192" s="189" t="s">
        <v>538</v>
      </c>
      <c r="F192" s="189">
        <v>443</v>
      </c>
      <c r="G192" s="319">
        <v>13800</v>
      </c>
      <c r="H192" s="206">
        <v>83</v>
      </c>
      <c r="I192" s="207">
        <v>0</v>
      </c>
      <c r="J192" s="195">
        <f>I192*G192</f>
        <v>0</v>
      </c>
      <c r="K192" s="196">
        <f>ROUNDUP(J192,-1)</f>
        <v>0</v>
      </c>
      <c r="L192" s="197">
        <v>13800</v>
      </c>
      <c r="M192" s="196">
        <f>VLOOKUP(E192,[13]ข้อมูลหลัก!G$1:H$65536,2,FALSE)</f>
        <v>23970</v>
      </c>
      <c r="N192" s="196">
        <f t="shared" si="34"/>
        <v>552</v>
      </c>
      <c r="O192" s="196">
        <f t="shared" si="44"/>
        <v>560</v>
      </c>
      <c r="P192" s="198">
        <f t="shared" si="35"/>
        <v>14360</v>
      </c>
      <c r="Q192" s="199">
        <f t="shared" si="37"/>
        <v>14934.4</v>
      </c>
      <c r="R192" s="197">
        <f t="shared" si="38"/>
        <v>14940</v>
      </c>
      <c r="S192" s="200">
        <v>0</v>
      </c>
      <c r="T192" s="197">
        <f t="shared" si="49"/>
        <v>14360</v>
      </c>
      <c r="U192" s="189" t="str">
        <f>LOOKUP(H192,[13]ข้อมูลหลัก!A$1:C$65536)</f>
        <v>ดี</v>
      </c>
      <c r="V192" s="189"/>
    </row>
    <row r="193" spans="1:23" ht="20.25" customHeight="1">
      <c r="A193" s="189">
        <v>173</v>
      </c>
      <c r="B193" s="204" t="s">
        <v>779</v>
      </c>
      <c r="C193" s="277" t="s">
        <v>780</v>
      </c>
      <c r="D193" s="219" t="s">
        <v>718</v>
      </c>
      <c r="E193" s="189" t="s">
        <v>538</v>
      </c>
      <c r="F193" s="189">
        <v>451</v>
      </c>
      <c r="G193" s="221">
        <v>11280</v>
      </c>
      <c r="H193" s="206">
        <v>83</v>
      </c>
      <c r="I193" s="207">
        <v>0</v>
      </c>
      <c r="J193" s="195">
        <f>I193*G193</f>
        <v>0</v>
      </c>
      <c r="K193" s="196">
        <f>ROUNDUP(J193,-1)</f>
        <v>0</v>
      </c>
      <c r="L193" s="197">
        <v>11280</v>
      </c>
      <c r="M193" s="196">
        <f>VLOOKUP(E193,[13]ข้อมูลหลัก!G$1:H$65536,2,FALSE)</f>
        <v>23970</v>
      </c>
      <c r="N193" s="196">
        <f t="shared" si="34"/>
        <v>451.2</v>
      </c>
      <c r="O193" s="196">
        <f t="shared" si="44"/>
        <v>460</v>
      </c>
      <c r="P193" s="198">
        <f t="shared" si="35"/>
        <v>11740</v>
      </c>
      <c r="Q193" s="199">
        <f t="shared" si="37"/>
        <v>12209.6</v>
      </c>
      <c r="R193" s="197">
        <f t="shared" si="38"/>
        <v>12210</v>
      </c>
      <c r="S193" s="197">
        <f>T193-P193</f>
        <v>1545</v>
      </c>
      <c r="T193" s="197">
        <v>13285</v>
      </c>
      <c r="U193" s="189" t="str">
        <f>LOOKUP(H193,[13]ข้อมูลหลัก!A$1:C$65536)</f>
        <v>ดี</v>
      </c>
      <c r="V193" s="189"/>
    </row>
    <row r="194" spans="1:23" ht="20.25" customHeight="1">
      <c r="A194" s="189">
        <v>174</v>
      </c>
      <c r="B194" s="204" t="s">
        <v>216</v>
      </c>
      <c r="C194" s="191" t="s">
        <v>781</v>
      </c>
      <c r="D194" s="219" t="s">
        <v>718</v>
      </c>
      <c r="E194" s="189" t="s">
        <v>538</v>
      </c>
      <c r="F194" s="189">
        <v>452</v>
      </c>
      <c r="G194" s="221">
        <v>11280</v>
      </c>
      <c r="H194" s="206">
        <v>83</v>
      </c>
      <c r="I194" s="207">
        <v>0</v>
      </c>
      <c r="J194" s="195">
        <f>I194*G194</f>
        <v>0</v>
      </c>
      <c r="K194" s="196">
        <f>ROUNDUP(J194,-1)</f>
        <v>0</v>
      </c>
      <c r="L194" s="197">
        <v>11280</v>
      </c>
      <c r="M194" s="196">
        <f>VLOOKUP(E194,[13]ข้อมูลหลัก!G$1:H$65536,2,FALSE)</f>
        <v>23970</v>
      </c>
      <c r="N194" s="196">
        <f t="shared" si="34"/>
        <v>451.2</v>
      </c>
      <c r="O194" s="196">
        <f t="shared" si="44"/>
        <v>460</v>
      </c>
      <c r="P194" s="198">
        <f t="shared" si="35"/>
        <v>11740</v>
      </c>
      <c r="Q194" s="199">
        <f t="shared" si="37"/>
        <v>12209.6</v>
      </c>
      <c r="R194" s="197">
        <f t="shared" si="38"/>
        <v>12210</v>
      </c>
      <c r="S194" s="197">
        <f>T194-P194</f>
        <v>1545</v>
      </c>
      <c r="T194" s="197">
        <v>13285</v>
      </c>
      <c r="U194" s="189" t="str">
        <f>LOOKUP(H194,[13]ข้อมูลหลัก!A$1:C$65536)</f>
        <v>ดี</v>
      </c>
      <c r="V194" s="189"/>
    </row>
    <row r="195" spans="1:23" ht="20.25" customHeight="1">
      <c r="A195" s="180"/>
      <c r="B195" s="180"/>
      <c r="C195" s="202"/>
      <c r="D195" s="182" t="s">
        <v>782</v>
      </c>
      <c r="E195" s="180"/>
      <c r="F195" s="180"/>
      <c r="G195" s="183"/>
      <c r="H195" s="180"/>
      <c r="I195" s="180"/>
      <c r="J195" s="185"/>
      <c r="K195" s="203"/>
      <c r="L195" s="183"/>
      <c r="M195" s="180"/>
      <c r="N195" s="180"/>
      <c r="O195" s="180"/>
      <c r="P195" s="198">
        <f t="shared" si="35"/>
        <v>0</v>
      </c>
      <c r="Q195" s="199">
        <f t="shared" si="37"/>
        <v>0</v>
      </c>
      <c r="R195" s="197">
        <f t="shared" si="38"/>
        <v>0</v>
      </c>
      <c r="S195" s="196"/>
      <c r="T195" s="197"/>
      <c r="U195" s="180"/>
      <c r="V195" s="180"/>
    </row>
    <row r="196" spans="1:23" ht="20.25" customHeight="1">
      <c r="A196" s="189">
        <v>175</v>
      </c>
      <c r="B196" s="190" t="s">
        <v>783</v>
      </c>
      <c r="C196" s="191" t="s">
        <v>784</v>
      </c>
      <c r="D196" s="190" t="s">
        <v>531</v>
      </c>
      <c r="E196" s="205" t="s">
        <v>13</v>
      </c>
      <c r="F196" s="205">
        <v>12</v>
      </c>
      <c r="G196" s="197">
        <v>11650</v>
      </c>
      <c r="H196" s="206">
        <v>93.5</v>
      </c>
      <c r="I196" s="207">
        <v>4.8500000000000001E-2</v>
      </c>
      <c r="J196" s="195">
        <f>G196*I196</f>
        <v>565.02499999999998</v>
      </c>
      <c r="K196" s="196">
        <f t="shared" ref="K196:K212" si="50">ROUNDUP(J196,-1)</f>
        <v>570</v>
      </c>
      <c r="L196" s="197">
        <v>12220</v>
      </c>
      <c r="M196" s="196">
        <f>VLOOKUP(E196,[18]ข้อมูลหลัก!G$1:H$65536,2,FALSE)</f>
        <v>19430</v>
      </c>
      <c r="N196" s="196">
        <f t="shared" si="34"/>
        <v>488.8</v>
      </c>
      <c r="O196" s="196">
        <f t="shared" si="44"/>
        <v>490</v>
      </c>
      <c r="P196" s="198">
        <f t="shared" si="35"/>
        <v>12710</v>
      </c>
      <c r="Q196" s="199">
        <f t="shared" si="37"/>
        <v>13218.4</v>
      </c>
      <c r="R196" s="197">
        <f t="shared" si="38"/>
        <v>13220</v>
      </c>
      <c r="S196" s="197">
        <f t="shared" ref="S196:S202" si="51">T196-P196</f>
        <v>575</v>
      </c>
      <c r="T196" s="197">
        <v>13285</v>
      </c>
      <c r="U196" s="189" t="str">
        <f>LOOKUP(H196,[18]ข้อมูลหลัก!A$1:C$65536)</f>
        <v>ดีมาก</v>
      </c>
      <c r="V196" s="201"/>
    </row>
    <row r="197" spans="1:23" ht="20.25" customHeight="1">
      <c r="A197" s="189">
        <v>176</v>
      </c>
      <c r="B197" s="190" t="s">
        <v>785</v>
      </c>
      <c r="C197" s="191" t="s">
        <v>786</v>
      </c>
      <c r="D197" s="190" t="s">
        <v>531</v>
      </c>
      <c r="E197" s="205" t="s">
        <v>13</v>
      </c>
      <c r="F197" s="205">
        <v>13</v>
      </c>
      <c r="G197" s="197">
        <v>11610</v>
      </c>
      <c r="H197" s="206">
        <v>93.5</v>
      </c>
      <c r="I197" s="207">
        <v>4.8500000000000001E-2</v>
      </c>
      <c r="J197" s="195">
        <f t="shared" ref="J197:J212" si="52">I197*G197</f>
        <v>563.08500000000004</v>
      </c>
      <c r="K197" s="196">
        <f t="shared" si="50"/>
        <v>570</v>
      </c>
      <c r="L197" s="197">
        <v>12180</v>
      </c>
      <c r="M197" s="196">
        <f>VLOOKUP(E197,[18]ข้อมูลหลัก!G$1:H$65536,2,FALSE)</f>
        <v>19430</v>
      </c>
      <c r="N197" s="196">
        <f t="shared" ref="N197:N263" si="53">L197*4/100</f>
        <v>487.2</v>
      </c>
      <c r="O197" s="196">
        <f t="shared" si="44"/>
        <v>490</v>
      </c>
      <c r="P197" s="198">
        <f t="shared" si="35"/>
        <v>12670</v>
      </c>
      <c r="Q197" s="199">
        <f t="shared" si="37"/>
        <v>13176.8</v>
      </c>
      <c r="R197" s="197">
        <f t="shared" si="38"/>
        <v>13180</v>
      </c>
      <c r="S197" s="197">
        <f t="shared" si="51"/>
        <v>615</v>
      </c>
      <c r="T197" s="197">
        <v>13285</v>
      </c>
      <c r="U197" s="189" t="str">
        <f>LOOKUP(H197,[18]ข้อมูลหลัก!A$1:C$65536)</f>
        <v>ดีมาก</v>
      </c>
      <c r="V197" s="201"/>
      <c r="W197" s="188"/>
    </row>
    <row r="198" spans="1:23" ht="20.25" customHeight="1">
      <c r="A198" s="189">
        <v>177</v>
      </c>
      <c r="B198" s="190" t="s">
        <v>787</v>
      </c>
      <c r="C198" s="191" t="s">
        <v>788</v>
      </c>
      <c r="D198" s="190" t="s">
        <v>531</v>
      </c>
      <c r="E198" s="205" t="s">
        <v>13</v>
      </c>
      <c r="F198" s="205">
        <v>14</v>
      </c>
      <c r="G198" s="197">
        <v>11710</v>
      </c>
      <c r="H198" s="206">
        <v>93.5</v>
      </c>
      <c r="I198" s="207">
        <v>4.8500000000000001E-2</v>
      </c>
      <c r="J198" s="195">
        <f t="shared" si="52"/>
        <v>567.93500000000006</v>
      </c>
      <c r="K198" s="196">
        <f t="shared" si="50"/>
        <v>570</v>
      </c>
      <c r="L198" s="197">
        <v>12280</v>
      </c>
      <c r="M198" s="196">
        <f>VLOOKUP(E198,[18]ข้อมูลหลัก!G$1:H$65536,2,FALSE)</f>
        <v>19430</v>
      </c>
      <c r="N198" s="196">
        <f t="shared" si="53"/>
        <v>491.2</v>
      </c>
      <c r="O198" s="196">
        <f t="shared" si="44"/>
        <v>500</v>
      </c>
      <c r="P198" s="198">
        <f t="shared" ref="P198:P261" si="54">L198+O198</f>
        <v>12780</v>
      </c>
      <c r="Q198" s="199">
        <f t="shared" si="37"/>
        <v>13291.2</v>
      </c>
      <c r="R198" s="197">
        <f t="shared" si="38"/>
        <v>13300</v>
      </c>
      <c r="S198" s="197">
        <f t="shared" si="51"/>
        <v>505</v>
      </c>
      <c r="T198" s="197">
        <v>13285</v>
      </c>
      <c r="U198" s="189" t="str">
        <f>LOOKUP(H198,[18]ข้อมูลหลัก!A$1:C$65536)</f>
        <v>ดีมาก</v>
      </c>
      <c r="V198" s="201"/>
    </row>
    <row r="199" spans="1:23" s="317" customFormat="1" ht="20.25" customHeight="1">
      <c r="A199" s="305">
        <v>178</v>
      </c>
      <c r="B199" s="306" t="s">
        <v>789</v>
      </c>
      <c r="C199" s="307" t="s">
        <v>790</v>
      </c>
      <c r="D199" s="306" t="s">
        <v>531</v>
      </c>
      <c r="E199" s="308" t="s">
        <v>13</v>
      </c>
      <c r="F199" s="308">
        <v>15</v>
      </c>
      <c r="G199" s="310">
        <v>11590</v>
      </c>
      <c r="H199" s="320">
        <v>97.55</v>
      </c>
      <c r="I199" s="312">
        <v>5.8500000000000003E-2</v>
      </c>
      <c r="J199" s="313">
        <f t="shared" si="52"/>
        <v>678.01499999999999</v>
      </c>
      <c r="K199" s="314">
        <f t="shared" si="50"/>
        <v>680</v>
      </c>
      <c r="L199" s="310">
        <v>12270</v>
      </c>
      <c r="M199" s="314">
        <f>VLOOKUP(E199,[18]ข้อมูลหลัก!G$1:H$65536,2,FALSE)</f>
        <v>19430</v>
      </c>
      <c r="N199" s="314">
        <f t="shared" si="53"/>
        <v>490.8</v>
      </c>
      <c r="O199" s="314">
        <f t="shared" si="44"/>
        <v>500</v>
      </c>
      <c r="P199" s="198">
        <f t="shared" si="54"/>
        <v>12770</v>
      </c>
      <c r="Q199" s="199">
        <f t="shared" ref="Q199:Q262" si="55">P199*4/100+P199</f>
        <v>13280.8</v>
      </c>
      <c r="R199" s="197">
        <v>0</v>
      </c>
      <c r="S199" s="310">
        <f t="shared" si="51"/>
        <v>515</v>
      </c>
      <c r="T199" s="310">
        <v>13285</v>
      </c>
      <c r="U199" s="305" t="str">
        <f>LOOKUP(H199,[18]ข้อมูลหลัก!A$1:C$65536)</f>
        <v>ดีเด่น</v>
      </c>
      <c r="V199" s="315" t="s">
        <v>769</v>
      </c>
    </row>
    <row r="200" spans="1:23" ht="20.25" customHeight="1">
      <c r="A200" s="189">
        <v>179</v>
      </c>
      <c r="B200" s="190" t="s">
        <v>791</v>
      </c>
      <c r="C200" s="191" t="s">
        <v>792</v>
      </c>
      <c r="D200" s="190" t="s">
        <v>531</v>
      </c>
      <c r="E200" s="205" t="s">
        <v>13</v>
      </c>
      <c r="F200" s="205">
        <v>16</v>
      </c>
      <c r="G200" s="197">
        <v>11620</v>
      </c>
      <c r="H200" s="206">
        <v>95.5</v>
      </c>
      <c r="I200" s="207">
        <v>5.0500000000000003E-2</v>
      </c>
      <c r="J200" s="195">
        <f t="shared" si="52"/>
        <v>586.81000000000006</v>
      </c>
      <c r="K200" s="196">
        <f t="shared" si="50"/>
        <v>590</v>
      </c>
      <c r="L200" s="197">
        <v>12210</v>
      </c>
      <c r="M200" s="196">
        <f>VLOOKUP(E200,[18]ข้อมูลหลัก!G$1:H$65536,2,FALSE)</f>
        <v>19430</v>
      </c>
      <c r="N200" s="196">
        <f t="shared" si="53"/>
        <v>488.4</v>
      </c>
      <c r="O200" s="196">
        <f t="shared" si="44"/>
        <v>490</v>
      </c>
      <c r="P200" s="198">
        <f t="shared" si="54"/>
        <v>12700</v>
      </c>
      <c r="Q200" s="199">
        <f t="shared" si="55"/>
        <v>13208</v>
      </c>
      <c r="R200" s="197">
        <f t="shared" ref="R200:R263" si="56">ROUNDUP(Q200,-1)</f>
        <v>13210</v>
      </c>
      <c r="S200" s="197">
        <f t="shared" si="51"/>
        <v>585</v>
      </c>
      <c r="T200" s="197">
        <v>13285</v>
      </c>
      <c r="U200" s="189" t="str">
        <f>LOOKUP(H200,[18]ข้อมูลหลัก!A$1:C$65536)</f>
        <v>ดีเด่น</v>
      </c>
      <c r="V200" s="201"/>
    </row>
    <row r="201" spans="1:23" ht="20.25" customHeight="1">
      <c r="A201" s="189">
        <v>180</v>
      </c>
      <c r="B201" s="190" t="s">
        <v>793</v>
      </c>
      <c r="C201" s="191" t="s">
        <v>794</v>
      </c>
      <c r="D201" s="190" t="s">
        <v>531</v>
      </c>
      <c r="E201" s="205" t="s">
        <v>13</v>
      </c>
      <c r="F201" s="205">
        <v>17</v>
      </c>
      <c r="G201" s="197">
        <v>11820</v>
      </c>
      <c r="H201" s="206">
        <v>95</v>
      </c>
      <c r="I201" s="207">
        <v>5.0500000000000003E-2</v>
      </c>
      <c r="J201" s="195">
        <f t="shared" si="52"/>
        <v>596.91000000000008</v>
      </c>
      <c r="K201" s="196">
        <f t="shared" si="50"/>
        <v>600</v>
      </c>
      <c r="L201" s="197">
        <v>12420</v>
      </c>
      <c r="M201" s="196">
        <f>VLOOKUP(E201,[18]ข้อมูลหลัก!G$1:H$65536,2,FALSE)</f>
        <v>19430</v>
      </c>
      <c r="N201" s="196">
        <f t="shared" si="53"/>
        <v>496.8</v>
      </c>
      <c r="O201" s="196">
        <f t="shared" si="44"/>
        <v>500</v>
      </c>
      <c r="P201" s="198">
        <f t="shared" si="54"/>
        <v>12920</v>
      </c>
      <c r="Q201" s="199">
        <f t="shared" si="55"/>
        <v>13436.8</v>
      </c>
      <c r="R201" s="197">
        <f t="shared" si="56"/>
        <v>13440</v>
      </c>
      <c r="S201" s="197">
        <f t="shared" si="51"/>
        <v>365</v>
      </c>
      <c r="T201" s="197">
        <v>13285</v>
      </c>
      <c r="U201" s="189" t="str">
        <f>LOOKUP(H201,[18]ข้อมูลหลัก!A$1:C$65536)</f>
        <v>ดีเด่น</v>
      </c>
      <c r="V201" s="201"/>
    </row>
    <row r="202" spans="1:23" ht="20.25" customHeight="1">
      <c r="A202" s="189">
        <v>181</v>
      </c>
      <c r="B202" s="190" t="s">
        <v>795</v>
      </c>
      <c r="C202" s="191" t="s">
        <v>796</v>
      </c>
      <c r="D202" s="190" t="s">
        <v>531</v>
      </c>
      <c r="E202" s="205" t="s">
        <v>13</v>
      </c>
      <c r="F202" s="205">
        <v>18</v>
      </c>
      <c r="G202" s="197">
        <v>11710</v>
      </c>
      <c r="H202" s="206">
        <v>97.56</v>
      </c>
      <c r="I202" s="207">
        <v>5.8500000000000003E-2</v>
      </c>
      <c r="J202" s="195">
        <f t="shared" si="52"/>
        <v>685.03500000000008</v>
      </c>
      <c r="K202" s="196">
        <f t="shared" si="50"/>
        <v>690</v>
      </c>
      <c r="L202" s="197">
        <v>12400</v>
      </c>
      <c r="M202" s="196">
        <f>VLOOKUP(E202,[18]ข้อมูลหลัก!G$1:H$65536,2,FALSE)</f>
        <v>19430</v>
      </c>
      <c r="N202" s="196">
        <f t="shared" si="53"/>
        <v>496</v>
      </c>
      <c r="O202" s="196">
        <f t="shared" si="44"/>
        <v>500</v>
      </c>
      <c r="P202" s="198">
        <f t="shared" si="54"/>
        <v>12900</v>
      </c>
      <c r="Q202" s="199">
        <f t="shared" si="55"/>
        <v>13416</v>
      </c>
      <c r="R202" s="197">
        <f t="shared" si="56"/>
        <v>13420</v>
      </c>
      <c r="S202" s="197">
        <f t="shared" si="51"/>
        <v>385</v>
      </c>
      <c r="T202" s="197">
        <v>13285</v>
      </c>
      <c r="U202" s="189" t="str">
        <f>LOOKUP(H202,[18]ข้อมูลหลัก!A$1:C$65536)</f>
        <v>ดีเด่น</v>
      </c>
      <c r="V202" s="201"/>
    </row>
    <row r="203" spans="1:23" ht="20.25" customHeight="1">
      <c r="A203" s="189">
        <v>182</v>
      </c>
      <c r="B203" s="190" t="s">
        <v>383</v>
      </c>
      <c r="C203" s="191" t="s">
        <v>797</v>
      </c>
      <c r="D203" s="190" t="s">
        <v>24</v>
      </c>
      <c r="E203" s="205" t="s">
        <v>15</v>
      </c>
      <c r="F203" s="205">
        <v>34</v>
      </c>
      <c r="G203" s="197">
        <v>19650</v>
      </c>
      <c r="H203" s="206">
        <v>97.2</v>
      </c>
      <c r="I203" s="207">
        <v>5.5500000000000001E-2</v>
      </c>
      <c r="J203" s="195">
        <f t="shared" si="52"/>
        <v>1090.575</v>
      </c>
      <c r="K203" s="196">
        <f t="shared" si="50"/>
        <v>1100</v>
      </c>
      <c r="L203" s="197">
        <v>20750</v>
      </c>
      <c r="M203" s="196">
        <f>VLOOKUP(E203,[18]ข้อมูลหลัก!G$1:H$65536,2,FALSE)</f>
        <v>33360</v>
      </c>
      <c r="N203" s="196">
        <f t="shared" si="53"/>
        <v>830</v>
      </c>
      <c r="O203" s="196">
        <f t="shared" si="44"/>
        <v>830</v>
      </c>
      <c r="P203" s="198">
        <f t="shared" si="54"/>
        <v>21580</v>
      </c>
      <c r="Q203" s="199">
        <f t="shared" si="55"/>
        <v>22443.200000000001</v>
      </c>
      <c r="R203" s="197">
        <f t="shared" si="56"/>
        <v>22450</v>
      </c>
      <c r="S203" s="200">
        <v>0</v>
      </c>
      <c r="T203" s="197">
        <f>P203</f>
        <v>21580</v>
      </c>
      <c r="U203" s="189" t="str">
        <f>LOOKUP(H203,[18]ข้อมูลหลัก!A$1:C$65536)</f>
        <v>ดีเด่น</v>
      </c>
      <c r="V203" s="201"/>
    </row>
    <row r="204" spans="1:23" ht="20.25" customHeight="1">
      <c r="A204" s="189">
        <v>183</v>
      </c>
      <c r="B204" s="190" t="s">
        <v>384</v>
      </c>
      <c r="C204" s="191" t="s">
        <v>798</v>
      </c>
      <c r="D204" s="190" t="s">
        <v>24</v>
      </c>
      <c r="E204" s="205" t="s">
        <v>15</v>
      </c>
      <c r="F204" s="205">
        <v>61</v>
      </c>
      <c r="G204" s="197">
        <v>19450</v>
      </c>
      <c r="H204" s="206">
        <v>95</v>
      </c>
      <c r="I204" s="207">
        <v>5.0500000000000003E-2</v>
      </c>
      <c r="J204" s="195">
        <f t="shared" si="52"/>
        <v>982.22500000000002</v>
      </c>
      <c r="K204" s="196">
        <f t="shared" si="50"/>
        <v>990</v>
      </c>
      <c r="L204" s="197">
        <v>20440</v>
      </c>
      <c r="M204" s="196">
        <f>VLOOKUP(E204,[18]ข้อมูลหลัก!G$1:H$65536,2,FALSE)</f>
        <v>33360</v>
      </c>
      <c r="N204" s="196">
        <f t="shared" si="53"/>
        <v>817.6</v>
      </c>
      <c r="O204" s="196">
        <f t="shared" si="44"/>
        <v>820</v>
      </c>
      <c r="P204" s="198">
        <f t="shared" si="54"/>
        <v>21260</v>
      </c>
      <c r="Q204" s="199">
        <f t="shared" si="55"/>
        <v>22110.400000000001</v>
      </c>
      <c r="R204" s="197">
        <f t="shared" si="56"/>
        <v>22120</v>
      </c>
      <c r="S204" s="200">
        <v>0</v>
      </c>
      <c r="T204" s="197">
        <f t="shared" ref="T204:T210" si="57">P204</f>
        <v>21260</v>
      </c>
      <c r="U204" s="189" t="str">
        <f>LOOKUP(H204,[18]ข้อมูลหลัก!A$1:C$65536)</f>
        <v>ดีเด่น</v>
      </c>
      <c r="V204" s="201"/>
    </row>
    <row r="205" spans="1:23" ht="20.25" customHeight="1">
      <c r="A205" s="189">
        <v>184</v>
      </c>
      <c r="B205" s="190" t="s">
        <v>381</v>
      </c>
      <c r="C205" s="191" t="s">
        <v>799</v>
      </c>
      <c r="D205" s="190" t="s">
        <v>241</v>
      </c>
      <c r="E205" s="205" t="s">
        <v>13</v>
      </c>
      <c r="F205" s="205">
        <v>179</v>
      </c>
      <c r="G205" s="197">
        <v>15070</v>
      </c>
      <c r="H205" s="206">
        <v>97.55</v>
      </c>
      <c r="I205" s="194">
        <v>5.8500000000000003E-2</v>
      </c>
      <c r="J205" s="195">
        <f t="shared" si="52"/>
        <v>881.59500000000003</v>
      </c>
      <c r="K205" s="196">
        <f t="shared" si="50"/>
        <v>890</v>
      </c>
      <c r="L205" s="197">
        <v>15960</v>
      </c>
      <c r="M205" s="196">
        <f>VLOOKUP(E205,[18]ข้อมูลหลัก!G$1:H$65536,2,FALSE)</f>
        <v>19430</v>
      </c>
      <c r="N205" s="196">
        <f t="shared" si="53"/>
        <v>638.4</v>
      </c>
      <c r="O205" s="196">
        <f t="shared" si="44"/>
        <v>640</v>
      </c>
      <c r="P205" s="198">
        <f t="shared" si="54"/>
        <v>16600</v>
      </c>
      <c r="Q205" s="199">
        <f t="shared" si="55"/>
        <v>17264</v>
      </c>
      <c r="R205" s="197">
        <f t="shared" si="56"/>
        <v>17270</v>
      </c>
      <c r="S205" s="200">
        <v>0</v>
      </c>
      <c r="T205" s="197">
        <f t="shared" si="57"/>
        <v>16600</v>
      </c>
      <c r="U205" s="189" t="str">
        <f>LOOKUP(H205,[18]ข้อมูลหลัก!A$1:C$65536)</f>
        <v>ดีเด่น</v>
      </c>
      <c r="V205" s="201"/>
    </row>
    <row r="206" spans="1:23" ht="20.25" customHeight="1">
      <c r="A206" s="189">
        <v>185</v>
      </c>
      <c r="B206" s="190" t="s">
        <v>800</v>
      </c>
      <c r="C206" s="321" t="s">
        <v>801</v>
      </c>
      <c r="D206" s="190" t="s">
        <v>241</v>
      </c>
      <c r="E206" s="205" t="s">
        <v>13</v>
      </c>
      <c r="F206" s="205">
        <v>183</v>
      </c>
      <c r="G206" s="197">
        <v>15410</v>
      </c>
      <c r="H206" s="206">
        <v>97.56</v>
      </c>
      <c r="I206" s="207">
        <v>5.8500000000000003E-2</v>
      </c>
      <c r="J206" s="195">
        <f t="shared" si="52"/>
        <v>901.48500000000001</v>
      </c>
      <c r="K206" s="196">
        <f t="shared" si="50"/>
        <v>910</v>
      </c>
      <c r="L206" s="197">
        <v>16320</v>
      </c>
      <c r="M206" s="196">
        <f>VLOOKUP(E206,[18]ข้อมูลหลัก!G$1:H$65536,2,FALSE)</f>
        <v>19430</v>
      </c>
      <c r="N206" s="196">
        <f t="shared" si="53"/>
        <v>652.79999999999995</v>
      </c>
      <c r="O206" s="196">
        <f t="shared" si="44"/>
        <v>660</v>
      </c>
      <c r="P206" s="198">
        <f t="shared" si="54"/>
        <v>16980</v>
      </c>
      <c r="Q206" s="199">
        <f t="shared" si="55"/>
        <v>17659.2</v>
      </c>
      <c r="R206" s="197">
        <f t="shared" si="56"/>
        <v>17660</v>
      </c>
      <c r="S206" s="200">
        <v>0</v>
      </c>
      <c r="T206" s="197">
        <f t="shared" si="57"/>
        <v>16980</v>
      </c>
      <c r="U206" s="189" t="str">
        <f>LOOKUP(H206,[18]ข้อมูลหลัก!A$1:C$65536)</f>
        <v>ดีเด่น</v>
      </c>
      <c r="V206" s="201"/>
    </row>
    <row r="207" spans="1:23" ht="20.25" customHeight="1">
      <c r="A207" s="189">
        <v>186</v>
      </c>
      <c r="B207" s="190" t="s">
        <v>802</v>
      </c>
      <c r="C207" s="321" t="s">
        <v>803</v>
      </c>
      <c r="D207" s="190" t="s">
        <v>113</v>
      </c>
      <c r="E207" s="205" t="s">
        <v>15</v>
      </c>
      <c r="F207" s="205">
        <v>305</v>
      </c>
      <c r="G207" s="197">
        <v>19750</v>
      </c>
      <c r="H207" s="206">
        <v>98</v>
      </c>
      <c r="I207" s="207">
        <v>5.8500000000000003E-2</v>
      </c>
      <c r="J207" s="195">
        <f t="shared" si="52"/>
        <v>1155.375</v>
      </c>
      <c r="K207" s="196">
        <f t="shared" si="50"/>
        <v>1160</v>
      </c>
      <c r="L207" s="197">
        <v>20910</v>
      </c>
      <c r="M207" s="196">
        <f>VLOOKUP(E207,[18]ข้อมูลหลัก!G$1:H$65536,2,FALSE)</f>
        <v>33360</v>
      </c>
      <c r="N207" s="196">
        <f t="shared" si="53"/>
        <v>836.4</v>
      </c>
      <c r="O207" s="196">
        <f t="shared" si="44"/>
        <v>840</v>
      </c>
      <c r="P207" s="198">
        <f t="shared" si="54"/>
        <v>21750</v>
      </c>
      <c r="Q207" s="199">
        <f t="shared" si="55"/>
        <v>22620</v>
      </c>
      <c r="R207" s="197">
        <f t="shared" si="56"/>
        <v>22620</v>
      </c>
      <c r="S207" s="200">
        <v>0</v>
      </c>
      <c r="T207" s="197">
        <f t="shared" si="57"/>
        <v>21750</v>
      </c>
      <c r="U207" s="189" t="str">
        <f>LOOKUP(H207,[18]ข้อมูลหลัก!A$1:C$65536)</f>
        <v>ดีเด่น</v>
      </c>
      <c r="V207" s="201"/>
    </row>
    <row r="208" spans="1:23" ht="20.25" customHeight="1">
      <c r="A208" s="189">
        <v>187</v>
      </c>
      <c r="B208" s="252" t="s">
        <v>804</v>
      </c>
      <c r="C208" s="321" t="s">
        <v>805</v>
      </c>
      <c r="D208" s="190" t="s">
        <v>152</v>
      </c>
      <c r="E208" s="205" t="s">
        <v>15</v>
      </c>
      <c r="F208" s="205">
        <v>307</v>
      </c>
      <c r="G208" s="197">
        <v>19510</v>
      </c>
      <c r="H208" s="206">
        <v>97.56</v>
      </c>
      <c r="I208" s="207">
        <v>5.8500000000000003E-2</v>
      </c>
      <c r="J208" s="195">
        <f t="shared" si="52"/>
        <v>1141.335</v>
      </c>
      <c r="K208" s="196">
        <f t="shared" si="50"/>
        <v>1150</v>
      </c>
      <c r="L208" s="197">
        <v>20660</v>
      </c>
      <c r="M208" s="196">
        <f>VLOOKUP(E208,[18]ข้อมูลหลัก!G$1:H$65536,2,FALSE)</f>
        <v>33360</v>
      </c>
      <c r="N208" s="196">
        <f t="shared" si="53"/>
        <v>826.4</v>
      </c>
      <c r="O208" s="196">
        <f t="shared" si="44"/>
        <v>830</v>
      </c>
      <c r="P208" s="198">
        <f t="shared" si="54"/>
        <v>21490</v>
      </c>
      <c r="Q208" s="199">
        <f t="shared" si="55"/>
        <v>22349.599999999999</v>
      </c>
      <c r="R208" s="197">
        <f t="shared" si="56"/>
        <v>22350</v>
      </c>
      <c r="S208" s="200">
        <v>0</v>
      </c>
      <c r="T208" s="197">
        <f t="shared" si="57"/>
        <v>21490</v>
      </c>
      <c r="U208" s="189" t="str">
        <f>LOOKUP(H208,[18]ข้อมูลหลัก!A$1:C$65536)</f>
        <v>ดีเด่น</v>
      </c>
      <c r="V208" s="201"/>
    </row>
    <row r="209" spans="1:23" ht="20.25" customHeight="1">
      <c r="A209" s="189">
        <v>188</v>
      </c>
      <c r="B209" s="289" t="s">
        <v>387</v>
      </c>
      <c r="C209" s="277" t="s">
        <v>806</v>
      </c>
      <c r="D209" s="219" t="s">
        <v>733</v>
      </c>
      <c r="E209" s="189" t="s">
        <v>538</v>
      </c>
      <c r="F209" s="189">
        <v>313</v>
      </c>
      <c r="G209" s="322">
        <v>13800</v>
      </c>
      <c r="H209" s="206">
        <v>93.5</v>
      </c>
      <c r="I209" s="207">
        <v>0</v>
      </c>
      <c r="J209" s="195">
        <f t="shared" si="52"/>
        <v>0</v>
      </c>
      <c r="K209" s="196">
        <f t="shared" si="50"/>
        <v>0</v>
      </c>
      <c r="L209" s="197">
        <v>13800</v>
      </c>
      <c r="M209" s="196">
        <f>VLOOKUP(E209,[13]ข้อมูลหลัก!G$1:H$65536,2,FALSE)</f>
        <v>23970</v>
      </c>
      <c r="N209" s="196">
        <f t="shared" si="53"/>
        <v>552</v>
      </c>
      <c r="O209" s="196">
        <f t="shared" si="44"/>
        <v>560</v>
      </c>
      <c r="P209" s="198">
        <f t="shared" si="54"/>
        <v>14360</v>
      </c>
      <c r="Q209" s="199">
        <f t="shared" si="55"/>
        <v>14934.4</v>
      </c>
      <c r="R209" s="197">
        <f t="shared" si="56"/>
        <v>14940</v>
      </c>
      <c r="S209" s="200">
        <v>0</v>
      </c>
      <c r="T209" s="197">
        <f t="shared" si="57"/>
        <v>14360</v>
      </c>
      <c r="U209" s="189" t="str">
        <f>LOOKUP(H209,[13]ข้อมูลหลัก!A$1:C$65536)</f>
        <v>ดีมาก</v>
      </c>
      <c r="V209" s="189"/>
    </row>
    <row r="210" spans="1:23" ht="20.25" customHeight="1">
      <c r="A210" s="189">
        <v>189</v>
      </c>
      <c r="B210" s="289" t="s">
        <v>807</v>
      </c>
      <c r="C210" s="277" t="s">
        <v>808</v>
      </c>
      <c r="D210" s="219" t="s">
        <v>733</v>
      </c>
      <c r="E210" s="189" t="s">
        <v>538</v>
      </c>
      <c r="F210" s="189">
        <v>314</v>
      </c>
      <c r="G210" s="322">
        <v>13800</v>
      </c>
      <c r="H210" s="206">
        <v>93.5</v>
      </c>
      <c r="I210" s="207">
        <v>0</v>
      </c>
      <c r="J210" s="195">
        <f t="shared" si="52"/>
        <v>0</v>
      </c>
      <c r="K210" s="196">
        <f t="shared" si="50"/>
        <v>0</v>
      </c>
      <c r="L210" s="197">
        <v>13800</v>
      </c>
      <c r="M210" s="196">
        <f>VLOOKUP(E210,[13]ข้อมูลหลัก!G$1:H$65536,2,FALSE)</f>
        <v>23970</v>
      </c>
      <c r="N210" s="196">
        <f t="shared" si="53"/>
        <v>552</v>
      </c>
      <c r="O210" s="196">
        <f t="shared" si="44"/>
        <v>560</v>
      </c>
      <c r="P210" s="198">
        <f t="shared" si="54"/>
        <v>14360</v>
      </c>
      <c r="Q210" s="199">
        <f t="shared" si="55"/>
        <v>14934.4</v>
      </c>
      <c r="R210" s="197">
        <f t="shared" si="56"/>
        <v>14940</v>
      </c>
      <c r="S210" s="200">
        <v>0</v>
      </c>
      <c r="T210" s="197">
        <f t="shared" si="57"/>
        <v>14360</v>
      </c>
      <c r="U210" s="189" t="str">
        <f>LOOKUP(H210,[13]ข้อมูลหลัก!A$1:C$65536)</f>
        <v>ดีมาก</v>
      </c>
      <c r="V210" s="189"/>
    </row>
    <row r="211" spans="1:23" ht="20.25" customHeight="1">
      <c r="A211" s="189">
        <v>190</v>
      </c>
      <c r="B211" s="289" t="s">
        <v>809</v>
      </c>
      <c r="C211" s="277" t="s">
        <v>810</v>
      </c>
      <c r="D211" s="219" t="s">
        <v>718</v>
      </c>
      <c r="E211" s="189" t="s">
        <v>538</v>
      </c>
      <c r="F211" s="189">
        <v>327</v>
      </c>
      <c r="G211" s="322">
        <v>11280</v>
      </c>
      <c r="H211" s="206">
        <v>93.2</v>
      </c>
      <c r="I211" s="207">
        <v>0</v>
      </c>
      <c r="J211" s="195">
        <f t="shared" si="52"/>
        <v>0</v>
      </c>
      <c r="K211" s="196">
        <f t="shared" si="50"/>
        <v>0</v>
      </c>
      <c r="L211" s="197">
        <v>11280</v>
      </c>
      <c r="M211" s="196">
        <f>VLOOKUP(E211,[13]ข้อมูลหลัก!G$1:H$65536,2,FALSE)</f>
        <v>23970</v>
      </c>
      <c r="N211" s="196">
        <f t="shared" si="53"/>
        <v>451.2</v>
      </c>
      <c r="O211" s="196">
        <f t="shared" si="44"/>
        <v>460</v>
      </c>
      <c r="P211" s="198">
        <f t="shared" si="54"/>
        <v>11740</v>
      </c>
      <c r="Q211" s="199">
        <f t="shared" si="55"/>
        <v>12209.6</v>
      </c>
      <c r="R211" s="197">
        <f t="shared" si="56"/>
        <v>12210</v>
      </c>
      <c r="S211" s="197">
        <f>T211-P211</f>
        <v>1545</v>
      </c>
      <c r="T211" s="197">
        <v>13285</v>
      </c>
      <c r="U211" s="189" t="str">
        <f>LOOKUP(H211,[13]ข้อมูลหลัก!A$1:C$65536)</f>
        <v>ดีมาก</v>
      </c>
      <c r="V211" s="189"/>
    </row>
    <row r="212" spans="1:23" ht="20.25" customHeight="1">
      <c r="A212" s="223">
        <v>191</v>
      </c>
      <c r="B212" s="254" t="s">
        <v>811</v>
      </c>
      <c r="C212" s="301" t="s">
        <v>812</v>
      </c>
      <c r="D212" s="256" t="s">
        <v>718</v>
      </c>
      <c r="E212" s="223" t="s">
        <v>538</v>
      </c>
      <c r="F212" s="223">
        <v>328</v>
      </c>
      <c r="G212" s="323">
        <v>11280</v>
      </c>
      <c r="H212" s="229">
        <v>93.2</v>
      </c>
      <c r="I212" s="302">
        <v>0</v>
      </c>
      <c r="J212" s="231">
        <f t="shared" si="52"/>
        <v>0</v>
      </c>
      <c r="K212" s="232">
        <f t="shared" si="50"/>
        <v>0</v>
      </c>
      <c r="L212" s="228">
        <v>11280</v>
      </c>
      <c r="M212" s="232">
        <f>VLOOKUP(E212,[13]ข้อมูลหลัก!G$1:H$65536,2,FALSE)</f>
        <v>23970</v>
      </c>
      <c r="N212" s="232">
        <f t="shared" si="53"/>
        <v>451.2</v>
      </c>
      <c r="O212" s="232">
        <f t="shared" si="44"/>
        <v>460</v>
      </c>
      <c r="P212" s="233">
        <f t="shared" si="54"/>
        <v>11740</v>
      </c>
      <c r="Q212" s="234">
        <f t="shared" si="55"/>
        <v>12209.6</v>
      </c>
      <c r="R212" s="228">
        <f t="shared" si="56"/>
        <v>12210</v>
      </c>
      <c r="S212" s="228">
        <f>T212-P212</f>
        <v>1545</v>
      </c>
      <c r="T212" s="228">
        <v>13285</v>
      </c>
      <c r="U212" s="223" t="str">
        <f>LOOKUP(H212,[13]ข้อมูลหลัก!A$1:C$65536)</f>
        <v>ดีมาก</v>
      </c>
      <c r="V212" s="223"/>
    </row>
    <row r="213" spans="1:23" ht="20.25" customHeight="1">
      <c r="A213" s="180"/>
      <c r="B213" s="180"/>
      <c r="C213" s="324"/>
      <c r="D213" s="182" t="s">
        <v>813</v>
      </c>
      <c r="E213" s="180"/>
      <c r="F213" s="180"/>
      <c r="G213" s="183"/>
      <c r="H213" s="180"/>
      <c r="I213" s="180"/>
      <c r="J213" s="185"/>
      <c r="K213" s="203"/>
      <c r="L213" s="183"/>
      <c r="M213" s="180"/>
      <c r="N213" s="180"/>
      <c r="O213" s="180"/>
      <c r="P213" s="198">
        <f t="shared" si="54"/>
        <v>0</v>
      </c>
      <c r="Q213" s="199">
        <f t="shared" si="55"/>
        <v>0</v>
      </c>
      <c r="R213" s="197">
        <f t="shared" si="56"/>
        <v>0</v>
      </c>
      <c r="S213" s="196"/>
      <c r="T213" s="197"/>
      <c r="U213" s="180"/>
      <c r="V213" s="180"/>
    </row>
    <row r="214" spans="1:23" ht="20.25" customHeight="1">
      <c r="A214" s="189">
        <v>192</v>
      </c>
      <c r="B214" s="190" t="s">
        <v>426</v>
      </c>
      <c r="C214" s="191" t="s">
        <v>814</v>
      </c>
      <c r="D214" s="204" t="s">
        <v>24</v>
      </c>
      <c r="E214" s="205" t="s">
        <v>15</v>
      </c>
      <c r="F214" s="273">
        <v>75</v>
      </c>
      <c r="G214" s="197">
        <v>19610</v>
      </c>
      <c r="H214" s="274">
        <v>97.56</v>
      </c>
      <c r="I214" s="194">
        <v>0.06</v>
      </c>
      <c r="J214" s="195">
        <f>G214*I214</f>
        <v>1176.5999999999999</v>
      </c>
      <c r="K214" s="196">
        <f t="shared" ref="K214:K225" si="58">ROUNDUP(J214,-1)</f>
        <v>1180</v>
      </c>
      <c r="L214" s="197">
        <v>20790</v>
      </c>
      <c r="M214" s="196">
        <f>VLOOKUP(E214,[19]ข้อมูลหลัก!G$1:H$65536,2,FALSE)</f>
        <v>33360</v>
      </c>
      <c r="N214" s="196">
        <f t="shared" si="53"/>
        <v>831.6</v>
      </c>
      <c r="O214" s="196">
        <f t="shared" si="44"/>
        <v>840</v>
      </c>
      <c r="P214" s="198">
        <f t="shared" si="54"/>
        <v>21630</v>
      </c>
      <c r="Q214" s="199">
        <f t="shared" si="55"/>
        <v>22495.200000000001</v>
      </c>
      <c r="R214" s="197">
        <f t="shared" si="56"/>
        <v>22500</v>
      </c>
      <c r="S214" s="200">
        <v>0</v>
      </c>
      <c r="T214" s="197">
        <f>P214</f>
        <v>21630</v>
      </c>
      <c r="U214" s="189" t="str">
        <f>LOOKUP(H214,[19]ข้อมูลหลัก!A$1:C$65536)</f>
        <v>ดีเด่น</v>
      </c>
      <c r="V214" s="201"/>
    </row>
    <row r="215" spans="1:23" ht="20.25" customHeight="1">
      <c r="A215" s="189">
        <v>193</v>
      </c>
      <c r="B215" s="190" t="s">
        <v>427</v>
      </c>
      <c r="C215" s="191" t="s">
        <v>815</v>
      </c>
      <c r="D215" s="204" t="s">
        <v>24</v>
      </c>
      <c r="E215" s="205" t="s">
        <v>15</v>
      </c>
      <c r="F215" s="273">
        <v>91</v>
      </c>
      <c r="G215" s="197">
        <v>19810</v>
      </c>
      <c r="H215" s="274">
        <v>97.6</v>
      </c>
      <c r="I215" s="194">
        <v>0.06</v>
      </c>
      <c r="J215" s="195">
        <f t="shared" ref="J215:J225" si="59">I215*G215</f>
        <v>1188.5999999999999</v>
      </c>
      <c r="K215" s="196">
        <f t="shared" si="58"/>
        <v>1190</v>
      </c>
      <c r="L215" s="197">
        <v>21000</v>
      </c>
      <c r="M215" s="196">
        <f>VLOOKUP(E215,[19]ข้อมูลหลัก!G$1:H$65536,2,FALSE)</f>
        <v>33360</v>
      </c>
      <c r="N215" s="196">
        <f t="shared" si="53"/>
        <v>840</v>
      </c>
      <c r="O215" s="196">
        <f t="shared" si="44"/>
        <v>840</v>
      </c>
      <c r="P215" s="198">
        <f t="shared" si="54"/>
        <v>21840</v>
      </c>
      <c r="Q215" s="199">
        <f t="shared" si="55"/>
        <v>22713.599999999999</v>
      </c>
      <c r="R215" s="197">
        <f t="shared" si="56"/>
        <v>22720</v>
      </c>
      <c r="S215" s="200">
        <v>0</v>
      </c>
      <c r="T215" s="197">
        <f t="shared" ref="T215:T223" si="60">P215</f>
        <v>21840</v>
      </c>
      <c r="U215" s="189" t="str">
        <f>LOOKUP(H215,[19]ข้อมูลหลัก!A$1:C$65536)</f>
        <v>ดีเด่น</v>
      </c>
      <c r="V215" s="201"/>
      <c r="W215" s="188"/>
    </row>
    <row r="216" spans="1:23" ht="20.25" customHeight="1">
      <c r="A216" s="189">
        <v>194</v>
      </c>
      <c r="B216" s="190" t="s">
        <v>415</v>
      </c>
      <c r="C216" s="191" t="s">
        <v>816</v>
      </c>
      <c r="D216" s="204" t="s">
        <v>84</v>
      </c>
      <c r="E216" s="189" t="s">
        <v>13</v>
      </c>
      <c r="F216" s="273">
        <v>124</v>
      </c>
      <c r="G216" s="197">
        <v>15390</v>
      </c>
      <c r="H216" s="274">
        <v>97.6</v>
      </c>
      <c r="I216" s="194">
        <v>0.06</v>
      </c>
      <c r="J216" s="195">
        <f t="shared" si="59"/>
        <v>923.4</v>
      </c>
      <c r="K216" s="196">
        <f t="shared" si="58"/>
        <v>930</v>
      </c>
      <c r="L216" s="197">
        <v>16320</v>
      </c>
      <c r="M216" s="196">
        <f>VLOOKUP(E216,[19]ข้อมูลหลัก!G$1:H$65536,2,FALSE)</f>
        <v>19430</v>
      </c>
      <c r="N216" s="196">
        <f t="shared" si="53"/>
        <v>652.79999999999995</v>
      </c>
      <c r="O216" s="196">
        <f t="shared" si="44"/>
        <v>660</v>
      </c>
      <c r="P216" s="198">
        <f t="shared" si="54"/>
        <v>16980</v>
      </c>
      <c r="Q216" s="199">
        <f t="shared" si="55"/>
        <v>17659.2</v>
      </c>
      <c r="R216" s="197">
        <f t="shared" si="56"/>
        <v>17660</v>
      </c>
      <c r="S216" s="200">
        <v>0</v>
      </c>
      <c r="T216" s="197">
        <f t="shared" si="60"/>
        <v>16980</v>
      </c>
      <c r="U216" s="189" t="str">
        <f>LOOKUP(H216,[19]ข้อมูลหลัก!A$1:C$65536)</f>
        <v>ดีเด่น</v>
      </c>
      <c r="V216" s="201"/>
    </row>
    <row r="217" spans="1:23" ht="20.25" customHeight="1">
      <c r="A217" s="189">
        <v>195</v>
      </c>
      <c r="B217" s="190" t="s">
        <v>416</v>
      </c>
      <c r="C217" s="191" t="s">
        <v>817</v>
      </c>
      <c r="D217" s="204" t="s">
        <v>84</v>
      </c>
      <c r="E217" s="205" t="s">
        <v>13</v>
      </c>
      <c r="F217" s="273">
        <v>138</v>
      </c>
      <c r="G217" s="197">
        <v>15390</v>
      </c>
      <c r="H217" s="274">
        <v>97.6</v>
      </c>
      <c r="I217" s="194">
        <v>0.06</v>
      </c>
      <c r="J217" s="195">
        <f t="shared" si="59"/>
        <v>923.4</v>
      </c>
      <c r="K217" s="196">
        <f t="shared" si="58"/>
        <v>930</v>
      </c>
      <c r="L217" s="197">
        <v>16320</v>
      </c>
      <c r="M217" s="196">
        <f>VLOOKUP(E217,[19]ข้อมูลหลัก!G$1:H$65536,2,FALSE)</f>
        <v>19430</v>
      </c>
      <c r="N217" s="196">
        <f t="shared" si="53"/>
        <v>652.79999999999995</v>
      </c>
      <c r="O217" s="196">
        <f t="shared" si="44"/>
        <v>660</v>
      </c>
      <c r="P217" s="198">
        <f t="shared" si="54"/>
        <v>16980</v>
      </c>
      <c r="Q217" s="199">
        <f t="shared" si="55"/>
        <v>17659.2</v>
      </c>
      <c r="R217" s="197">
        <f t="shared" si="56"/>
        <v>17660</v>
      </c>
      <c r="S217" s="200">
        <v>0</v>
      </c>
      <c r="T217" s="197">
        <f t="shared" si="60"/>
        <v>16980</v>
      </c>
      <c r="U217" s="189" t="str">
        <f>LOOKUP(H217,[19]ข้อมูลหลัก!A$1:C$65536)</f>
        <v>ดีเด่น</v>
      </c>
      <c r="V217" s="201"/>
    </row>
    <row r="218" spans="1:23" ht="20.25" customHeight="1">
      <c r="A218" s="189">
        <v>196</v>
      </c>
      <c r="B218" s="190" t="s">
        <v>403</v>
      </c>
      <c r="C218" s="191" t="s">
        <v>818</v>
      </c>
      <c r="D218" s="204" t="s">
        <v>84</v>
      </c>
      <c r="E218" s="189" t="s">
        <v>13</v>
      </c>
      <c r="F218" s="273">
        <v>172</v>
      </c>
      <c r="G218" s="197">
        <v>14130</v>
      </c>
      <c r="H218" s="274">
        <v>97.5</v>
      </c>
      <c r="I218" s="194">
        <v>0.06</v>
      </c>
      <c r="J218" s="195">
        <f>I218*G218</f>
        <v>847.8</v>
      </c>
      <c r="K218" s="196">
        <f>ROUNDUP(J218,-1)</f>
        <v>850</v>
      </c>
      <c r="L218" s="197">
        <v>14980</v>
      </c>
      <c r="M218" s="196">
        <f>VLOOKUP(E218,[19]ข้อมูลหลัก!G$1:H$65536,2,FALSE)</f>
        <v>19430</v>
      </c>
      <c r="N218" s="196">
        <f t="shared" si="53"/>
        <v>599.20000000000005</v>
      </c>
      <c r="O218" s="196">
        <f t="shared" si="44"/>
        <v>600</v>
      </c>
      <c r="P218" s="198">
        <f t="shared" si="54"/>
        <v>15580</v>
      </c>
      <c r="Q218" s="199">
        <f t="shared" si="55"/>
        <v>16203.2</v>
      </c>
      <c r="R218" s="197">
        <f t="shared" si="56"/>
        <v>16210</v>
      </c>
      <c r="S218" s="200">
        <v>0</v>
      </c>
      <c r="T218" s="197">
        <f t="shared" si="60"/>
        <v>15580</v>
      </c>
      <c r="U218" s="189" t="str">
        <f>LOOKUP(H218,[19]ข้อมูลหลัก!A$1:C$65536)</f>
        <v>ดีเด่น</v>
      </c>
      <c r="V218" s="189"/>
      <c r="W218" s="208"/>
    </row>
    <row r="219" spans="1:23" ht="20.25" customHeight="1">
      <c r="A219" s="189">
        <v>197</v>
      </c>
      <c r="B219" s="204" t="s">
        <v>405</v>
      </c>
      <c r="C219" s="220" t="s">
        <v>819</v>
      </c>
      <c r="D219" s="204" t="s">
        <v>84</v>
      </c>
      <c r="E219" s="189" t="s">
        <v>13</v>
      </c>
      <c r="F219" s="276">
        <v>174</v>
      </c>
      <c r="G219" s="197">
        <v>13800</v>
      </c>
      <c r="H219" s="274">
        <v>89.2</v>
      </c>
      <c r="I219" s="194">
        <v>0</v>
      </c>
      <c r="J219" s="195">
        <f>I219*G219</f>
        <v>0</v>
      </c>
      <c r="K219" s="196">
        <f>ROUNDUP(J219,-1)</f>
        <v>0</v>
      </c>
      <c r="L219" s="197">
        <v>13800</v>
      </c>
      <c r="M219" s="196">
        <f>VLOOKUP(E219,[13]ข้อมูลหลัก!G$1:H$65536,2,FALSE)</f>
        <v>19430</v>
      </c>
      <c r="N219" s="196">
        <f t="shared" si="53"/>
        <v>552</v>
      </c>
      <c r="O219" s="196">
        <f t="shared" si="44"/>
        <v>560</v>
      </c>
      <c r="P219" s="198">
        <f t="shared" si="54"/>
        <v>14360</v>
      </c>
      <c r="Q219" s="199">
        <f t="shared" si="55"/>
        <v>14934.4</v>
      </c>
      <c r="R219" s="197">
        <f t="shared" si="56"/>
        <v>14940</v>
      </c>
      <c r="S219" s="200">
        <v>0</v>
      </c>
      <c r="T219" s="197">
        <f>P219</f>
        <v>14360</v>
      </c>
      <c r="U219" s="189" t="str">
        <f>LOOKUP(H219,[13]ข้อมูลหลัก!A$1:C$65536)</f>
        <v>ดีมาก</v>
      </c>
      <c r="V219" s="189"/>
      <c r="W219" s="208"/>
    </row>
    <row r="220" spans="1:23" ht="20.25" customHeight="1">
      <c r="A220" s="189">
        <v>198</v>
      </c>
      <c r="B220" s="204" t="s">
        <v>820</v>
      </c>
      <c r="C220" s="220" t="s">
        <v>821</v>
      </c>
      <c r="D220" s="219" t="s">
        <v>113</v>
      </c>
      <c r="E220" s="189" t="s">
        <v>15</v>
      </c>
      <c r="F220" s="276">
        <v>553</v>
      </c>
      <c r="G220" s="197">
        <v>18000</v>
      </c>
      <c r="H220" s="274">
        <v>89.2</v>
      </c>
      <c r="I220" s="194">
        <v>0</v>
      </c>
      <c r="J220" s="195">
        <f>I220*G220</f>
        <v>0</v>
      </c>
      <c r="K220" s="196">
        <f>ROUNDUP(J220,-1)</f>
        <v>0</v>
      </c>
      <c r="L220" s="197">
        <v>18000</v>
      </c>
      <c r="M220" s="196">
        <f>VLOOKUP(E220,[13]ข้อมูลหลัก!G$1:H$65536,2,FALSE)</f>
        <v>33360</v>
      </c>
      <c r="N220" s="196">
        <f t="shared" si="53"/>
        <v>720</v>
      </c>
      <c r="O220" s="196">
        <f t="shared" si="44"/>
        <v>720</v>
      </c>
      <c r="P220" s="198">
        <f t="shared" si="54"/>
        <v>18720</v>
      </c>
      <c r="Q220" s="199">
        <f t="shared" si="55"/>
        <v>19468.8</v>
      </c>
      <c r="R220" s="197">
        <f t="shared" si="56"/>
        <v>19470</v>
      </c>
      <c r="S220" s="200">
        <v>0</v>
      </c>
      <c r="T220" s="197">
        <f t="shared" si="60"/>
        <v>18720</v>
      </c>
      <c r="U220" s="189" t="str">
        <f>LOOKUP(H220,[13]ข้อมูลหลัก!A$1:C$65536)</f>
        <v>ดีมาก</v>
      </c>
      <c r="V220" s="189"/>
      <c r="W220" s="208"/>
    </row>
    <row r="221" spans="1:23" ht="20.25" customHeight="1">
      <c r="A221" s="189">
        <v>199</v>
      </c>
      <c r="B221" s="190" t="s">
        <v>430</v>
      </c>
      <c r="C221" s="191" t="s">
        <v>822</v>
      </c>
      <c r="D221" s="204" t="s">
        <v>152</v>
      </c>
      <c r="E221" s="205" t="s">
        <v>15</v>
      </c>
      <c r="F221" s="273">
        <v>555</v>
      </c>
      <c r="G221" s="197">
        <v>19510</v>
      </c>
      <c r="H221" s="274">
        <v>97.5</v>
      </c>
      <c r="I221" s="194">
        <v>0.06</v>
      </c>
      <c r="J221" s="195">
        <f t="shared" si="59"/>
        <v>1170.5999999999999</v>
      </c>
      <c r="K221" s="196">
        <f t="shared" si="58"/>
        <v>1180</v>
      </c>
      <c r="L221" s="197">
        <v>20690</v>
      </c>
      <c r="M221" s="196">
        <f>VLOOKUP(E221,[19]ข้อมูลหลัก!G$1:H$65536,2,FALSE)</f>
        <v>33360</v>
      </c>
      <c r="N221" s="196">
        <f t="shared" si="53"/>
        <v>827.6</v>
      </c>
      <c r="O221" s="196">
        <f t="shared" si="44"/>
        <v>830</v>
      </c>
      <c r="P221" s="198">
        <f t="shared" si="54"/>
        <v>21520</v>
      </c>
      <c r="Q221" s="199">
        <f t="shared" si="55"/>
        <v>22380.799999999999</v>
      </c>
      <c r="R221" s="197">
        <f t="shared" si="56"/>
        <v>22390</v>
      </c>
      <c r="S221" s="200">
        <v>0</v>
      </c>
      <c r="T221" s="197">
        <f t="shared" si="60"/>
        <v>21520</v>
      </c>
      <c r="U221" s="189" t="str">
        <f>LOOKUP(H221,[19]ข้อมูลหลัก!A$1:C$65536)</f>
        <v>ดีเด่น</v>
      </c>
      <c r="V221" s="201"/>
    </row>
    <row r="222" spans="1:23" ht="20.25" customHeight="1">
      <c r="A222" s="189">
        <v>200</v>
      </c>
      <c r="B222" s="222" t="s">
        <v>823</v>
      </c>
      <c r="C222" s="277" t="s">
        <v>824</v>
      </c>
      <c r="D222" s="219" t="s">
        <v>733</v>
      </c>
      <c r="E222" s="189" t="s">
        <v>538</v>
      </c>
      <c r="F222" s="276">
        <v>561</v>
      </c>
      <c r="G222" s="325">
        <v>13800</v>
      </c>
      <c r="H222" s="274">
        <v>91.8</v>
      </c>
      <c r="I222" s="194">
        <v>0</v>
      </c>
      <c r="J222" s="195">
        <f t="shared" si="59"/>
        <v>0</v>
      </c>
      <c r="K222" s="196">
        <f t="shared" si="58"/>
        <v>0</v>
      </c>
      <c r="L222" s="197">
        <v>13800</v>
      </c>
      <c r="M222" s="196">
        <f>VLOOKUP(E222,[13]ข้อมูลหลัก!G$1:H$65536,2,FALSE)</f>
        <v>23970</v>
      </c>
      <c r="N222" s="196">
        <f t="shared" si="53"/>
        <v>552</v>
      </c>
      <c r="O222" s="196">
        <f t="shared" si="44"/>
        <v>560</v>
      </c>
      <c r="P222" s="198">
        <f t="shared" si="54"/>
        <v>14360</v>
      </c>
      <c r="Q222" s="199">
        <f t="shared" si="55"/>
        <v>14934.4</v>
      </c>
      <c r="R222" s="197">
        <f t="shared" si="56"/>
        <v>14940</v>
      </c>
      <c r="S222" s="200">
        <v>0</v>
      </c>
      <c r="T222" s="197">
        <f t="shared" si="60"/>
        <v>14360</v>
      </c>
      <c r="U222" s="189" t="str">
        <f>LOOKUP(H222,[13]ข้อมูลหลัก!A$1:C$65536)</f>
        <v>ดีมาก</v>
      </c>
      <c r="V222" s="189"/>
    </row>
    <row r="223" spans="1:23" ht="20.25" customHeight="1">
      <c r="A223" s="189">
        <v>201</v>
      </c>
      <c r="B223" s="204" t="s">
        <v>432</v>
      </c>
      <c r="C223" s="277" t="s">
        <v>825</v>
      </c>
      <c r="D223" s="219" t="s">
        <v>65</v>
      </c>
      <c r="E223" s="189" t="s">
        <v>538</v>
      </c>
      <c r="F223" s="276">
        <v>562</v>
      </c>
      <c r="G223" s="325">
        <v>13800</v>
      </c>
      <c r="H223" s="274">
        <v>94</v>
      </c>
      <c r="I223" s="194">
        <v>0</v>
      </c>
      <c r="J223" s="195">
        <f t="shared" si="59"/>
        <v>0</v>
      </c>
      <c r="K223" s="196">
        <f t="shared" si="58"/>
        <v>0</v>
      </c>
      <c r="L223" s="197">
        <v>13800</v>
      </c>
      <c r="M223" s="196">
        <f>VLOOKUP(E223,[13]ข้อมูลหลัก!G$1:H$65536,2,FALSE)</f>
        <v>23970</v>
      </c>
      <c r="N223" s="196">
        <f t="shared" si="53"/>
        <v>552</v>
      </c>
      <c r="O223" s="196">
        <f t="shared" si="44"/>
        <v>560</v>
      </c>
      <c r="P223" s="198">
        <f t="shared" si="54"/>
        <v>14360</v>
      </c>
      <c r="Q223" s="199">
        <f t="shared" si="55"/>
        <v>14934.4</v>
      </c>
      <c r="R223" s="197">
        <f t="shared" si="56"/>
        <v>14940</v>
      </c>
      <c r="S223" s="200">
        <v>0</v>
      </c>
      <c r="T223" s="197">
        <f t="shared" si="60"/>
        <v>14360</v>
      </c>
      <c r="U223" s="189" t="str">
        <f>LOOKUP(H223,[13]ข้อมูลหลัก!A$1:C$65536)</f>
        <v>ดีมาก</v>
      </c>
      <c r="V223" s="189"/>
    </row>
    <row r="224" spans="1:23" ht="20.25" customHeight="1">
      <c r="A224" s="189">
        <v>202</v>
      </c>
      <c r="B224" s="204" t="s">
        <v>826</v>
      </c>
      <c r="C224" s="277" t="s">
        <v>827</v>
      </c>
      <c r="D224" s="219" t="s">
        <v>259</v>
      </c>
      <c r="E224" s="189" t="s">
        <v>538</v>
      </c>
      <c r="F224" s="189">
        <v>567</v>
      </c>
      <c r="G224" s="322">
        <v>13800</v>
      </c>
      <c r="H224" s="206">
        <v>92.2</v>
      </c>
      <c r="I224" s="194">
        <v>0</v>
      </c>
      <c r="J224" s="195">
        <f t="shared" si="59"/>
        <v>0</v>
      </c>
      <c r="K224" s="196">
        <f t="shared" si="58"/>
        <v>0</v>
      </c>
      <c r="L224" s="197">
        <v>13800</v>
      </c>
      <c r="M224" s="196">
        <f>VLOOKUP(E224,[13]ข้อมูลหลัก!G$1:H$65536,2,FALSE)</f>
        <v>23970</v>
      </c>
      <c r="N224" s="196">
        <f t="shared" si="53"/>
        <v>552</v>
      </c>
      <c r="O224" s="196">
        <f t="shared" si="44"/>
        <v>560</v>
      </c>
      <c r="P224" s="198">
        <f t="shared" si="54"/>
        <v>14360</v>
      </c>
      <c r="Q224" s="199">
        <f t="shared" si="55"/>
        <v>14934.4</v>
      </c>
      <c r="R224" s="197">
        <f t="shared" si="56"/>
        <v>14940</v>
      </c>
      <c r="S224" s="200">
        <v>0</v>
      </c>
      <c r="T224" s="197">
        <f>P224</f>
        <v>14360</v>
      </c>
      <c r="U224" s="189" t="str">
        <f>LOOKUP(H224,[13]ข้อมูลหลัก!A$1:C$65536)</f>
        <v>ดีมาก</v>
      </c>
      <c r="V224" s="189"/>
    </row>
    <row r="225" spans="1:23" ht="20.25" customHeight="1">
      <c r="A225" s="189">
        <v>203</v>
      </c>
      <c r="B225" s="222" t="s">
        <v>434</v>
      </c>
      <c r="C225" s="277" t="s">
        <v>828</v>
      </c>
      <c r="D225" s="219" t="s">
        <v>259</v>
      </c>
      <c r="E225" s="189" t="s">
        <v>538</v>
      </c>
      <c r="F225" s="189">
        <v>568</v>
      </c>
      <c r="G225" s="322">
        <v>13800</v>
      </c>
      <c r="H225" s="206">
        <v>88.4</v>
      </c>
      <c r="I225" s="194">
        <v>0</v>
      </c>
      <c r="J225" s="195">
        <f t="shared" si="59"/>
        <v>0</v>
      </c>
      <c r="K225" s="196">
        <f t="shared" si="58"/>
        <v>0</v>
      </c>
      <c r="L225" s="197">
        <v>13800</v>
      </c>
      <c r="M225" s="196">
        <f>VLOOKUP(E225,[13]ข้อมูลหลัก!G$1:H$65536,2,FALSE)</f>
        <v>23970</v>
      </c>
      <c r="N225" s="196">
        <f t="shared" si="53"/>
        <v>552</v>
      </c>
      <c r="O225" s="196">
        <f t="shared" si="44"/>
        <v>560</v>
      </c>
      <c r="P225" s="198">
        <f t="shared" si="54"/>
        <v>14360</v>
      </c>
      <c r="Q225" s="199">
        <f t="shared" si="55"/>
        <v>14934.4</v>
      </c>
      <c r="R225" s="197">
        <f t="shared" si="56"/>
        <v>14940</v>
      </c>
      <c r="S225" s="200">
        <v>0</v>
      </c>
      <c r="T225" s="197">
        <f>P225</f>
        <v>14360</v>
      </c>
      <c r="U225" s="189" t="str">
        <f>LOOKUP(H225,[13]ข้อมูลหลัก!A$1:C$65536)</f>
        <v>ดีมาก</v>
      </c>
      <c r="V225" s="189"/>
    </row>
    <row r="226" spans="1:23" ht="20.25" customHeight="1">
      <c r="A226" s="189">
        <v>204</v>
      </c>
      <c r="B226" s="290" t="s">
        <v>435</v>
      </c>
      <c r="C226" s="291">
        <v>569</v>
      </c>
      <c r="D226" s="292" t="s">
        <v>259</v>
      </c>
      <c r="E226" s="291" t="s">
        <v>829</v>
      </c>
      <c r="F226" s="326">
        <v>569</v>
      </c>
      <c r="G226" s="327"/>
      <c r="H226" s="328"/>
      <c r="I226" s="329"/>
      <c r="J226" s="296"/>
      <c r="K226" s="297"/>
      <c r="L226" s="293">
        <v>13800</v>
      </c>
      <c r="M226" s="297"/>
      <c r="N226" s="297">
        <f t="shared" si="53"/>
        <v>552</v>
      </c>
      <c r="O226" s="297">
        <f t="shared" si="44"/>
        <v>560</v>
      </c>
      <c r="P226" s="198">
        <f t="shared" si="54"/>
        <v>14360</v>
      </c>
      <c r="Q226" s="199">
        <f t="shared" si="55"/>
        <v>14934.4</v>
      </c>
      <c r="R226" s="197">
        <f t="shared" si="56"/>
        <v>14940</v>
      </c>
      <c r="S226" s="298"/>
      <c r="T226" s="293"/>
      <c r="U226" s="291"/>
      <c r="V226" s="291"/>
    </row>
    <row r="227" spans="1:23" ht="20.25" customHeight="1">
      <c r="A227" s="189">
        <v>205</v>
      </c>
      <c r="B227" s="204" t="s">
        <v>830</v>
      </c>
      <c r="C227" s="277" t="s">
        <v>831</v>
      </c>
      <c r="D227" s="219" t="s">
        <v>718</v>
      </c>
      <c r="E227" s="189" t="s">
        <v>538</v>
      </c>
      <c r="F227" s="276">
        <v>575</v>
      </c>
      <c r="G227" s="325">
        <v>11280</v>
      </c>
      <c r="H227" s="274">
        <v>88.8</v>
      </c>
      <c r="I227" s="194">
        <v>0</v>
      </c>
      <c r="J227" s="195">
        <f>I227*G227</f>
        <v>0</v>
      </c>
      <c r="K227" s="196">
        <f>ROUNDUP(J227,-1)</f>
        <v>0</v>
      </c>
      <c r="L227" s="197">
        <v>11280</v>
      </c>
      <c r="M227" s="196">
        <f>VLOOKUP(E227,[13]ข้อมูลหลัก!G$1:H$65536,2,FALSE)</f>
        <v>23970</v>
      </c>
      <c r="N227" s="196">
        <f>L227*4/100</f>
        <v>451.2</v>
      </c>
      <c r="O227" s="196">
        <f>ROUNDUP(N227,-1)</f>
        <v>460</v>
      </c>
      <c r="P227" s="198">
        <f t="shared" si="54"/>
        <v>11740</v>
      </c>
      <c r="Q227" s="199">
        <f t="shared" si="55"/>
        <v>12209.6</v>
      </c>
      <c r="R227" s="197">
        <f t="shared" si="56"/>
        <v>12210</v>
      </c>
      <c r="S227" s="197">
        <f>T227-P227</f>
        <v>1545</v>
      </c>
      <c r="T227" s="197">
        <v>13285</v>
      </c>
      <c r="U227" s="189" t="str">
        <f>LOOKUP(H227,[13]ข้อมูลหลัก!A$1:C$65536)</f>
        <v>ดีมาก</v>
      </c>
      <c r="V227" s="189"/>
    </row>
    <row r="228" spans="1:23" ht="20.25" customHeight="1">
      <c r="A228" s="189">
        <v>206</v>
      </c>
      <c r="B228" s="204" t="s">
        <v>437</v>
      </c>
      <c r="C228" s="277" t="s">
        <v>832</v>
      </c>
      <c r="D228" s="219" t="s">
        <v>718</v>
      </c>
      <c r="E228" s="189" t="s">
        <v>538</v>
      </c>
      <c r="F228" s="189">
        <v>576</v>
      </c>
      <c r="G228" s="322">
        <v>11280</v>
      </c>
      <c r="H228" s="206">
        <v>89.6</v>
      </c>
      <c r="I228" s="194">
        <v>0</v>
      </c>
      <c r="J228" s="195">
        <f>I228*G228</f>
        <v>0</v>
      </c>
      <c r="K228" s="196">
        <f>ROUNDUP(J228,-1)</f>
        <v>0</v>
      </c>
      <c r="L228" s="197">
        <v>11280</v>
      </c>
      <c r="M228" s="196">
        <f>VLOOKUP(E228,[13]ข้อมูลหลัก!G$1:H$65536,2,FALSE)</f>
        <v>23970</v>
      </c>
      <c r="N228" s="196">
        <f>L228*4/100</f>
        <v>451.2</v>
      </c>
      <c r="O228" s="196">
        <f>ROUNDUP(N228,-1)</f>
        <v>460</v>
      </c>
      <c r="P228" s="198">
        <f t="shared" si="54"/>
        <v>11740</v>
      </c>
      <c r="Q228" s="199">
        <f t="shared" si="55"/>
        <v>12209.6</v>
      </c>
      <c r="R228" s="197">
        <f t="shared" si="56"/>
        <v>12210</v>
      </c>
      <c r="S228" s="197">
        <f>T228-P228</f>
        <v>1545</v>
      </c>
      <c r="T228" s="197">
        <v>13285</v>
      </c>
      <c r="U228" s="189" t="str">
        <f>LOOKUP(H228,[13]ข้อมูลหลัก!A$1:C$65536)</f>
        <v>ดีมาก</v>
      </c>
      <c r="V228" s="189"/>
    </row>
    <row r="229" spans="1:23" ht="20.25" customHeight="1">
      <c r="A229" s="189"/>
      <c r="B229" s="222"/>
      <c r="C229" s="277"/>
      <c r="D229" s="219"/>
      <c r="E229" s="189"/>
      <c r="F229" s="189"/>
      <c r="H229" s="206"/>
      <c r="I229" s="194"/>
      <c r="J229" s="195"/>
      <c r="K229" s="196"/>
      <c r="L229" s="197"/>
      <c r="M229" s="196"/>
      <c r="N229" s="196"/>
      <c r="O229" s="196"/>
      <c r="P229" s="198">
        <f t="shared" si="54"/>
        <v>0</v>
      </c>
      <c r="Q229" s="199">
        <f t="shared" si="55"/>
        <v>0</v>
      </c>
      <c r="R229" s="197">
        <f t="shared" si="56"/>
        <v>0</v>
      </c>
      <c r="S229" s="200"/>
      <c r="T229" s="197"/>
      <c r="U229" s="189"/>
      <c r="V229" s="189"/>
    </row>
    <row r="230" spans="1:23" ht="20.25" customHeight="1">
      <c r="A230" s="180"/>
      <c r="B230" s="180"/>
      <c r="C230" s="202"/>
      <c r="D230" s="182" t="s">
        <v>833</v>
      </c>
      <c r="E230" s="180"/>
      <c r="F230" s="180"/>
      <c r="G230" s="183"/>
      <c r="H230" s="180"/>
      <c r="I230" s="180"/>
      <c r="J230" s="185"/>
      <c r="K230" s="203"/>
      <c r="L230" s="183"/>
      <c r="M230" s="180"/>
      <c r="N230" s="180"/>
      <c r="O230" s="180"/>
      <c r="P230" s="198">
        <f t="shared" si="54"/>
        <v>0</v>
      </c>
      <c r="Q230" s="199">
        <f t="shared" si="55"/>
        <v>0</v>
      </c>
      <c r="R230" s="197">
        <f t="shared" si="56"/>
        <v>0</v>
      </c>
      <c r="S230" s="196"/>
      <c r="T230" s="197"/>
      <c r="U230" s="180"/>
      <c r="V230" s="180"/>
      <c r="W230" s="208"/>
    </row>
    <row r="231" spans="1:23" ht="20.25" customHeight="1">
      <c r="A231" s="189">
        <v>207</v>
      </c>
      <c r="B231" s="190" t="s">
        <v>246</v>
      </c>
      <c r="C231" s="191" t="s">
        <v>834</v>
      </c>
      <c r="D231" s="190" t="s">
        <v>24</v>
      </c>
      <c r="E231" s="205" t="s">
        <v>15</v>
      </c>
      <c r="F231" s="205">
        <v>70</v>
      </c>
      <c r="G231" s="287">
        <v>19860</v>
      </c>
      <c r="H231" s="206">
        <v>98</v>
      </c>
      <c r="I231" s="194">
        <v>0.06</v>
      </c>
      <c r="J231" s="195">
        <f>G231*I231</f>
        <v>1191.5999999999999</v>
      </c>
      <c r="K231" s="196">
        <f t="shared" ref="K231:K243" si="61">ROUNDUP(J231,-1)</f>
        <v>1200</v>
      </c>
      <c r="L231" s="197">
        <v>21060</v>
      </c>
      <c r="M231" s="196">
        <f>VLOOKUP(E231,[20]ข้อมูลหลัก!G$1:H$65536,2,FALSE)</f>
        <v>33360</v>
      </c>
      <c r="N231" s="196">
        <f t="shared" si="53"/>
        <v>842.4</v>
      </c>
      <c r="O231" s="196">
        <f t="shared" si="44"/>
        <v>850</v>
      </c>
      <c r="P231" s="198">
        <f t="shared" si="54"/>
        <v>21910</v>
      </c>
      <c r="Q231" s="199">
        <f t="shared" si="55"/>
        <v>22786.400000000001</v>
      </c>
      <c r="R231" s="197">
        <f t="shared" si="56"/>
        <v>22790</v>
      </c>
      <c r="S231" s="200">
        <v>0</v>
      </c>
      <c r="T231" s="197">
        <f>P231</f>
        <v>21910</v>
      </c>
      <c r="U231" s="189" t="str">
        <f>LOOKUP(H231,[20]ข้อมูลหลัก!A$1:C$65536)</f>
        <v>ดีเด่น</v>
      </c>
      <c r="V231" s="201"/>
    </row>
    <row r="232" spans="1:23" ht="20.25" customHeight="1">
      <c r="A232" s="189">
        <v>208</v>
      </c>
      <c r="B232" s="190" t="s">
        <v>247</v>
      </c>
      <c r="C232" s="191" t="s">
        <v>835</v>
      </c>
      <c r="D232" s="190" t="s">
        <v>24</v>
      </c>
      <c r="E232" s="205" t="s">
        <v>15</v>
      </c>
      <c r="F232" s="205">
        <v>89</v>
      </c>
      <c r="G232" s="287">
        <v>19760</v>
      </c>
      <c r="H232" s="206">
        <v>98.2</v>
      </c>
      <c r="I232" s="194">
        <v>0.06</v>
      </c>
      <c r="J232" s="195">
        <f t="shared" ref="J232:J243" si="62">I232*G232</f>
        <v>1185.5999999999999</v>
      </c>
      <c r="K232" s="196">
        <f t="shared" si="61"/>
        <v>1190</v>
      </c>
      <c r="L232" s="197">
        <v>20950</v>
      </c>
      <c r="M232" s="196">
        <f>VLOOKUP(E232,[20]ข้อมูลหลัก!G$1:H$65536,2,FALSE)</f>
        <v>33360</v>
      </c>
      <c r="N232" s="196">
        <f t="shared" si="53"/>
        <v>838</v>
      </c>
      <c r="O232" s="196">
        <f t="shared" ref="O232:O298" si="63">ROUNDUP(N232,-1)</f>
        <v>840</v>
      </c>
      <c r="P232" s="198">
        <f t="shared" si="54"/>
        <v>21790</v>
      </c>
      <c r="Q232" s="199">
        <f t="shared" si="55"/>
        <v>22661.599999999999</v>
      </c>
      <c r="R232" s="197">
        <f t="shared" si="56"/>
        <v>22670</v>
      </c>
      <c r="S232" s="200">
        <v>0</v>
      </c>
      <c r="T232" s="197">
        <f t="shared" ref="T232:T241" si="64">P232</f>
        <v>21790</v>
      </c>
      <c r="U232" s="189" t="str">
        <f>LOOKUP(H232,[20]ข้อมูลหลัก!A$1:C$65536)</f>
        <v>ดีเด่น</v>
      </c>
      <c r="V232" s="201"/>
      <c r="W232" s="188"/>
    </row>
    <row r="233" spans="1:23" ht="20.25" customHeight="1">
      <c r="A233" s="189">
        <v>209</v>
      </c>
      <c r="B233" s="190" t="s">
        <v>238</v>
      </c>
      <c r="C233" s="191" t="s">
        <v>836</v>
      </c>
      <c r="D233" s="190" t="s">
        <v>84</v>
      </c>
      <c r="E233" s="205" t="s">
        <v>13</v>
      </c>
      <c r="F233" s="205">
        <v>108</v>
      </c>
      <c r="G233" s="287">
        <v>14130</v>
      </c>
      <c r="H233" s="206">
        <v>98.8</v>
      </c>
      <c r="I233" s="194">
        <v>0.06</v>
      </c>
      <c r="J233" s="195">
        <f t="shared" si="62"/>
        <v>847.8</v>
      </c>
      <c r="K233" s="196">
        <f>ROUNDUP(J233,-1)</f>
        <v>850</v>
      </c>
      <c r="L233" s="197">
        <v>14980</v>
      </c>
      <c r="M233" s="196">
        <f>VLOOKUP(E233,[20]ข้อมูลหลัก!G$1:H$65536,2,FALSE)</f>
        <v>19430</v>
      </c>
      <c r="N233" s="196">
        <f t="shared" si="53"/>
        <v>599.20000000000005</v>
      </c>
      <c r="O233" s="196">
        <f t="shared" si="63"/>
        <v>600</v>
      </c>
      <c r="P233" s="198">
        <f t="shared" si="54"/>
        <v>15580</v>
      </c>
      <c r="Q233" s="199">
        <f t="shared" si="55"/>
        <v>16203.2</v>
      </c>
      <c r="R233" s="197">
        <f t="shared" si="56"/>
        <v>16210</v>
      </c>
      <c r="S233" s="200">
        <v>0</v>
      </c>
      <c r="T233" s="197">
        <f t="shared" si="64"/>
        <v>15580</v>
      </c>
      <c r="U233" s="189" t="str">
        <f>LOOKUP(H233,[20]ข้อมูลหลัก!A$1:C$65536)</f>
        <v>ดีเด่น</v>
      </c>
      <c r="V233" s="201"/>
    </row>
    <row r="234" spans="1:23" ht="20.25" customHeight="1">
      <c r="A234" s="189">
        <v>210</v>
      </c>
      <c r="B234" s="190" t="s">
        <v>837</v>
      </c>
      <c r="C234" s="191" t="s">
        <v>838</v>
      </c>
      <c r="D234" s="190" t="s">
        <v>84</v>
      </c>
      <c r="E234" s="205" t="s">
        <v>13</v>
      </c>
      <c r="F234" s="205">
        <v>120</v>
      </c>
      <c r="G234" s="287">
        <v>15470</v>
      </c>
      <c r="H234" s="206">
        <v>98</v>
      </c>
      <c r="I234" s="194">
        <v>0.06</v>
      </c>
      <c r="J234" s="195">
        <f t="shared" si="62"/>
        <v>928.19999999999993</v>
      </c>
      <c r="K234" s="196">
        <f t="shared" si="61"/>
        <v>930</v>
      </c>
      <c r="L234" s="197">
        <v>16400</v>
      </c>
      <c r="M234" s="196">
        <f>VLOOKUP(E234,[20]ข้อมูลหลัก!G$1:H$65536,2,FALSE)</f>
        <v>19430</v>
      </c>
      <c r="N234" s="196">
        <f t="shared" si="53"/>
        <v>656</v>
      </c>
      <c r="O234" s="196">
        <f t="shared" si="63"/>
        <v>660</v>
      </c>
      <c r="P234" s="198">
        <f t="shared" si="54"/>
        <v>17060</v>
      </c>
      <c r="Q234" s="199">
        <f t="shared" si="55"/>
        <v>17742.400000000001</v>
      </c>
      <c r="R234" s="197">
        <f t="shared" si="56"/>
        <v>17750</v>
      </c>
      <c r="S234" s="200">
        <v>0</v>
      </c>
      <c r="T234" s="197">
        <f t="shared" si="64"/>
        <v>17060</v>
      </c>
      <c r="U234" s="189" t="str">
        <f>LOOKUP(H234,[20]ข้อมูลหลัก!A$1:C$65536)</f>
        <v>ดีเด่น</v>
      </c>
      <c r="V234" s="201"/>
    </row>
    <row r="235" spans="1:23" ht="20.25" customHeight="1">
      <c r="A235" s="189">
        <v>211</v>
      </c>
      <c r="B235" s="190" t="s">
        <v>839</v>
      </c>
      <c r="C235" s="191" t="s">
        <v>840</v>
      </c>
      <c r="D235" s="190" t="s">
        <v>84</v>
      </c>
      <c r="E235" s="205" t="s">
        <v>13</v>
      </c>
      <c r="F235" s="205">
        <v>301</v>
      </c>
      <c r="G235" s="287">
        <v>15510</v>
      </c>
      <c r="H235" s="206">
        <v>98</v>
      </c>
      <c r="I235" s="194">
        <v>0.06</v>
      </c>
      <c r="J235" s="195">
        <f t="shared" si="62"/>
        <v>930.59999999999991</v>
      </c>
      <c r="K235" s="196">
        <f t="shared" si="61"/>
        <v>940</v>
      </c>
      <c r="L235" s="197">
        <v>16450</v>
      </c>
      <c r="M235" s="196">
        <f>VLOOKUP(E235,[20]ข้อมูลหลัก!G$1:H$65536,2,FALSE)</f>
        <v>19430</v>
      </c>
      <c r="N235" s="196">
        <f t="shared" si="53"/>
        <v>658</v>
      </c>
      <c r="O235" s="196">
        <f t="shared" si="63"/>
        <v>660</v>
      </c>
      <c r="P235" s="198">
        <f t="shared" si="54"/>
        <v>17110</v>
      </c>
      <c r="Q235" s="199">
        <f t="shared" si="55"/>
        <v>17794.400000000001</v>
      </c>
      <c r="R235" s="197">
        <f t="shared" si="56"/>
        <v>17800</v>
      </c>
      <c r="S235" s="200">
        <v>0</v>
      </c>
      <c r="T235" s="197">
        <f t="shared" si="64"/>
        <v>17110</v>
      </c>
      <c r="U235" s="189" t="str">
        <f>LOOKUP(H235,[20]ข้อมูลหลัก!A$1:C$65536)</f>
        <v>ดีเด่น</v>
      </c>
      <c r="V235" s="201"/>
    </row>
    <row r="236" spans="1:23" ht="20.25" customHeight="1">
      <c r="A236" s="189">
        <v>212</v>
      </c>
      <c r="B236" s="190" t="s">
        <v>841</v>
      </c>
      <c r="C236" s="330" t="s">
        <v>842</v>
      </c>
      <c r="D236" s="190" t="s">
        <v>113</v>
      </c>
      <c r="E236" s="205" t="s">
        <v>15</v>
      </c>
      <c r="F236" s="205">
        <v>987</v>
      </c>
      <c r="G236" s="287">
        <v>18000</v>
      </c>
      <c r="H236" s="206">
        <v>97.68</v>
      </c>
      <c r="I236" s="194">
        <v>0.06</v>
      </c>
      <c r="J236" s="195">
        <f t="shared" si="62"/>
        <v>1080</v>
      </c>
      <c r="K236" s="196">
        <f t="shared" si="61"/>
        <v>1080</v>
      </c>
      <c r="L236" s="197">
        <v>19080</v>
      </c>
      <c r="M236" s="196">
        <f>VLOOKUP(E236,[20]ข้อมูลหลัก!G$1:H$65536,2,FALSE)</f>
        <v>33360</v>
      </c>
      <c r="N236" s="196">
        <f t="shared" si="53"/>
        <v>763.2</v>
      </c>
      <c r="O236" s="196">
        <f t="shared" si="63"/>
        <v>770</v>
      </c>
      <c r="P236" s="198">
        <f t="shared" si="54"/>
        <v>19850</v>
      </c>
      <c r="Q236" s="199">
        <f t="shared" si="55"/>
        <v>20644</v>
      </c>
      <c r="R236" s="197">
        <f t="shared" si="56"/>
        <v>20650</v>
      </c>
      <c r="S236" s="200">
        <v>0</v>
      </c>
      <c r="T236" s="197">
        <f t="shared" si="64"/>
        <v>19850</v>
      </c>
      <c r="U236" s="189" t="str">
        <f>LOOKUP(H236,[20]ข้อมูลหลัก!A$1:C$65536)</f>
        <v>ดีเด่น</v>
      </c>
      <c r="V236" s="201"/>
    </row>
    <row r="237" spans="1:23" ht="20.25" customHeight="1">
      <c r="A237" s="189">
        <v>213</v>
      </c>
      <c r="B237" s="190" t="s">
        <v>233</v>
      </c>
      <c r="C237" s="191" t="s">
        <v>843</v>
      </c>
      <c r="D237" s="190" t="s">
        <v>113</v>
      </c>
      <c r="E237" s="205" t="s">
        <v>15</v>
      </c>
      <c r="F237" s="205">
        <v>988</v>
      </c>
      <c r="G237" s="287">
        <v>18000</v>
      </c>
      <c r="H237" s="206">
        <v>98.4</v>
      </c>
      <c r="I237" s="207">
        <v>0.06</v>
      </c>
      <c r="J237" s="195">
        <f t="shared" si="62"/>
        <v>1080</v>
      </c>
      <c r="K237" s="196">
        <f t="shared" si="61"/>
        <v>1080</v>
      </c>
      <c r="L237" s="197">
        <v>19080</v>
      </c>
      <c r="M237" s="196">
        <f>VLOOKUP(E237,[20]ข้อมูลหลัก!G$1:H$65536,2,FALSE)</f>
        <v>33360</v>
      </c>
      <c r="N237" s="196">
        <f t="shared" si="53"/>
        <v>763.2</v>
      </c>
      <c r="O237" s="196">
        <f t="shared" si="63"/>
        <v>770</v>
      </c>
      <c r="P237" s="198">
        <f t="shared" si="54"/>
        <v>19850</v>
      </c>
      <c r="Q237" s="199">
        <f t="shared" si="55"/>
        <v>20644</v>
      </c>
      <c r="R237" s="197">
        <f t="shared" si="56"/>
        <v>20650</v>
      </c>
      <c r="S237" s="200">
        <v>0</v>
      </c>
      <c r="T237" s="197">
        <f t="shared" si="64"/>
        <v>19850</v>
      </c>
      <c r="U237" s="189" t="str">
        <f>LOOKUP(H237,[20]ข้อมูลหลัก!A$1:C$65536)</f>
        <v>ดีเด่น</v>
      </c>
      <c r="V237" s="189"/>
    </row>
    <row r="238" spans="1:23" ht="20.25" customHeight="1">
      <c r="A238" s="189">
        <v>214</v>
      </c>
      <c r="B238" s="204" t="s">
        <v>844</v>
      </c>
      <c r="C238" s="220" t="s">
        <v>845</v>
      </c>
      <c r="D238" s="219" t="s">
        <v>733</v>
      </c>
      <c r="E238" s="189" t="s">
        <v>538</v>
      </c>
      <c r="F238" s="189">
        <v>995</v>
      </c>
      <c r="G238" s="322">
        <v>13800</v>
      </c>
      <c r="H238" s="206">
        <v>85</v>
      </c>
      <c r="I238" s="207">
        <v>0</v>
      </c>
      <c r="J238" s="195">
        <f t="shared" si="62"/>
        <v>0</v>
      </c>
      <c r="K238" s="196">
        <f t="shared" si="61"/>
        <v>0</v>
      </c>
      <c r="L238" s="197">
        <v>13800</v>
      </c>
      <c r="M238" s="196">
        <f>VLOOKUP(E238,[13]ข้อมูลหลัก!G$1:H$65536,2,FALSE)</f>
        <v>23970</v>
      </c>
      <c r="N238" s="196">
        <f t="shared" si="53"/>
        <v>552</v>
      </c>
      <c r="O238" s="196">
        <f t="shared" si="63"/>
        <v>560</v>
      </c>
      <c r="P238" s="198">
        <f t="shared" si="54"/>
        <v>14360</v>
      </c>
      <c r="Q238" s="199">
        <f t="shared" si="55"/>
        <v>14934.4</v>
      </c>
      <c r="R238" s="197">
        <f t="shared" si="56"/>
        <v>14940</v>
      </c>
      <c r="S238" s="200">
        <v>0</v>
      </c>
      <c r="T238" s="197">
        <f>P238</f>
        <v>14360</v>
      </c>
      <c r="U238" s="189" t="str">
        <f>LOOKUP(H238,[13]ข้อมูลหลัก!A$1:C$65536)</f>
        <v>ดีมาก</v>
      </c>
      <c r="V238" s="189"/>
    </row>
    <row r="239" spans="1:23" ht="20.25" customHeight="1">
      <c r="A239" s="189">
        <v>215</v>
      </c>
      <c r="B239" s="290" t="s">
        <v>846</v>
      </c>
      <c r="C239" s="291">
        <v>996</v>
      </c>
      <c r="D239" s="331" t="s">
        <v>65</v>
      </c>
      <c r="E239" s="291" t="s">
        <v>538</v>
      </c>
      <c r="F239" s="326">
        <v>996</v>
      </c>
      <c r="G239" s="327"/>
      <c r="H239" s="294"/>
      <c r="I239" s="295"/>
      <c r="J239" s="296"/>
      <c r="K239" s="297"/>
      <c r="L239" s="293">
        <v>13800</v>
      </c>
      <c r="M239" s="297"/>
      <c r="N239" s="297">
        <f t="shared" si="53"/>
        <v>552</v>
      </c>
      <c r="O239" s="297">
        <f t="shared" si="63"/>
        <v>560</v>
      </c>
      <c r="P239" s="198">
        <f t="shared" si="54"/>
        <v>14360</v>
      </c>
      <c r="Q239" s="199">
        <f t="shared" si="55"/>
        <v>14934.4</v>
      </c>
      <c r="R239" s="197">
        <f t="shared" si="56"/>
        <v>14940</v>
      </c>
      <c r="S239" s="298"/>
      <c r="T239" s="293"/>
      <c r="U239" s="291"/>
      <c r="V239" s="291"/>
    </row>
    <row r="240" spans="1:23" ht="20.25" customHeight="1">
      <c r="A240" s="189">
        <v>216</v>
      </c>
      <c r="B240" s="222" t="s">
        <v>847</v>
      </c>
      <c r="C240" s="277" t="s">
        <v>848</v>
      </c>
      <c r="D240" s="219" t="s">
        <v>259</v>
      </c>
      <c r="E240" s="189" t="s">
        <v>538</v>
      </c>
      <c r="F240" s="189">
        <v>1001</v>
      </c>
      <c r="G240" s="322">
        <v>13800</v>
      </c>
      <c r="H240" s="206">
        <v>85</v>
      </c>
      <c r="I240" s="207">
        <v>0</v>
      </c>
      <c r="J240" s="195">
        <f t="shared" si="62"/>
        <v>0</v>
      </c>
      <c r="K240" s="196">
        <f t="shared" si="61"/>
        <v>0</v>
      </c>
      <c r="L240" s="197">
        <v>13800</v>
      </c>
      <c r="M240" s="196">
        <f>VLOOKUP(E240,[13]ข้อมูลหลัก!G$1:H$65536,2,FALSE)</f>
        <v>23970</v>
      </c>
      <c r="N240" s="196">
        <f t="shared" si="53"/>
        <v>552</v>
      </c>
      <c r="O240" s="196">
        <f t="shared" si="63"/>
        <v>560</v>
      </c>
      <c r="P240" s="198">
        <f t="shared" si="54"/>
        <v>14360</v>
      </c>
      <c r="Q240" s="199">
        <f t="shared" si="55"/>
        <v>14934.4</v>
      </c>
      <c r="R240" s="197">
        <f t="shared" si="56"/>
        <v>14940</v>
      </c>
      <c r="S240" s="200">
        <v>0</v>
      </c>
      <c r="T240" s="197">
        <f t="shared" si="64"/>
        <v>14360</v>
      </c>
      <c r="U240" s="189" t="str">
        <f>LOOKUP(H240,[13]ข้อมูลหลัก!A$1:C$65536)</f>
        <v>ดีมาก</v>
      </c>
      <c r="V240" s="189"/>
    </row>
    <row r="241" spans="1:23" ht="20.25" customHeight="1">
      <c r="A241" s="189">
        <v>217</v>
      </c>
      <c r="B241" s="204" t="s">
        <v>269</v>
      </c>
      <c r="C241" s="220" t="s">
        <v>849</v>
      </c>
      <c r="D241" s="219" t="s">
        <v>259</v>
      </c>
      <c r="E241" s="189" t="s">
        <v>538</v>
      </c>
      <c r="F241" s="189">
        <v>1002</v>
      </c>
      <c r="G241" s="322">
        <v>13800</v>
      </c>
      <c r="H241" s="206">
        <v>84</v>
      </c>
      <c r="I241" s="207">
        <v>0</v>
      </c>
      <c r="J241" s="195">
        <f t="shared" si="62"/>
        <v>0</v>
      </c>
      <c r="K241" s="196">
        <f t="shared" si="61"/>
        <v>0</v>
      </c>
      <c r="L241" s="197">
        <v>13800</v>
      </c>
      <c r="M241" s="196">
        <f>VLOOKUP(E241,[13]ข้อมูลหลัก!G$1:H$65536,2,FALSE)</f>
        <v>23970</v>
      </c>
      <c r="N241" s="196">
        <f t="shared" si="53"/>
        <v>552</v>
      </c>
      <c r="O241" s="196">
        <f t="shared" si="63"/>
        <v>560</v>
      </c>
      <c r="P241" s="198">
        <f t="shared" si="54"/>
        <v>14360</v>
      </c>
      <c r="Q241" s="199">
        <f t="shared" si="55"/>
        <v>14934.4</v>
      </c>
      <c r="R241" s="197">
        <f t="shared" si="56"/>
        <v>14940</v>
      </c>
      <c r="S241" s="200">
        <v>0</v>
      </c>
      <c r="T241" s="197">
        <f t="shared" si="64"/>
        <v>14360</v>
      </c>
      <c r="U241" s="189" t="str">
        <f>LOOKUP(H241,[13]ข้อมูลหลัก!A$1:C$65536)</f>
        <v>ดี</v>
      </c>
      <c r="V241" s="189"/>
    </row>
    <row r="242" spans="1:23" ht="20.25" customHeight="1">
      <c r="A242" s="189">
        <v>218</v>
      </c>
      <c r="B242" s="222" t="s">
        <v>850</v>
      </c>
      <c r="C242" s="277" t="s">
        <v>851</v>
      </c>
      <c r="D242" s="219" t="s">
        <v>263</v>
      </c>
      <c r="E242" s="189" t="s">
        <v>538</v>
      </c>
      <c r="F242" s="189">
        <v>1009</v>
      </c>
      <c r="G242" s="322">
        <v>11280</v>
      </c>
      <c r="H242" s="206">
        <v>86</v>
      </c>
      <c r="I242" s="207">
        <v>0</v>
      </c>
      <c r="J242" s="195">
        <f t="shared" si="62"/>
        <v>0</v>
      </c>
      <c r="K242" s="196">
        <f t="shared" si="61"/>
        <v>0</v>
      </c>
      <c r="L242" s="197">
        <v>11280</v>
      </c>
      <c r="M242" s="196">
        <f>VLOOKUP(E242,[13]ข้อมูลหลัก!G$1:H$65536,2,FALSE)</f>
        <v>23970</v>
      </c>
      <c r="N242" s="196">
        <f t="shared" si="53"/>
        <v>451.2</v>
      </c>
      <c r="O242" s="196">
        <f t="shared" si="63"/>
        <v>460</v>
      </c>
      <c r="P242" s="198">
        <f t="shared" si="54"/>
        <v>11740</v>
      </c>
      <c r="Q242" s="199">
        <f t="shared" si="55"/>
        <v>12209.6</v>
      </c>
      <c r="R242" s="197">
        <f t="shared" si="56"/>
        <v>12210</v>
      </c>
      <c r="S242" s="197">
        <f>T242-P242</f>
        <v>1545</v>
      </c>
      <c r="T242" s="197">
        <v>13285</v>
      </c>
      <c r="U242" s="189" t="str">
        <f>LOOKUP(H242,[13]ข้อมูลหลัก!A$1:C$65536)</f>
        <v>ดีมาก</v>
      </c>
      <c r="V242" s="189"/>
    </row>
    <row r="243" spans="1:23" ht="20.25" customHeight="1">
      <c r="A243" s="189">
        <v>219</v>
      </c>
      <c r="B243" s="204" t="s">
        <v>852</v>
      </c>
      <c r="C243" s="277" t="s">
        <v>853</v>
      </c>
      <c r="D243" s="219" t="s">
        <v>718</v>
      </c>
      <c r="E243" s="189" t="s">
        <v>538</v>
      </c>
      <c r="F243" s="189">
        <v>1010</v>
      </c>
      <c r="G243" s="322">
        <v>11280</v>
      </c>
      <c r="H243" s="206">
        <v>85</v>
      </c>
      <c r="I243" s="207">
        <v>0</v>
      </c>
      <c r="J243" s="195">
        <f t="shared" si="62"/>
        <v>0</v>
      </c>
      <c r="K243" s="196">
        <f t="shared" si="61"/>
        <v>0</v>
      </c>
      <c r="L243" s="197">
        <v>11280</v>
      </c>
      <c r="M243" s="196">
        <f>VLOOKUP(E243,[13]ข้อมูลหลัก!G$1:H$65536,2,FALSE)</f>
        <v>23970</v>
      </c>
      <c r="N243" s="196">
        <f t="shared" si="53"/>
        <v>451.2</v>
      </c>
      <c r="O243" s="196">
        <f t="shared" si="63"/>
        <v>460</v>
      </c>
      <c r="P243" s="198">
        <f t="shared" si="54"/>
        <v>11740</v>
      </c>
      <c r="Q243" s="199">
        <f t="shared" si="55"/>
        <v>12209.6</v>
      </c>
      <c r="R243" s="197">
        <f t="shared" si="56"/>
        <v>12210</v>
      </c>
      <c r="S243" s="197">
        <f>T243-P243</f>
        <v>1545</v>
      </c>
      <c r="T243" s="197">
        <v>13285</v>
      </c>
      <c r="U243" s="189" t="str">
        <f>LOOKUP(H243,[13]ข้อมูลหลัก!A$1:C$65536)</f>
        <v>ดีมาก</v>
      </c>
      <c r="V243" s="189"/>
    </row>
    <row r="244" spans="1:23" ht="20.25" customHeight="1">
      <c r="A244" s="180"/>
      <c r="B244" s="180"/>
      <c r="C244" s="324"/>
      <c r="D244" s="182" t="s">
        <v>854</v>
      </c>
      <c r="E244" s="180"/>
      <c r="F244" s="180"/>
      <c r="G244" s="183"/>
      <c r="H244" s="180"/>
      <c r="I244" s="180"/>
      <c r="J244" s="185"/>
      <c r="K244" s="203"/>
      <c r="L244" s="183"/>
      <c r="M244" s="180"/>
      <c r="N244" s="180"/>
      <c r="O244" s="180"/>
      <c r="P244" s="198">
        <f t="shared" si="54"/>
        <v>0</v>
      </c>
      <c r="Q244" s="199">
        <f t="shared" si="55"/>
        <v>0</v>
      </c>
      <c r="R244" s="197">
        <f t="shared" si="56"/>
        <v>0</v>
      </c>
      <c r="S244" s="196"/>
      <c r="T244" s="197"/>
      <c r="U244" s="180"/>
      <c r="V244" s="180"/>
    </row>
    <row r="245" spans="1:23" ht="20.25" customHeight="1">
      <c r="A245" s="180">
        <v>220</v>
      </c>
      <c r="B245" s="204" t="s">
        <v>276</v>
      </c>
      <c r="C245" s="277" t="s">
        <v>855</v>
      </c>
      <c r="D245" s="204" t="s">
        <v>84</v>
      </c>
      <c r="E245" s="189" t="s">
        <v>13</v>
      </c>
      <c r="F245" s="189">
        <v>78</v>
      </c>
      <c r="G245" s="322">
        <v>13800</v>
      </c>
      <c r="H245" s="206">
        <v>96</v>
      </c>
      <c r="I245" s="207">
        <v>0</v>
      </c>
      <c r="J245" s="195">
        <f>I245*G245</f>
        <v>0</v>
      </c>
      <c r="K245" s="196">
        <f>ROUNDUP(J245,-1)</f>
        <v>0</v>
      </c>
      <c r="L245" s="197">
        <v>13800</v>
      </c>
      <c r="M245" s="196">
        <f>VLOOKUP(E245,[13]ข้อมูลหลัก!G$1:H$65536,2,FALSE)</f>
        <v>19430</v>
      </c>
      <c r="N245" s="196">
        <f t="shared" si="53"/>
        <v>552</v>
      </c>
      <c r="O245" s="196">
        <f t="shared" si="63"/>
        <v>560</v>
      </c>
      <c r="P245" s="198">
        <f t="shared" si="54"/>
        <v>14360</v>
      </c>
      <c r="Q245" s="199">
        <f t="shared" si="55"/>
        <v>14934.4</v>
      </c>
      <c r="R245" s="197">
        <f t="shared" si="56"/>
        <v>14940</v>
      </c>
      <c r="S245" s="200">
        <v>0</v>
      </c>
      <c r="T245" s="197">
        <f>P245</f>
        <v>14360</v>
      </c>
      <c r="U245" s="189" t="str">
        <f>LOOKUP(H245,[13]ข้อมูลหลัก!A$1:C$65536)</f>
        <v>ดีเด่น</v>
      </c>
      <c r="V245" s="189"/>
    </row>
    <row r="246" spans="1:23" ht="20.25" customHeight="1">
      <c r="A246" s="189">
        <v>221</v>
      </c>
      <c r="B246" s="190" t="s">
        <v>303</v>
      </c>
      <c r="C246" s="321" t="s">
        <v>856</v>
      </c>
      <c r="D246" s="190" t="s">
        <v>84</v>
      </c>
      <c r="E246" s="205" t="s">
        <v>13</v>
      </c>
      <c r="F246" s="205">
        <v>140</v>
      </c>
      <c r="G246" s="287">
        <v>15500</v>
      </c>
      <c r="H246" s="206">
        <v>98.5</v>
      </c>
      <c r="I246" s="207">
        <v>5.5E-2</v>
      </c>
      <c r="J246" s="195">
        <f>G246*I246</f>
        <v>852.5</v>
      </c>
      <c r="K246" s="196">
        <f>ROUNDUP(J246,-1)</f>
        <v>860</v>
      </c>
      <c r="L246" s="197">
        <v>16360</v>
      </c>
      <c r="M246" s="196">
        <f>VLOOKUP(E246,[21]ข้อมูลหลัก!G$1:H$65536,2,FALSE)</f>
        <v>19430</v>
      </c>
      <c r="N246" s="196">
        <f t="shared" si="53"/>
        <v>654.4</v>
      </c>
      <c r="O246" s="196">
        <f t="shared" si="63"/>
        <v>660</v>
      </c>
      <c r="P246" s="198">
        <f t="shared" si="54"/>
        <v>17020</v>
      </c>
      <c r="Q246" s="199">
        <f t="shared" si="55"/>
        <v>17700.8</v>
      </c>
      <c r="R246" s="197">
        <f t="shared" si="56"/>
        <v>17710</v>
      </c>
      <c r="S246" s="200">
        <v>0</v>
      </c>
      <c r="T246" s="197">
        <f t="shared" ref="T246:T253" si="65">P246</f>
        <v>17020</v>
      </c>
      <c r="U246" s="189" t="str">
        <f>LOOKUP(H246,[21]ข้อมูลหลัก!A$1:C$65536)</f>
        <v>ดีเด่น</v>
      </c>
      <c r="V246" s="201"/>
      <c r="W246" s="188"/>
    </row>
    <row r="247" spans="1:23" ht="20.25" customHeight="1">
      <c r="A247" s="180">
        <v>222</v>
      </c>
      <c r="B247" s="190" t="s">
        <v>283</v>
      </c>
      <c r="C247" s="321" t="s">
        <v>857</v>
      </c>
      <c r="D247" s="190" t="s">
        <v>113</v>
      </c>
      <c r="E247" s="205" t="s">
        <v>15</v>
      </c>
      <c r="F247" s="205">
        <v>863</v>
      </c>
      <c r="G247" s="287">
        <v>18470</v>
      </c>
      <c r="H247" s="206">
        <v>97.5</v>
      </c>
      <c r="I247" s="207">
        <v>5.5E-2</v>
      </c>
      <c r="J247" s="195">
        <f>I247*G247</f>
        <v>1015.85</v>
      </c>
      <c r="K247" s="196">
        <f>ROUNDUP(J247,-1)</f>
        <v>1020</v>
      </c>
      <c r="L247" s="197">
        <v>19490</v>
      </c>
      <c r="M247" s="196">
        <f>VLOOKUP(E247,[21]ข้อมูลหลัก!G$1:H$65536,2,FALSE)</f>
        <v>33360</v>
      </c>
      <c r="N247" s="196">
        <f t="shared" si="53"/>
        <v>779.6</v>
      </c>
      <c r="O247" s="196">
        <f t="shared" si="63"/>
        <v>780</v>
      </c>
      <c r="P247" s="198">
        <f t="shared" si="54"/>
        <v>20270</v>
      </c>
      <c r="Q247" s="199">
        <f t="shared" si="55"/>
        <v>21080.799999999999</v>
      </c>
      <c r="R247" s="197">
        <f t="shared" si="56"/>
        <v>21090</v>
      </c>
      <c r="S247" s="200">
        <v>0</v>
      </c>
      <c r="T247" s="197">
        <f t="shared" si="65"/>
        <v>20270</v>
      </c>
      <c r="U247" s="189" t="str">
        <f>LOOKUP(H247,[21]ข้อมูลหลัก!A$1:C$65536)</f>
        <v>ดีเด่น</v>
      </c>
      <c r="V247" s="201"/>
    </row>
    <row r="248" spans="1:23" ht="20.25" customHeight="1">
      <c r="A248" s="189">
        <v>223</v>
      </c>
      <c r="B248" s="332" t="s">
        <v>295</v>
      </c>
      <c r="C248" s="321" t="s">
        <v>858</v>
      </c>
      <c r="D248" s="332" t="s">
        <v>152</v>
      </c>
      <c r="E248" s="180" t="s">
        <v>15</v>
      </c>
      <c r="F248" s="180">
        <v>865</v>
      </c>
      <c r="G248" s="333">
        <v>19000</v>
      </c>
      <c r="H248" s="206">
        <v>97.25</v>
      </c>
      <c r="I248" s="194">
        <v>5.2499999999999998E-2</v>
      </c>
      <c r="J248" s="195">
        <f>I248*G248</f>
        <v>997.5</v>
      </c>
      <c r="K248" s="196">
        <f>ROUNDUP(J248,-1)</f>
        <v>1000</v>
      </c>
      <c r="L248" s="197">
        <v>20000</v>
      </c>
      <c r="M248" s="196">
        <f>VLOOKUP(E248,[21]ข้อมูลหลัก!G$1:H$65536,2,FALSE)</f>
        <v>33360</v>
      </c>
      <c r="N248" s="196">
        <f t="shared" si="53"/>
        <v>800</v>
      </c>
      <c r="O248" s="196">
        <f t="shared" si="63"/>
        <v>800</v>
      </c>
      <c r="P248" s="198">
        <f t="shared" si="54"/>
        <v>20800</v>
      </c>
      <c r="Q248" s="199">
        <f t="shared" si="55"/>
        <v>21632</v>
      </c>
      <c r="R248" s="197">
        <f t="shared" si="56"/>
        <v>21640</v>
      </c>
      <c r="S248" s="200">
        <v>0</v>
      </c>
      <c r="T248" s="197">
        <f t="shared" si="65"/>
        <v>20800</v>
      </c>
      <c r="U248" s="189" t="str">
        <f>LOOKUP(H248,[21]ข้อมูลหลัก!A$1:C$65536)</f>
        <v>ดีเด่น</v>
      </c>
      <c r="V248" s="201"/>
    </row>
    <row r="249" spans="1:23" ht="20.25" customHeight="1">
      <c r="A249" s="180">
        <v>224</v>
      </c>
      <c r="B249" s="190" t="s">
        <v>279</v>
      </c>
      <c r="C249" s="321" t="s">
        <v>859</v>
      </c>
      <c r="D249" s="190" t="s">
        <v>84</v>
      </c>
      <c r="E249" s="205" t="s">
        <v>13</v>
      </c>
      <c r="F249" s="205">
        <v>867</v>
      </c>
      <c r="G249" s="287">
        <v>15500</v>
      </c>
      <c r="H249" s="206">
        <v>98</v>
      </c>
      <c r="I249" s="207">
        <v>5.5E-2</v>
      </c>
      <c r="J249" s="195">
        <f>I249*G249</f>
        <v>852.5</v>
      </c>
      <c r="K249" s="196">
        <f>ROUNDUP(J249,-1)</f>
        <v>860</v>
      </c>
      <c r="L249" s="197">
        <v>16360</v>
      </c>
      <c r="M249" s="196">
        <f>VLOOKUP(E249,[21]ข้อมูลหลัก!G$1:H$65536,2,FALSE)</f>
        <v>19430</v>
      </c>
      <c r="N249" s="196">
        <f t="shared" si="53"/>
        <v>654.4</v>
      </c>
      <c r="O249" s="196">
        <f t="shared" si="63"/>
        <v>660</v>
      </c>
      <c r="P249" s="198">
        <f t="shared" si="54"/>
        <v>17020</v>
      </c>
      <c r="Q249" s="199">
        <f t="shared" si="55"/>
        <v>17700.8</v>
      </c>
      <c r="R249" s="197">
        <f t="shared" si="56"/>
        <v>17710</v>
      </c>
      <c r="S249" s="200">
        <v>0</v>
      </c>
      <c r="T249" s="197">
        <f t="shared" si="65"/>
        <v>17020</v>
      </c>
      <c r="U249" s="189" t="str">
        <f>LOOKUP(H249,[21]ข้อมูลหลัก!A$1:C$65536)</f>
        <v>ดีเด่น</v>
      </c>
      <c r="V249" s="201"/>
    </row>
    <row r="250" spans="1:23" ht="20.25" customHeight="1">
      <c r="A250" s="189">
        <v>225</v>
      </c>
      <c r="B250" s="222" t="s">
        <v>296</v>
      </c>
      <c r="C250" s="277" t="s">
        <v>860</v>
      </c>
      <c r="D250" s="219" t="s">
        <v>65</v>
      </c>
      <c r="E250" s="189" t="s">
        <v>538</v>
      </c>
      <c r="F250" s="189">
        <v>871</v>
      </c>
      <c r="G250" s="322">
        <v>13800</v>
      </c>
      <c r="H250" s="206">
        <v>95</v>
      </c>
      <c r="I250" s="207">
        <v>0</v>
      </c>
      <c r="J250" s="195">
        <f t="shared" ref="J250:J255" si="66">I250*G250</f>
        <v>0</v>
      </c>
      <c r="K250" s="196">
        <f t="shared" ref="K250:K255" si="67">ROUNDUP(J250,-1)</f>
        <v>0</v>
      </c>
      <c r="L250" s="197">
        <v>13800</v>
      </c>
      <c r="M250" s="196">
        <f>VLOOKUP(E250,[13]ข้อมูลหลัก!G$1:H$65536,2,FALSE)</f>
        <v>23970</v>
      </c>
      <c r="N250" s="196">
        <f t="shared" si="53"/>
        <v>552</v>
      </c>
      <c r="O250" s="196">
        <f t="shared" si="63"/>
        <v>560</v>
      </c>
      <c r="P250" s="198">
        <f t="shared" si="54"/>
        <v>14360</v>
      </c>
      <c r="Q250" s="199">
        <f t="shared" si="55"/>
        <v>14934.4</v>
      </c>
      <c r="R250" s="197">
        <f t="shared" si="56"/>
        <v>14940</v>
      </c>
      <c r="S250" s="200">
        <v>0</v>
      </c>
      <c r="T250" s="197">
        <f t="shared" si="65"/>
        <v>14360</v>
      </c>
      <c r="U250" s="189" t="str">
        <f>LOOKUP(H250,[13]ข้อมูลหลัก!A$1:C$65536)</f>
        <v>ดีเด่น</v>
      </c>
      <c r="V250" s="189"/>
    </row>
    <row r="251" spans="1:23" ht="20.25" customHeight="1">
      <c r="A251" s="180">
        <v>226</v>
      </c>
      <c r="B251" s="204" t="s">
        <v>297</v>
      </c>
      <c r="C251" s="277" t="s">
        <v>861</v>
      </c>
      <c r="D251" s="219" t="s">
        <v>65</v>
      </c>
      <c r="E251" s="189" t="s">
        <v>538</v>
      </c>
      <c r="F251" s="189">
        <v>872</v>
      </c>
      <c r="G251" s="322">
        <v>13800</v>
      </c>
      <c r="H251" s="206">
        <v>90</v>
      </c>
      <c r="I251" s="207">
        <v>0</v>
      </c>
      <c r="J251" s="195">
        <f t="shared" si="66"/>
        <v>0</v>
      </c>
      <c r="K251" s="196">
        <f t="shared" si="67"/>
        <v>0</v>
      </c>
      <c r="L251" s="197">
        <v>13800</v>
      </c>
      <c r="M251" s="196">
        <f>VLOOKUP(E251,[13]ข้อมูลหลัก!G$1:H$65536,2,FALSE)</f>
        <v>23970</v>
      </c>
      <c r="N251" s="196">
        <f t="shared" si="53"/>
        <v>552</v>
      </c>
      <c r="O251" s="196">
        <f t="shared" si="63"/>
        <v>560</v>
      </c>
      <c r="P251" s="198">
        <f t="shared" si="54"/>
        <v>14360</v>
      </c>
      <c r="Q251" s="199">
        <f t="shared" si="55"/>
        <v>14934.4</v>
      </c>
      <c r="R251" s="197">
        <f t="shared" si="56"/>
        <v>14940</v>
      </c>
      <c r="S251" s="200">
        <v>0</v>
      </c>
      <c r="T251" s="197">
        <f t="shared" si="65"/>
        <v>14360</v>
      </c>
      <c r="U251" s="189" t="str">
        <f>LOOKUP(H251,[13]ข้อมูลหลัก!A$1:C$65536)</f>
        <v>ดีมาก</v>
      </c>
      <c r="V251" s="189"/>
    </row>
    <row r="252" spans="1:23" ht="20.25" customHeight="1">
      <c r="A252" s="189">
        <v>227</v>
      </c>
      <c r="B252" s="204" t="s">
        <v>299</v>
      </c>
      <c r="C252" s="277" t="s">
        <v>862</v>
      </c>
      <c r="D252" s="219" t="s">
        <v>713</v>
      </c>
      <c r="E252" s="189" t="s">
        <v>538</v>
      </c>
      <c r="F252" s="189">
        <v>877</v>
      </c>
      <c r="G252" s="322">
        <v>13800</v>
      </c>
      <c r="H252" s="206">
        <v>92.25</v>
      </c>
      <c r="I252" s="207">
        <v>0</v>
      </c>
      <c r="J252" s="195">
        <f t="shared" si="66"/>
        <v>0</v>
      </c>
      <c r="K252" s="196">
        <f t="shared" si="67"/>
        <v>0</v>
      </c>
      <c r="L252" s="197">
        <v>13800</v>
      </c>
      <c r="M252" s="196">
        <f>VLOOKUP(E252,[13]ข้อมูลหลัก!G$1:H$65536,2,FALSE)</f>
        <v>23970</v>
      </c>
      <c r="N252" s="196">
        <f t="shared" si="53"/>
        <v>552</v>
      </c>
      <c r="O252" s="196">
        <f t="shared" si="63"/>
        <v>560</v>
      </c>
      <c r="P252" s="198">
        <f t="shared" si="54"/>
        <v>14360</v>
      </c>
      <c r="Q252" s="199">
        <f t="shared" si="55"/>
        <v>14934.4</v>
      </c>
      <c r="R252" s="197">
        <f t="shared" si="56"/>
        <v>14940</v>
      </c>
      <c r="S252" s="200">
        <v>0</v>
      </c>
      <c r="T252" s="197">
        <f t="shared" si="65"/>
        <v>14360</v>
      </c>
      <c r="U252" s="189" t="str">
        <f>LOOKUP(H252,[13]ข้อมูลหลัก!A$1:C$65536)</f>
        <v>ดีมาก</v>
      </c>
      <c r="V252" s="189"/>
    </row>
    <row r="253" spans="1:23" ht="20.25" customHeight="1">
      <c r="A253" s="180">
        <v>228</v>
      </c>
      <c r="B253" s="222" t="s">
        <v>863</v>
      </c>
      <c r="C253" s="277" t="s">
        <v>864</v>
      </c>
      <c r="D253" s="219" t="s">
        <v>713</v>
      </c>
      <c r="E253" s="189" t="s">
        <v>538</v>
      </c>
      <c r="F253" s="189">
        <v>878</v>
      </c>
      <c r="G253" s="322">
        <v>13800</v>
      </c>
      <c r="H253" s="206">
        <v>91</v>
      </c>
      <c r="I253" s="207">
        <v>0</v>
      </c>
      <c r="J253" s="195">
        <f t="shared" si="66"/>
        <v>0</v>
      </c>
      <c r="K253" s="196">
        <f t="shared" si="67"/>
        <v>0</v>
      </c>
      <c r="L253" s="197">
        <v>13800</v>
      </c>
      <c r="M253" s="196">
        <f>VLOOKUP(E253,[13]ข้อมูลหลัก!G$1:H$65536,2,FALSE)</f>
        <v>23970</v>
      </c>
      <c r="N253" s="196">
        <f t="shared" si="53"/>
        <v>552</v>
      </c>
      <c r="O253" s="196">
        <f t="shared" si="63"/>
        <v>560</v>
      </c>
      <c r="P253" s="198">
        <f t="shared" si="54"/>
        <v>14360</v>
      </c>
      <c r="Q253" s="199">
        <f t="shared" si="55"/>
        <v>14934.4</v>
      </c>
      <c r="R253" s="197">
        <f t="shared" si="56"/>
        <v>14940</v>
      </c>
      <c r="S253" s="200">
        <v>0</v>
      </c>
      <c r="T253" s="197">
        <f t="shared" si="65"/>
        <v>14360</v>
      </c>
      <c r="U253" s="189" t="str">
        <f>LOOKUP(H253,[13]ข้อมูลหลัก!A$1:C$65536)</f>
        <v>ดีมาก</v>
      </c>
      <c r="V253" s="189"/>
    </row>
    <row r="254" spans="1:23" ht="20.25" customHeight="1">
      <c r="A254" s="223">
        <v>229</v>
      </c>
      <c r="B254" s="334" t="s">
        <v>301</v>
      </c>
      <c r="C254" s="301" t="s">
        <v>865</v>
      </c>
      <c r="D254" s="256" t="s">
        <v>263</v>
      </c>
      <c r="E254" s="223" t="s">
        <v>538</v>
      </c>
      <c r="F254" s="223">
        <v>885</v>
      </c>
      <c r="G254" s="323">
        <v>11280</v>
      </c>
      <c r="H254" s="229">
        <v>93</v>
      </c>
      <c r="I254" s="302">
        <v>0</v>
      </c>
      <c r="J254" s="231">
        <f t="shared" si="66"/>
        <v>0</v>
      </c>
      <c r="K254" s="232">
        <f t="shared" si="67"/>
        <v>0</v>
      </c>
      <c r="L254" s="228">
        <v>11280</v>
      </c>
      <c r="M254" s="232">
        <f>VLOOKUP(E254,[13]ข้อมูลหลัก!G$1:H$65536,2,FALSE)</f>
        <v>23970</v>
      </c>
      <c r="N254" s="232">
        <f t="shared" si="53"/>
        <v>451.2</v>
      </c>
      <c r="O254" s="232">
        <f t="shared" si="63"/>
        <v>460</v>
      </c>
      <c r="P254" s="233">
        <f t="shared" si="54"/>
        <v>11740</v>
      </c>
      <c r="Q254" s="234">
        <f t="shared" si="55"/>
        <v>12209.6</v>
      </c>
      <c r="R254" s="228">
        <f t="shared" si="56"/>
        <v>12210</v>
      </c>
      <c r="S254" s="228">
        <f>T254-P254</f>
        <v>1545</v>
      </c>
      <c r="T254" s="228">
        <v>13285</v>
      </c>
      <c r="U254" s="223" t="str">
        <f>LOOKUP(H254,[13]ข้อมูลหลัก!A$1:C$65536)</f>
        <v>ดีมาก</v>
      </c>
      <c r="V254" s="223"/>
    </row>
    <row r="255" spans="1:23" ht="20.25" customHeight="1">
      <c r="A255" s="180">
        <v>230</v>
      </c>
      <c r="B255" s="222" t="s">
        <v>302</v>
      </c>
      <c r="C255" s="277" t="s">
        <v>866</v>
      </c>
      <c r="D255" s="219" t="s">
        <v>718</v>
      </c>
      <c r="E255" s="189" t="s">
        <v>538</v>
      </c>
      <c r="F255" s="189">
        <v>886</v>
      </c>
      <c r="G255" s="322">
        <v>11280</v>
      </c>
      <c r="H255" s="206">
        <v>93.5</v>
      </c>
      <c r="I255" s="207">
        <v>0</v>
      </c>
      <c r="J255" s="195">
        <f t="shared" si="66"/>
        <v>0</v>
      </c>
      <c r="K255" s="196">
        <f t="shared" si="67"/>
        <v>0</v>
      </c>
      <c r="L255" s="197">
        <v>11280</v>
      </c>
      <c r="M255" s="196">
        <f>VLOOKUP(E255,[13]ข้อมูลหลัก!G$1:H$65536,2,FALSE)</f>
        <v>23970</v>
      </c>
      <c r="N255" s="196">
        <f t="shared" si="53"/>
        <v>451.2</v>
      </c>
      <c r="O255" s="196">
        <f t="shared" si="63"/>
        <v>460</v>
      </c>
      <c r="P255" s="198">
        <f t="shared" si="54"/>
        <v>11740</v>
      </c>
      <c r="Q255" s="199">
        <f t="shared" si="55"/>
        <v>12209.6</v>
      </c>
      <c r="R255" s="197">
        <f t="shared" si="56"/>
        <v>12210</v>
      </c>
      <c r="S255" s="197">
        <f>T255-P255</f>
        <v>1545</v>
      </c>
      <c r="T255" s="197">
        <v>13285</v>
      </c>
      <c r="U255" s="189" t="str">
        <f>LOOKUP(H255,[13]ข้อมูลหลัก!A$1:C$65536)</f>
        <v>ดีมาก</v>
      </c>
      <c r="V255" s="189"/>
    </row>
    <row r="256" spans="1:23" ht="20.25" customHeight="1">
      <c r="A256" s="189">
        <v>231</v>
      </c>
      <c r="B256" s="190" t="s">
        <v>867</v>
      </c>
      <c r="C256" s="321" t="s">
        <v>868</v>
      </c>
      <c r="D256" s="190" t="s">
        <v>65</v>
      </c>
      <c r="E256" s="205" t="s">
        <v>538</v>
      </c>
      <c r="F256" s="205">
        <v>890</v>
      </c>
      <c r="G256" s="287">
        <v>14330</v>
      </c>
      <c r="H256" s="206">
        <v>85</v>
      </c>
      <c r="I256" s="207">
        <v>4.2500000000000003E-2</v>
      </c>
      <c r="J256" s="195">
        <f>I256*G256</f>
        <v>609.02500000000009</v>
      </c>
      <c r="K256" s="196">
        <f>ROUNDUP(J256,-1)</f>
        <v>610</v>
      </c>
      <c r="L256" s="197">
        <v>14940</v>
      </c>
      <c r="M256" s="196">
        <f>VLOOKUP(E256,[21]ข้อมูลหลัก!G$1:H$65536,2,FALSE)</f>
        <v>23970</v>
      </c>
      <c r="N256" s="196">
        <f t="shared" si="53"/>
        <v>597.6</v>
      </c>
      <c r="O256" s="196">
        <f t="shared" si="63"/>
        <v>600</v>
      </c>
      <c r="P256" s="198">
        <f t="shared" si="54"/>
        <v>15540</v>
      </c>
      <c r="Q256" s="199">
        <f t="shared" si="55"/>
        <v>16161.6</v>
      </c>
      <c r="R256" s="197">
        <f t="shared" si="56"/>
        <v>16170</v>
      </c>
      <c r="S256" s="200">
        <v>0</v>
      </c>
      <c r="T256" s="197">
        <f>P256</f>
        <v>15540</v>
      </c>
      <c r="U256" s="189" t="str">
        <f>LOOKUP(H256,[21]ข้อมูลหลัก!A$1:C$65536)</f>
        <v>ดีมาก</v>
      </c>
      <c r="V256" s="201"/>
    </row>
    <row r="257" spans="1:23" ht="20.25" customHeight="1">
      <c r="A257" s="180"/>
      <c r="B257" s="180"/>
      <c r="C257" s="324"/>
      <c r="D257" s="182" t="s">
        <v>869</v>
      </c>
      <c r="E257" s="180"/>
      <c r="F257" s="180"/>
      <c r="G257" s="183"/>
      <c r="H257" s="180"/>
      <c r="I257" s="180"/>
      <c r="J257" s="185"/>
      <c r="K257" s="203"/>
      <c r="L257" s="183"/>
      <c r="M257" s="180"/>
      <c r="N257" s="180"/>
      <c r="O257" s="180"/>
      <c r="P257" s="198">
        <f t="shared" si="54"/>
        <v>0</v>
      </c>
      <c r="Q257" s="199">
        <f t="shared" si="55"/>
        <v>0</v>
      </c>
      <c r="R257" s="197">
        <f t="shared" si="56"/>
        <v>0</v>
      </c>
      <c r="S257" s="196"/>
      <c r="T257" s="197"/>
      <c r="U257" s="180"/>
      <c r="V257" s="180"/>
    </row>
    <row r="258" spans="1:23" ht="20.25" customHeight="1">
      <c r="A258" s="189">
        <v>232</v>
      </c>
      <c r="B258" s="190" t="s">
        <v>310</v>
      </c>
      <c r="C258" s="321" t="s">
        <v>870</v>
      </c>
      <c r="D258" s="190" t="s">
        <v>25</v>
      </c>
      <c r="E258" s="205" t="s">
        <v>13</v>
      </c>
      <c r="F258" s="205">
        <v>54</v>
      </c>
      <c r="G258" s="287">
        <v>14300</v>
      </c>
      <c r="H258" s="206">
        <v>95</v>
      </c>
      <c r="I258" s="194">
        <v>5.5E-2</v>
      </c>
      <c r="J258" s="195">
        <f>G258*I258</f>
        <v>786.5</v>
      </c>
      <c r="K258" s="196">
        <f t="shared" ref="K258:K270" si="68">ROUNDUP(J258,-1)</f>
        <v>790</v>
      </c>
      <c r="L258" s="197">
        <v>15090</v>
      </c>
      <c r="M258" s="196">
        <f>VLOOKUP(E258,[22]ข้อมูลหลัก!G$1:H$65536,2,FALSE)</f>
        <v>19430</v>
      </c>
      <c r="N258" s="196">
        <f t="shared" si="53"/>
        <v>603.6</v>
      </c>
      <c r="O258" s="196">
        <f t="shared" si="63"/>
        <v>610</v>
      </c>
      <c r="P258" s="198">
        <f t="shared" si="54"/>
        <v>15700</v>
      </c>
      <c r="Q258" s="199">
        <f t="shared" si="55"/>
        <v>16328</v>
      </c>
      <c r="R258" s="197">
        <f t="shared" si="56"/>
        <v>16330</v>
      </c>
      <c r="S258" s="200">
        <v>0</v>
      </c>
      <c r="T258" s="197">
        <f>P258</f>
        <v>15700</v>
      </c>
      <c r="U258" s="189" t="str">
        <f>LOOKUP(H258,[22]ข้อมูลหลัก!A$1:C$65536)</f>
        <v>ดีเด่น</v>
      </c>
      <c r="V258" s="201"/>
      <c r="W258" s="188"/>
    </row>
    <row r="259" spans="1:23" ht="20.25" customHeight="1">
      <c r="A259" s="189">
        <v>233</v>
      </c>
      <c r="B259" s="190" t="s">
        <v>316</v>
      </c>
      <c r="C259" s="321" t="s">
        <v>871</v>
      </c>
      <c r="D259" s="190" t="s">
        <v>24</v>
      </c>
      <c r="E259" s="205" t="s">
        <v>15</v>
      </c>
      <c r="F259" s="205">
        <v>58</v>
      </c>
      <c r="G259" s="287">
        <v>19540</v>
      </c>
      <c r="H259" s="206">
        <v>95.8</v>
      </c>
      <c r="I259" s="207">
        <v>5.5E-2</v>
      </c>
      <c r="J259" s="195">
        <f t="shared" ref="J259:J270" si="69">I259*G259</f>
        <v>1074.7</v>
      </c>
      <c r="K259" s="196">
        <f t="shared" si="68"/>
        <v>1080</v>
      </c>
      <c r="L259" s="197">
        <v>20620</v>
      </c>
      <c r="M259" s="196">
        <f>VLOOKUP(E259,[22]ข้อมูลหลัก!G$1:H$65536,2,FALSE)</f>
        <v>33360</v>
      </c>
      <c r="N259" s="196">
        <f t="shared" si="53"/>
        <v>824.8</v>
      </c>
      <c r="O259" s="196">
        <f t="shared" si="63"/>
        <v>830</v>
      </c>
      <c r="P259" s="198">
        <f t="shared" si="54"/>
        <v>21450</v>
      </c>
      <c r="Q259" s="199">
        <f t="shared" si="55"/>
        <v>22308</v>
      </c>
      <c r="R259" s="197">
        <f t="shared" si="56"/>
        <v>22310</v>
      </c>
      <c r="S259" s="200">
        <v>0</v>
      </c>
      <c r="T259" s="197">
        <f t="shared" ref="T259:T268" si="70">P259</f>
        <v>21450</v>
      </c>
      <c r="U259" s="189" t="str">
        <f>LOOKUP(H259,[22]ข้อมูลหลัก!A$1:C$65536)</f>
        <v>ดีเด่น</v>
      </c>
      <c r="V259" s="201"/>
    </row>
    <row r="260" spans="1:23" ht="20.25" customHeight="1">
      <c r="A260" s="189">
        <v>234</v>
      </c>
      <c r="B260" s="204" t="s">
        <v>305</v>
      </c>
      <c r="C260" s="277" t="s">
        <v>872</v>
      </c>
      <c r="D260" s="204" t="s">
        <v>84</v>
      </c>
      <c r="E260" s="189" t="s">
        <v>13</v>
      </c>
      <c r="F260" s="189">
        <v>62</v>
      </c>
      <c r="G260" s="322">
        <v>13800</v>
      </c>
      <c r="H260" s="206">
        <v>85.2</v>
      </c>
      <c r="I260" s="207">
        <v>0</v>
      </c>
      <c r="J260" s="195">
        <f t="shared" si="69"/>
        <v>0</v>
      </c>
      <c r="K260" s="196">
        <f t="shared" si="68"/>
        <v>0</v>
      </c>
      <c r="L260" s="197">
        <v>13800</v>
      </c>
      <c r="M260" s="196">
        <f>VLOOKUP(E260,[13]ข้อมูลหลัก!G$1:H$65536,2,FALSE)</f>
        <v>19430</v>
      </c>
      <c r="N260" s="196">
        <f t="shared" si="53"/>
        <v>552</v>
      </c>
      <c r="O260" s="196">
        <f t="shared" si="63"/>
        <v>560</v>
      </c>
      <c r="P260" s="198">
        <f t="shared" si="54"/>
        <v>14360</v>
      </c>
      <c r="Q260" s="199">
        <f t="shared" si="55"/>
        <v>14934.4</v>
      </c>
      <c r="R260" s="197">
        <f t="shared" si="56"/>
        <v>14940</v>
      </c>
      <c r="S260" s="200">
        <v>0</v>
      </c>
      <c r="T260" s="197">
        <f t="shared" si="70"/>
        <v>14360</v>
      </c>
      <c r="U260" s="189" t="str">
        <f>LOOKUP(H260,[13]ข้อมูลหลัก!A$1:C$65536)</f>
        <v>ดีมาก</v>
      </c>
      <c r="V260" s="189"/>
    </row>
    <row r="261" spans="1:23" ht="20.25" customHeight="1">
      <c r="A261" s="189">
        <v>235</v>
      </c>
      <c r="B261" s="190" t="s">
        <v>307</v>
      </c>
      <c r="C261" s="321" t="s">
        <v>873</v>
      </c>
      <c r="D261" s="190" t="s">
        <v>84</v>
      </c>
      <c r="E261" s="205" t="s">
        <v>13</v>
      </c>
      <c r="F261" s="205">
        <v>168</v>
      </c>
      <c r="G261" s="287">
        <v>14110</v>
      </c>
      <c r="H261" s="206">
        <v>94.2</v>
      </c>
      <c r="I261" s="194">
        <v>0.05</v>
      </c>
      <c r="J261" s="195">
        <f t="shared" si="69"/>
        <v>705.5</v>
      </c>
      <c r="K261" s="196">
        <f t="shared" si="68"/>
        <v>710</v>
      </c>
      <c r="L261" s="197">
        <v>14820</v>
      </c>
      <c r="M261" s="196">
        <f>VLOOKUP(E261,[22]ข้อมูลหลัก!G$1:H$65536,2,FALSE)</f>
        <v>19430</v>
      </c>
      <c r="N261" s="196">
        <f t="shared" si="53"/>
        <v>592.79999999999995</v>
      </c>
      <c r="O261" s="196">
        <f t="shared" si="63"/>
        <v>600</v>
      </c>
      <c r="P261" s="198">
        <f t="shared" si="54"/>
        <v>15420</v>
      </c>
      <c r="Q261" s="199">
        <f t="shared" si="55"/>
        <v>16036.8</v>
      </c>
      <c r="R261" s="197">
        <f t="shared" si="56"/>
        <v>16040</v>
      </c>
      <c r="S261" s="200">
        <v>0</v>
      </c>
      <c r="T261" s="197">
        <f t="shared" si="70"/>
        <v>15420</v>
      </c>
      <c r="U261" s="189" t="str">
        <f>LOOKUP(H261,[22]ข้อมูลหลัก!A$1:C$65536)</f>
        <v>ดีมาก</v>
      </c>
      <c r="V261" s="201"/>
    </row>
    <row r="262" spans="1:23" ht="20.25" customHeight="1">
      <c r="A262" s="189">
        <v>236</v>
      </c>
      <c r="B262" s="190" t="s">
        <v>315</v>
      </c>
      <c r="C262" s="321" t="s">
        <v>874</v>
      </c>
      <c r="D262" s="190" t="s">
        <v>241</v>
      </c>
      <c r="E262" s="205" t="s">
        <v>13</v>
      </c>
      <c r="F262" s="205">
        <v>181</v>
      </c>
      <c r="G262" s="287">
        <v>12580</v>
      </c>
      <c r="H262" s="206">
        <v>92.4</v>
      </c>
      <c r="I262" s="194">
        <v>4.7500000000000001E-2</v>
      </c>
      <c r="J262" s="195">
        <f t="shared" si="69"/>
        <v>597.54999999999995</v>
      </c>
      <c r="K262" s="196">
        <f t="shared" si="68"/>
        <v>600</v>
      </c>
      <c r="L262" s="197">
        <v>13180</v>
      </c>
      <c r="M262" s="196">
        <f>VLOOKUP(E262,[22]ข้อมูลหลัก!G$1:H$65536,2,FALSE)</f>
        <v>19430</v>
      </c>
      <c r="N262" s="196">
        <f t="shared" si="53"/>
        <v>527.20000000000005</v>
      </c>
      <c r="O262" s="196">
        <f t="shared" si="63"/>
        <v>530</v>
      </c>
      <c r="P262" s="198">
        <f t="shared" ref="P262:P318" si="71">L262+O262</f>
        <v>13710</v>
      </c>
      <c r="Q262" s="199">
        <f t="shared" si="55"/>
        <v>14258.4</v>
      </c>
      <c r="R262" s="197">
        <f t="shared" si="56"/>
        <v>14260</v>
      </c>
      <c r="S262" s="200">
        <v>0</v>
      </c>
      <c r="T262" s="197">
        <f t="shared" si="70"/>
        <v>13710</v>
      </c>
      <c r="U262" s="189" t="str">
        <f>LOOKUP(H262,[22]ข้อมูลหลัก!A$1:C$65536)</f>
        <v>ดีมาก</v>
      </c>
      <c r="V262" s="201"/>
    </row>
    <row r="263" spans="1:23" ht="20.25" customHeight="1">
      <c r="A263" s="189">
        <v>237</v>
      </c>
      <c r="B263" s="190" t="s">
        <v>312</v>
      </c>
      <c r="C263" s="321" t="s">
        <v>875</v>
      </c>
      <c r="D263" s="190" t="s">
        <v>113</v>
      </c>
      <c r="E263" s="205" t="s">
        <v>15</v>
      </c>
      <c r="F263" s="205">
        <v>492</v>
      </c>
      <c r="G263" s="287">
        <v>18760</v>
      </c>
      <c r="H263" s="206">
        <v>92.7</v>
      </c>
      <c r="I263" s="194">
        <v>0.05</v>
      </c>
      <c r="J263" s="195">
        <f t="shared" si="69"/>
        <v>938</v>
      </c>
      <c r="K263" s="196">
        <f t="shared" si="68"/>
        <v>940</v>
      </c>
      <c r="L263" s="197">
        <v>19700</v>
      </c>
      <c r="M263" s="196">
        <f>VLOOKUP(E263,[22]ข้อมูลหลัก!G$1:H$65536,2,FALSE)</f>
        <v>33360</v>
      </c>
      <c r="N263" s="196">
        <f t="shared" si="53"/>
        <v>788</v>
      </c>
      <c r="O263" s="196">
        <f t="shared" si="63"/>
        <v>790</v>
      </c>
      <c r="P263" s="198">
        <f t="shared" si="71"/>
        <v>20490</v>
      </c>
      <c r="Q263" s="199">
        <f t="shared" ref="Q263:Q318" si="72">P263*4/100+P263</f>
        <v>21309.599999999999</v>
      </c>
      <c r="R263" s="197">
        <f t="shared" si="56"/>
        <v>21310</v>
      </c>
      <c r="S263" s="200">
        <v>0</v>
      </c>
      <c r="T263" s="197">
        <f t="shared" si="70"/>
        <v>20490</v>
      </c>
      <c r="U263" s="189" t="str">
        <f>LOOKUP(H263,[22]ข้อมูลหลัก!A$1:C$65536)</f>
        <v>ดีมาก</v>
      </c>
      <c r="V263" s="201"/>
    </row>
    <row r="264" spans="1:23" ht="20.25" customHeight="1">
      <c r="A264" s="189">
        <v>238</v>
      </c>
      <c r="B264" s="204" t="s">
        <v>330</v>
      </c>
      <c r="C264" s="277" t="s">
        <v>876</v>
      </c>
      <c r="D264" s="204" t="s">
        <v>152</v>
      </c>
      <c r="E264" s="189" t="s">
        <v>15</v>
      </c>
      <c r="F264" s="189">
        <v>741</v>
      </c>
      <c r="G264" s="322">
        <v>18000</v>
      </c>
      <c r="H264" s="206">
        <v>86.2</v>
      </c>
      <c r="I264" s="194">
        <v>0</v>
      </c>
      <c r="J264" s="195">
        <f t="shared" si="69"/>
        <v>0</v>
      </c>
      <c r="K264" s="196">
        <f t="shared" si="68"/>
        <v>0</v>
      </c>
      <c r="L264" s="197">
        <v>18000</v>
      </c>
      <c r="M264" s="196">
        <f>VLOOKUP(E264,[13]ข้อมูลหลัก!G$1:H$65536,2,FALSE)</f>
        <v>33360</v>
      </c>
      <c r="N264" s="196">
        <f t="shared" ref="N264:N318" si="73">L264*4/100</f>
        <v>720</v>
      </c>
      <c r="O264" s="196">
        <f t="shared" si="63"/>
        <v>720</v>
      </c>
      <c r="P264" s="198">
        <f t="shared" si="71"/>
        <v>18720</v>
      </c>
      <c r="Q264" s="199">
        <f t="shared" si="72"/>
        <v>19468.8</v>
      </c>
      <c r="R264" s="197">
        <f t="shared" ref="R264:R318" si="74">ROUNDUP(Q264,-1)</f>
        <v>19470</v>
      </c>
      <c r="S264" s="200">
        <v>0</v>
      </c>
      <c r="T264" s="197">
        <f t="shared" si="70"/>
        <v>18720</v>
      </c>
      <c r="U264" s="189" t="str">
        <f>LOOKUP(H264,[13]ข้อมูลหลัก!A$1:C$65536)</f>
        <v>ดีมาก</v>
      </c>
      <c r="V264" s="189"/>
    </row>
    <row r="265" spans="1:23" ht="20.25" customHeight="1">
      <c r="A265" s="189">
        <v>239</v>
      </c>
      <c r="B265" s="190" t="s">
        <v>337</v>
      </c>
      <c r="C265" s="321" t="s">
        <v>877</v>
      </c>
      <c r="D265" s="190" t="s">
        <v>84</v>
      </c>
      <c r="E265" s="205" t="s">
        <v>13</v>
      </c>
      <c r="F265" s="205">
        <v>743</v>
      </c>
      <c r="G265" s="287">
        <v>15460</v>
      </c>
      <c r="H265" s="206">
        <v>92.2</v>
      </c>
      <c r="I265" s="194">
        <v>4.7500000000000001E-2</v>
      </c>
      <c r="J265" s="195">
        <f t="shared" si="69"/>
        <v>734.35</v>
      </c>
      <c r="K265" s="196">
        <f t="shared" si="68"/>
        <v>740</v>
      </c>
      <c r="L265" s="197">
        <v>16200</v>
      </c>
      <c r="M265" s="196">
        <f>VLOOKUP(E265,[22]ข้อมูลหลัก!G$1:H$65536,2,FALSE)</f>
        <v>19430</v>
      </c>
      <c r="N265" s="196">
        <f t="shared" si="73"/>
        <v>648</v>
      </c>
      <c r="O265" s="196">
        <f t="shared" si="63"/>
        <v>650</v>
      </c>
      <c r="P265" s="198">
        <f t="shared" si="71"/>
        <v>16850</v>
      </c>
      <c r="Q265" s="199">
        <f t="shared" si="72"/>
        <v>17524</v>
      </c>
      <c r="R265" s="197">
        <f t="shared" si="74"/>
        <v>17530</v>
      </c>
      <c r="S265" s="200">
        <v>0</v>
      </c>
      <c r="T265" s="197">
        <f t="shared" si="70"/>
        <v>16850</v>
      </c>
      <c r="U265" s="189" t="str">
        <f>LOOKUP(H265,[22]ข้อมูลหลัก!A$1:C$65536)</f>
        <v>ดีมาก</v>
      </c>
      <c r="V265" s="201"/>
    </row>
    <row r="266" spans="1:23" ht="20.25" customHeight="1">
      <c r="A266" s="189">
        <v>240</v>
      </c>
      <c r="B266" s="190" t="s">
        <v>336</v>
      </c>
      <c r="C266" s="321" t="s">
        <v>878</v>
      </c>
      <c r="D266" s="190" t="s">
        <v>101</v>
      </c>
      <c r="E266" s="205" t="s">
        <v>13</v>
      </c>
      <c r="F266" s="205">
        <v>746</v>
      </c>
      <c r="G266" s="287">
        <v>14740</v>
      </c>
      <c r="H266" s="206">
        <v>93</v>
      </c>
      <c r="I266" s="194">
        <v>0.05</v>
      </c>
      <c r="J266" s="195">
        <f t="shared" si="69"/>
        <v>737</v>
      </c>
      <c r="K266" s="196">
        <f t="shared" si="68"/>
        <v>740</v>
      </c>
      <c r="L266" s="197">
        <v>15480</v>
      </c>
      <c r="M266" s="196">
        <f>VLOOKUP(E266,[22]ข้อมูลหลัก!G$1:H$65536,2,FALSE)</f>
        <v>19430</v>
      </c>
      <c r="N266" s="196">
        <f t="shared" si="73"/>
        <v>619.20000000000005</v>
      </c>
      <c r="O266" s="196">
        <f t="shared" si="63"/>
        <v>620</v>
      </c>
      <c r="P266" s="198">
        <f t="shared" si="71"/>
        <v>16100</v>
      </c>
      <c r="Q266" s="199">
        <f t="shared" si="72"/>
        <v>16744</v>
      </c>
      <c r="R266" s="197">
        <f t="shared" si="74"/>
        <v>16750</v>
      </c>
      <c r="S266" s="200">
        <v>0</v>
      </c>
      <c r="T266" s="197">
        <f t="shared" si="70"/>
        <v>16100</v>
      </c>
      <c r="U266" s="189" t="str">
        <f>LOOKUP(H266,[22]ข้อมูลหลัก!A$1:C$65536)</f>
        <v>ดีมาก</v>
      </c>
      <c r="V266" s="201"/>
    </row>
    <row r="267" spans="1:23" ht="20.25" customHeight="1">
      <c r="A267" s="189">
        <v>241</v>
      </c>
      <c r="B267" s="204" t="s">
        <v>331</v>
      </c>
      <c r="C267" s="277" t="s">
        <v>879</v>
      </c>
      <c r="D267" s="219" t="s">
        <v>65</v>
      </c>
      <c r="E267" s="189" t="s">
        <v>538</v>
      </c>
      <c r="F267" s="189">
        <v>747</v>
      </c>
      <c r="G267" s="322">
        <v>13800</v>
      </c>
      <c r="H267" s="206">
        <v>85.2</v>
      </c>
      <c r="I267" s="194">
        <v>0</v>
      </c>
      <c r="J267" s="195">
        <f t="shared" si="69"/>
        <v>0</v>
      </c>
      <c r="K267" s="196">
        <f t="shared" si="68"/>
        <v>0</v>
      </c>
      <c r="L267" s="197">
        <v>13800</v>
      </c>
      <c r="M267" s="196">
        <f>VLOOKUP(E267,[13]ข้อมูลหลัก!G$1:H$65536,2,FALSE)</f>
        <v>23970</v>
      </c>
      <c r="N267" s="196">
        <f t="shared" si="73"/>
        <v>552</v>
      </c>
      <c r="O267" s="196">
        <f t="shared" si="63"/>
        <v>560</v>
      </c>
      <c r="P267" s="198">
        <f t="shared" si="71"/>
        <v>14360</v>
      </c>
      <c r="Q267" s="199">
        <f t="shared" si="72"/>
        <v>14934.4</v>
      </c>
      <c r="R267" s="197">
        <f t="shared" si="74"/>
        <v>14940</v>
      </c>
      <c r="S267" s="200">
        <v>0</v>
      </c>
      <c r="T267" s="197">
        <f t="shared" si="70"/>
        <v>14360</v>
      </c>
      <c r="U267" s="189" t="str">
        <f>LOOKUP(H267,[13]ข้อมูลหลัก!A$1:C$65536)</f>
        <v>ดีมาก</v>
      </c>
      <c r="V267" s="189"/>
    </row>
    <row r="268" spans="1:23" ht="20.25" customHeight="1">
      <c r="A268" s="189">
        <v>242</v>
      </c>
      <c r="B268" s="204" t="s">
        <v>333</v>
      </c>
      <c r="C268" s="277" t="s">
        <v>880</v>
      </c>
      <c r="D268" s="219" t="s">
        <v>713</v>
      </c>
      <c r="E268" s="189" t="s">
        <v>538</v>
      </c>
      <c r="F268" s="189">
        <v>753</v>
      </c>
      <c r="G268" s="322">
        <v>13800</v>
      </c>
      <c r="H268" s="206">
        <v>86.2</v>
      </c>
      <c r="I268" s="194">
        <v>0</v>
      </c>
      <c r="J268" s="195">
        <f t="shared" si="69"/>
        <v>0</v>
      </c>
      <c r="K268" s="196">
        <f t="shared" si="68"/>
        <v>0</v>
      </c>
      <c r="L268" s="197">
        <v>13800</v>
      </c>
      <c r="M268" s="196">
        <f>VLOOKUP(E268,[13]ข้อมูลหลัก!G$1:H$65536,2,FALSE)</f>
        <v>23970</v>
      </c>
      <c r="N268" s="196">
        <f t="shared" si="73"/>
        <v>552</v>
      </c>
      <c r="O268" s="196">
        <f t="shared" si="63"/>
        <v>560</v>
      </c>
      <c r="P268" s="198">
        <f t="shared" si="71"/>
        <v>14360</v>
      </c>
      <c r="Q268" s="199">
        <f t="shared" si="72"/>
        <v>14934.4</v>
      </c>
      <c r="R268" s="197">
        <f t="shared" si="74"/>
        <v>14940</v>
      </c>
      <c r="S268" s="200">
        <v>0</v>
      </c>
      <c r="T268" s="197">
        <f t="shared" si="70"/>
        <v>14360</v>
      </c>
      <c r="U268" s="189" t="str">
        <f>LOOKUP(H268,[13]ข้อมูลหลัก!A$1:C$65536)</f>
        <v>ดีมาก</v>
      </c>
      <c r="V268" s="189"/>
    </row>
    <row r="269" spans="1:23" ht="20.25" customHeight="1">
      <c r="A269" s="189">
        <v>243</v>
      </c>
      <c r="B269" s="204" t="s">
        <v>881</v>
      </c>
      <c r="C269" s="277" t="s">
        <v>882</v>
      </c>
      <c r="D269" s="219" t="s">
        <v>718</v>
      </c>
      <c r="E269" s="189" t="s">
        <v>538</v>
      </c>
      <c r="F269" s="189">
        <v>761</v>
      </c>
      <c r="G269" s="322">
        <v>11280</v>
      </c>
      <c r="H269" s="206">
        <v>85.2</v>
      </c>
      <c r="I269" s="194">
        <v>0</v>
      </c>
      <c r="J269" s="195">
        <f t="shared" si="69"/>
        <v>0</v>
      </c>
      <c r="K269" s="196">
        <f t="shared" si="68"/>
        <v>0</v>
      </c>
      <c r="L269" s="197">
        <v>11280</v>
      </c>
      <c r="M269" s="196">
        <f>VLOOKUP(E269,[13]ข้อมูลหลัก!G$1:H$65536,2,FALSE)</f>
        <v>23970</v>
      </c>
      <c r="N269" s="196">
        <f t="shared" si="73"/>
        <v>451.2</v>
      </c>
      <c r="O269" s="196">
        <f t="shared" si="63"/>
        <v>460</v>
      </c>
      <c r="P269" s="198">
        <f t="shared" si="71"/>
        <v>11740</v>
      </c>
      <c r="Q269" s="199">
        <f t="shared" si="72"/>
        <v>12209.6</v>
      </c>
      <c r="R269" s="197">
        <f t="shared" si="74"/>
        <v>12210</v>
      </c>
      <c r="S269" s="197">
        <f>T269-P269</f>
        <v>1545</v>
      </c>
      <c r="T269" s="197">
        <v>13285</v>
      </c>
      <c r="U269" s="189" t="str">
        <f>LOOKUP(H269,[13]ข้อมูลหลัก!A$1:C$65536)</f>
        <v>ดีมาก</v>
      </c>
      <c r="V269" s="189"/>
    </row>
    <row r="270" spans="1:23" ht="20.25" customHeight="1">
      <c r="A270" s="189">
        <v>244</v>
      </c>
      <c r="B270" s="204" t="s">
        <v>335</v>
      </c>
      <c r="C270" s="277" t="s">
        <v>883</v>
      </c>
      <c r="D270" s="219" t="s">
        <v>263</v>
      </c>
      <c r="E270" s="189" t="s">
        <v>538</v>
      </c>
      <c r="F270" s="189">
        <v>762</v>
      </c>
      <c r="G270" s="322">
        <v>11280</v>
      </c>
      <c r="H270" s="206">
        <v>87.6</v>
      </c>
      <c r="I270" s="194">
        <v>0</v>
      </c>
      <c r="J270" s="195">
        <f t="shared" si="69"/>
        <v>0</v>
      </c>
      <c r="K270" s="196">
        <f t="shared" si="68"/>
        <v>0</v>
      </c>
      <c r="L270" s="197">
        <v>11280</v>
      </c>
      <c r="M270" s="196">
        <f>VLOOKUP(E270,[13]ข้อมูลหลัก!G$1:H$65536,2,FALSE)</f>
        <v>23970</v>
      </c>
      <c r="N270" s="196">
        <f t="shared" si="73"/>
        <v>451.2</v>
      </c>
      <c r="O270" s="196">
        <f t="shared" si="63"/>
        <v>460</v>
      </c>
      <c r="P270" s="198">
        <f t="shared" si="71"/>
        <v>11740</v>
      </c>
      <c r="Q270" s="199">
        <f t="shared" si="72"/>
        <v>12209.6</v>
      </c>
      <c r="R270" s="197">
        <f t="shared" si="74"/>
        <v>12210</v>
      </c>
      <c r="S270" s="197">
        <f>T270-P270</f>
        <v>1545</v>
      </c>
      <c r="T270" s="197">
        <v>13285</v>
      </c>
      <c r="U270" s="189" t="str">
        <f>LOOKUP(H270,[13]ข้อมูลหลัก!A$1:C$65536)</f>
        <v>ดีมาก</v>
      </c>
      <c r="V270" s="189"/>
    </row>
    <row r="271" spans="1:23" ht="20.25" customHeight="1">
      <c r="A271" s="180"/>
      <c r="B271" s="180"/>
      <c r="C271" s="324"/>
      <c r="D271" s="182" t="s">
        <v>884</v>
      </c>
      <c r="E271" s="180"/>
      <c r="F271" s="180"/>
      <c r="G271" s="183"/>
      <c r="H271" s="180"/>
      <c r="I271" s="180"/>
      <c r="J271" s="185"/>
      <c r="K271" s="203"/>
      <c r="L271" s="183"/>
      <c r="M271" s="180"/>
      <c r="N271" s="180"/>
      <c r="O271" s="180"/>
      <c r="P271" s="198">
        <f t="shared" si="71"/>
        <v>0</v>
      </c>
      <c r="Q271" s="199">
        <f t="shared" si="72"/>
        <v>0</v>
      </c>
      <c r="R271" s="197">
        <f t="shared" si="74"/>
        <v>0</v>
      </c>
      <c r="S271" s="196"/>
      <c r="T271" s="197"/>
      <c r="U271" s="180"/>
      <c r="V271" s="180"/>
    </row>
    <row r="272" spans="1:23" ht="20.25" customHeight="1">
      <c r="A272" s="189">
        <v>245</v>
      </c>
      <c r="B272" s="190" t="s">
        <v>885</v>
      </c>
      <c r="C272" s="321" t="s">
        <v>886</v>
      </c>
      <c r="D272" s="190" t="s">
        <v>531</v>
      </c>
      <c r="E272" s="205" t="s">
        <v>13</v>
      </c>
      <c r="F272" s="205">
        <v>19</v>
      </c>
      <c r="G272" s="287">
        <v>11610</v>
      </c>
      <c r="H272" s="206">
        <v>81.599999999999994</v>
      </c>
      <c r="I272" s="207">
        <v>0.05</v>
      </c>
      <c r="J272" s="195">
        <f>G272*I272</f>
        <v>580.5</v>
      </c>
      <c r="K272" s="196">
        <f t="shared" ref="K272:K288" si="75">ROUNDUP(J272,-1)</f>
        <v>590</v>
      </c>
      <c r="L272" s="197">
        <v>12200</v>
      </c>
      <c r="M272" s="196">
        <f>VLOOKUP(E272,[23]ข้อมูลหลัก!G$1:H$65536,2,FALSE)</f>
        <v>19430</v>
      </c>
      <c r="N272" s="196">
        <f t="shared" si="73"/>
        <v>488</v>
      </c>
      <c r="O272" s="196">
        <f t="shared" si="63"/>
        <v>490</v>
      </c>
      <c r="P272" s="198">
        <f t="shared" si="71"/>
        <v>12690</v>
      </c>
      <c r="Q272" s="199">
        <f t="shared" si="72"/>
        <v>13197.6</v>
      </c>
      <c r="R272" s="197">
        <f t="shared" si="74"/>
        <v>13200</v>
      </c>
      <c r="S272" s="197">
        <f>T272-P272</f>
        <v>595</v>
      </c>
      <c r="T272" s="197">
        <v>13285</v>
      </c>
      <c r="U272" s="189" t="str">
        <f>LOOKUP(H272,[23]ข้อมูลหลัก!A$1:C$65536)</f>
        <v>ดี</v>
      </c>
      <c r="V272" s="201"/>
      <c r="W272" s="188"/>
    </row>
    <row r="273" spans="1:23" ht="20.25" customHeight="1">
      <c r="A273" s="189">
        <v>246</v>
      </c>
      <c r="B273" s="190" t="s">
        <v>347</v>
      </c>
      <c r="C273" s="321" t="s">
        <v>887</v>
      </c>
      <c r="D273" s="190" t="s">
        <v>84</v>
      </c>
      <c r="E273" s="205" t="s">
        <v>13</v>
      </c>
      <c r="F273" s="205">
        <v>44</v>
      </c>
      <c r="G273" s="287">
        <v>12530</v>
      </c>
      <c r="H273" s="206">
        <v>80</v>
      </c>
      <c r="I273" s="194">
        <v>0.05</v>
      </c>
      <c r="J273" s="195">
        <f t="shared" ref="J273:J288" si="76">I273*G273</f>
        <v>626.5</v>
      </c>
      <c r="K273" s="196">
        <f t="shared" si="75"/>
        <v>630</v>
      </c>
      <c r="L273" s="197">
        <v>13160</v>
      </c>
      <c r="M273" s="196">
        <f>VLOOKUP(E273,[23]ข้อมูลหลัก!G$1:H$65536,2,FALSE)</f>
        <v>19430</v>
      </c>
      <c r="N273" s="196">
        <f t="shared" si="73"/>
        <v>526.4</v>
      </c>
      <c r="O273" s="196">
        <f t="shared" si="63"/>
        <v>530</v>
      </c>
      <c r="P273" s="198">
        <f t="shared" si="71"/>
        <v>13690</v>
      </c>
      <c r="Q273" s="199">
        <f t="shared" si="72"/>
        <v>14237.6</v>
      </c>
      <c r="R273" s="197">
        <f t="shared" si="74"/>
        <v>14240</v>
      </c>
      <c r="S273" s="200">
        <v>0</v>
      </c>
      <c r="T273" s="197">
        <f>P273</f>
        <v>13690</v>
      </c>
      <c r="U273" s="189" t="str">
        <f>LOOKUP(H273,[23]ข้อมูลหลัก!A$1:C$65536)</f>
        <v>ดี</v>
      </c>
      <c r="V273" s="201"/>
      <c r="W273" s="188"/>
    </row>
    <row r="274" spans="1:23" ht="20.25" customHeight="1">
      <c r="A274" s="189">
        <v>247</v>
      </c>
      <c r="B274" s="190" t="s">
        <v>348</v>
      </c>
      <c r="C274" s="321" t="s">
        <v>888</v>
      </c>
      <c r="D274" s="335" t="s">
        <v>84</v>
      </c>
      <c r="E274" s="205" t="s">
        <v>13</v>
      </c>
      <c r="F274" s="205">
        <v>53</v>
      </c>
      <c r="G274" s="287">
        <v>14090</v>
      </c>
      <c r="H274" s="206">
        <v>88</v>
      </c>
      <c r="I274" s="207">
        <v>5.5E-2</v>
      </c>
      <c r="J274" s="195">
        <f t="shared" si="76"/>
        <v>774.95</v>
      </c>
      <c r="K274" s="196">
        <f t="shared" si="75"/>
        <v>780</v>
      </c>
      <c r="L274" s="197">
        <v>14870</v>
      </c>
      <c r="M274" s="196">
        <f>VLOOKUP(E274,[23]ข้อมูลหลัก!G$1:H$65536,2,FALSE)</f>
        <v>19430</v>
      </c>
      <c r="N274" s="196">
        <f t="shared" si="73"/>
        <v>594.79999999999995</v>
      </c>
      <c r="O274" s="196">
        <f t="shared" si="63"/>
        <v>600</v>
      </c>
      <c r="P274" s="198">
        <f t="shared" si="71"/>
        <v>15470</v>
      </c>
      <c r="Q274" s="199">
        <f t="shared" si="72"/>
        <v>16088.8</v>
      </c>
      <c r="R274" s="197">
        <f t="shared" si="74"/>
        <v>16090</v>
      </c>
      <c r="S274" s="200">
        <v>0</v>
      </c>
      <c r="T274" s="197">
        <f t="shared" ref="T274:T285" si="77">P274</f>
        <v>15470</v>
      </c>
      <c r="U274" s="189" t="str">
        <f>LOOKUP(H274,[23]ข้อมูลหลัก!A$1:C$65536)</f>
        <v>ดีมาก</v>
      </c>
      <c r="V274" s="201"/>
    </row>
    <row r="275" spans="1:23" ht="20.25" customHeight="1">
      <c r="A275" s="189">
        <v>248</v>
      </c>
      <c r="B275" s="190" t="s">
        <v>342</v>
      </c>
      <c r="C275" s="321" t="s">
        <v>889</v>
      </c>
      <c r="D275" s="190" t="s">
        <v>84</v>
      </c>
      <c r="E275" s="205" t="s">
        <v>13</v>
      </c>
      <c r="F275" s="205">
        <v>126</v>
      </c>
      <c r="G275" s="287">
        <v>15550</v>
      </c>
      <c r="H275" s="206">
        <v>98</v>
      </c>
      <c r="I275" s="194">
        <v>0.06</v>
      </c>
      <c r="J275" s="195">
        <f t="shared" si="76"/>
        <v>933</v>
      </c>
      <c r="K275" s="196">
        <f t="shared" si="75"/>
        <v>940</v>
      </c>
      <c r="L275" s="197">
        <v>16490</v>
      </c>
      <c r="M275" s="196">
        <f>VLOOKUP(E275,[23]ข้อมูลหลัก!G$1:H$65536,2,FALSE)</f>
        <v>19430</v>
      </c>
      <c r="N275" s="196">
        <f t="shared" si="73"/>
        <v>659.6</v>
      </c>
      <c r="O275" s="196">
        <f t="shared" si="63"/>
        <v>660</v>
      </c>
      <c r="P275" s="198">
        <f t="shared" si="71"/>
        <v>17150</v>
      </c>
      <c r="Q275" s="199">
        <f t="shared" si="72"/>
        <v>17836</v>
      </c>
      <c r="R275" s="197">
        <f t="shared" si="74"/>
        <v>17840</v>
      </c>
      <c r="S275" s="200">
        <v>0</v>
      </c>
      <c r="T275" s="197">
        <f t="shared" si="77"/>
        <v>17150</v>
      </c>
      <c r="U275" s="189" t="str">
        <f>LOOKUP(H275,[23]ข้อมูลหลัก!A$1:C$65536)</f>
        <v>ดีเด่น</v>
      </c>
      <c r="V275" s="201"/>
    </row>
    <row r="276" spans="1:23" ht="20.25" customHeight="1">
      <c r="A276" s="189">
        <v>249</v>
      </c>
      <c r="B276" s="190" t="s">
        <v>890</v>
      </c>
      <c r="C276" s="321" t="s">
        <v>891</v>
      </c>
      <c r="D276" s="190" t="s">
        <v>84</v>
      </c>
      <c r="E276" s="205" t="s">
        <v>13</v>
      </c>
      <c r="F276" s="205">
        <v>136</v>
      </c>
      <c r="G276" s="287">
        <v>15450</v>
      </c>
      <c r="H276" s="206">
        <v>87.4</v>
      </c>
      <c r="I276" s="194">
        <v>5.5E-2</v>
      </c>
      <c r="J276" s="195">
        <f t="shared" si="76"/>
        <v>849.75</v>
      </c>
      <c r="K276" s="196">
        <f t="shared" si="75"/>
        <v>850</v>
      </c>
      <c r="L276" s="197">
        <v>16300</v>
      </c>
      <c r="M276" s="196">
        <f>VLOOKUP(E276,[23]ข้อมูลหลัก!G$1:H$65536,2,FALSE)</f>
        <v>19430</v>
      </c>
      <c r="N276" s="196">
        <f t="shared" si="73"/>
        <v>652</v>
      </c>
      <c r="O276" s="196">
        <f t="shared" si="63"/>
        <v>660</v>
      </c>
      <c r="P276" s="198">
        <f t="shared" si="71"/>
        <v>16960</v>
      </c>
      <c r="Q276" s="199">
        <f t="shared" si="72"/>
        <v>17638.400000000001</v>
      </c>
      <c r="R276" s="197">
        <f t="shared" si="74"/>
        <v>17640</v>
      </c>
      <c r="S276" s="200">
        <v>0</v>
      </c>
      <c r="T276" s="197">
        <f t="shared" si="77"/>
        <v>16960</v>
      </c>
      <c r="U276" s="189" t="str">
        <f>LOOKUP(H276,[23]ข้อมูลหลัก!A$1:C$65536)</f>
        <v>ดีมาก</v>
      </c>
      <c r="V276" s="201"/>
    </row>
    <row r="277" spans="1:23" ht="20.25" customHeight="1">
      <c r="A277" s="189">
        <v>250</v>
      </c>
      <c r="B277" s="204" t="s">
        <v>344</v>
      </c>
      <c r="C277" s="277" t="s">
        <v>892</v>
      </c>
      <c r="D277" s="204" t="s">
        <v>84</v>
      </c>
      <c r="E277" s="189" t="s">
        <v>13</v>
      </c>
      <c r="F277" s="189">
        <v>194</v>
      </c>
      <c r="G277" s="322">
        <v>13800</v>
      </c>
      <c r="H277" s="206">
        <v>77</v>
      </c>
      <c r="I277" s="194">
        <v>0</v>
      </c>
      <c r="J277" s="195">
        <f t="shared" si="76"/>
        <v>0</v>
      </c>
      <c r="K277" s="196">
        <f t="shared" si="75"/>
        <v>0</v>
      </c>
      <c r="L277" s="197">
        <v>13800</v>
      </c>
      <c r="M277" s="196">
        <f>VLOOKUP(E277,[23]ข้อมูลหลัก!G$1:H$65536,2,FALSE)</f>
        <v>19430</v>
      </c>
      <c r="N277" s="196">
        <f t="shared" si="73"/>
        <v>552</v>
      </c>
      <c r="O277" s="196">
        <f t="shared" si="63"/>
        <v>560</v>
      </c>
      <c r="P277" s="198">
        <f t="shared" si="71"/>
        <v>14360</v>
      </c>
      <c r="Q277" s="199">
        <f t="shared" si="72"/>
        <v>14934.4</v>
      </c>
      <c r="R277" s="197">
        <f t="shared" si="74"/>
        <v>14940</v>
      </c>
      <c r="S277" s="200">
        <v>0</v>
      </c>
      <c r="T277" s="197">
        <f t="shared" si="77"/>
        <v>14360</v>
      </c>
      <c r="U277" s="189" t="str">
        <f>LOOKUP(H277,[23]ข้อมูลหลัก!A$1:C$65536)</f>
        <v>ดี</v>
      </c>
      <c r="V277" s="189"/>
    </row>
    <row r="278" spans="1:23" ht="20.25" customHeight="1">
      <c r="A278" s="189">
        <v>251</v>
      </c>
      <c r="B278" s="190" t="s">
        <v>345</v>
      </c>
      <c r="C278" s="321" t="s">
        <v>893</v>
      </c>
      <c r="D278" s="190" t="s">
        <v>113</v>
      </c>
      <c r="E278" s="205" t="s">
        <v>15</v>
      </c>
      <c r="F278" s="205">
        <v>801</v>
      </c>
      <c r="G278" s="287">
        <v>18880</v>
      </c>
      <c r="H278" s="206">
        <v>97.6</v>
      </c>
      <c r="I278" s="194">
        <v>0.06</v>
      </c>
      <c r="J278" s="195">
        <f t="shared" si="76"/>
        <v>1132.8</v>
      </c>
      <c r="K278" s="196">
        <f t="shared" si="75"/>
        <v>1140</v>
      </c>
      <c r="L278" s="197">
        <v>20020</v>
      </c>
      <c r="M278" s="196">
        <f>VLOOKUP(E278,[23]ข้อมูลหลัก!G$1:H$65536,2,FALSE)</f>
        <v>33360</v>
      </c>
      <c r="N278" s="196">
        <f t="shared" si="73"/>
        <v>800.8</v>
      </c>
      <c r="O278" s="196">
        <f t="shared" si="63"/>
        <v>810</v>
      </c>
      <c r="P278" s="198">
        <f t="shared" si="71"/>
        <v>20830</v>
      </c>
      <c r="Q278" s="199">
        <f t="shared" si="72"/>
        <v>21663.200000000001</v>
      </c>
      <c r="R278" s="197">
        <f t="shared" si="74"/>
        <v>21670</v>
      </c>
      <c r="S278" s="200">
        <v>0</v>
      </c>
      <c r="T278" s="197">
        <f>P278</f>
        <v>20830</v>
      </c>
      <c r="U278" s="189" t="str">
        <f>LOOKUP(H278,[23]ข้อมูลหลัก!A$1:C$65536)</f>
        <v>ดีเด่น</v>
      </c>
      <c r="V278" s="201"/>
    </row>
    <row r="279" spans="1:23" ht="20.25" customHeight="1">
      <c r="A279" s="189">
        <v>252</v>
      </c>
      <c r="B279" s="336" t="s">
        <v>346</v>
      </c>
      <c r="C279" s="337" t="s">
        <v>894</v>
      </c>
      <c r="D279" s="190" t="s">
        <v>113</v>
      </c>
      <c r="E279" s="205" t="s">
        <v>15</v>
      </c>
      <c r="F279" s="205">
        <v>802</v>
      </c>
      <c r="G279" s="322">
        <v>18000</v>
      </c>
      <c r="H279" s="206">
        <v>94.6</v>
      </c>
      <c r="I279" s="194">
        <v>5.5E-2</v>
      </c>
      <c r="J279" s="195">
        <f t="shared" si="76"/>
        <v>990</v>
      </c>
      <c r="K279" s="196">
        <f t="shared" si="75"/>
        <v>990</v>
      </c>
      <c r="L279" s="197">
        <v>18990</v>
      </c>
      <c r="M279" s="196">
        <f>VLOOKUP(E279,[23]ข้อมูลหลัก!G$1:H$65536,2,FALSE)</f>
        <v>33360</v>
      </c>
      <c r="N279" s="196">
        <f t="shared" si="73"/>
        <v>759.6</v>
      </c>
      <c r="O279" s="196">
        <f t="shared" si="63"/>
        <v>760</v>
      </c>
      <c r="P279" s="198">
        <f t="shared" si="71"/>
        <v>19750</v>
      </c>
      <c r="Q279" s="199">
        <f t="shared" si="72"/>
        <v>20540</v>
      </c>
      <c r="R279" s="197">
        <f t="shared" si="74"/>
        <v>20540</v>
      </c>
      <c r="S279" s="200">
        <v>0</v>
      </c>
      <c r="T279" s="197">
        <f t="shared" si="77"/>
        <v>19750</v>
      </c>
      <c r="U279" s="189" t="str">
        <f>LOOKUP(H279,[23]ข้อมูลหลัก!A$1:C$65536)</f>
        <v>ดีมาก</v>
      </c>
      <c r="V279" s="201"/>
    </row>
    <row r="280" spans="1:23" ht="20.25" customHeight="1">
      <c r="A280" s="189">
        <v>253</v>
      </c>
      <c r="B280" s="204" t="s">
        <v>361</v>
      </c>
      <c r="C280" s="277" t="s">
        <v>895</v>
      </c>
      <c r="D280" s="219" t="s">
        <v>65</v>
      </c>
      <c r="E280" s="189" t="s">
        <v>538</v>
      </c>
      <c r="F280" s="189">
        <v>809</v>
      </c>
      <c r="G280" s="322">
        <v>13800</v>
      </c>
      <c r="H280" s="206">
        <v>73</v>
      </c>
      <c r="I280" s="194">
        <v>0</v>
      </c>
      <c r="J280" s="195">
        <f t="shared" si="76"/>
        <v>0</v>
      </c>
      <c r="K280" s="196">
        <f t="shared" si="75"/>
        <v>0</v>
      </c>
      <c r="L280" s="197">
        <v>13800</v>
      </c>
      <c r="M280" s="196">
        <f>VLOOKUP(E280,[23]ข้อมูลหลัก!G$1:H$65536,2,FALSE)</f>
        <v>23970</v>
      </c>
      <c r="N280" s="196">
        <f t="shared" si="73"/>
        <v>552</v>
      </c>
      <c r="O280" s="196">
        <f t="shared" si="63"/>
        <v>560</v>
      </c>
      <c r="P280" s="198">
        <f t="shared" si="71"/>
        <v>14360</v>
      </c>
      <c r="Q280" s="199">
        <f t="shared" si="72"/>
        <v>14934.4</v>
      </c>
      <c r="R280" s="197">
        <f t="shared" si="74"/>
        <v>14940</v>
      </c>
      <c r="S280" s="200">
        <v>0</v>
      </c>
      <c r="T280" s="197">
        <f t="shared" si="77"/>
        <v>14360</v>
      </c>
      <c r="U280" s="189" t="str">
        <f>LOOKUP(H280,[23]ข้อมูลหลัก!A$1:C$65536)</f>
        <v>พอใช้</v>
      </c>
      <c r="V280" s="189"/>
    </row>
    <row r="281" spans="1:23" ht="20.25" customHeight="1">
      <c r="A281" s="189">
        <v>254</v>
      </c>
      <c r="B281" s="204" t="s">
        <v>362</v>
      </c>
      <c r="C281" s="277" t="s">
        <v>896</v>
      </c>
      <c r="D281" s="219" t="s">
        <v>65</v>
      </c>
      <c r="E281" s="189" t="s">
        <v>538</v>
      </c>
      <c r="F281" s="189">
        <v>810</v>
      </c>
      <c r="G281" s="322">
        <v>13800</v>
      </c>
      <c r="H281" s="206">
        <v>74</v>
      </c>
      <c r="I281" s="194">
        <v>0</v>
      </c>
      <c r="J281" s="195">
        <f t="shared" si="76"/>
        <v>0</v>
      </c>
      <c r="K281" s="196">
        <f t="shared" si="75"/>
        <v>0</v>
      </c>
      <c r="L281" s="197">
        <v>13800</v>
      </c>
      <c r="M281" s="196">
        <f>VLOOKUP(E281,[23]ข้อมูลหลัก!G$1:H$65536,2,FALSE)</f>
        <v>23970</v>
      </c>
      <c r="N281" s="196">
        <f t="shared" si="73"/>
        <v>552</v>
      </c>
      <c r="O281" s="196">
        <f t="shared" si="63"/>
        <v>560</v>
      </c>
      <c r="P281" s="198">
        <f t="shared" si="71"/>
        <v>14360</v>
      </c>
      <c r="Q281" s="199">
        <f t="shared" si="72"/>
        <v>14934.4</v>
      </c>
      <c r="R281" s="197">
        <f t="shared" si="74"/>
        <v>14940</v>
      </c>
      <c r="S281" s="200">
        <v>0</v>
      </c>
      <c r="T281" s="197">
        <f t="shared" si="77"/>
        <v>14360</v>
      </c>
      <c r="U281" s="189" t="str">
        <f>LOOKUP(H281,[23]ข้อมูลหลัก!A$1:C$65536)</f>
        <v>พอใช้</v>
      </c>
      <c r="V281" s="189"/>
    </row>
    <row r="282" spans="1:23" ht="20.25" customHeight="1">
      <c r="A282" s="189">
        <v>255</v>
      </c>
      <c r="B282" s="204" t="s">
        <v>363</v>
      </c>
      <c r="C282" s="277" t="s">
        <v>897</v>
      </c>
      <c r="D282" s="219" t="s">
        <v>65</v>
      </c>
      <c r="E282" s="189" t="s">
        <v>538</v>
      </c>
      <c r="F282" s="189">
        <v>811</v>
      </c>
      <c r="G282" s="322">
        <v>13800</v>
      </c>
      <c r="H282" s="206">
        <v>70.5</v>
      </c>
      <c r="I282" s="194">
        <v>0</v>
      </c>
      <c r="J282" s="195">
        <f t="shared" si="76"/>
        <v>0</v>
      </c>
      <c r="K282" s="196">
        <f t="shared" si="75"/>
        <v>0</v>
      </c>
      <c r="L282" s="197">
        <v>13800</v>
      </c>
      <c r="M282" s="196">
        <f>VLOOKUP(E282,[23]ข้อมูลหลัก!G$1:H$65536,2,FALSE)</f>
        <v>23970</v>
      </c>
      <c r="N282" s="196">
        <f t="shared" si="73"/>
        <v>552</v>
      </c>
      <c r="O282" s="196">
        <f t="shared" si="63"/>
        <v>560</v>
      </c>
      <c r="P282" s="198">
        <f t="shared" si="71"/>
        <v>14360</v>
      </c>
      <c r="Q282" s="199">
        <f t="shared" si="72"/>
        <v>14934.4</v>
      </c>
      <c r="R282" s="197">
        <f t="shared" si="74"/>
        <v>14940</v>
      </c>
      <c r="S282" s="200">
        <v>0</v>
      </c>
      <c r="T282" s="197">
        <f>P282</f>
        <v>14360</v>
      </c>
      <c r="U282" s="189" t="str">
        <f>LOOKUP(H282,[23]ข้อมูลหลัก!A$1:C$65536)</f>
        <v>พอใช้</v>
      </c>
      <c r="V282" s="189"/>
    </row>
    <row r="283" spans="1:23" ht="20.25" customHeight="1">
      <c r="A283" s="189">
        <v>256</v>
      </c>
      <c r="B283" s="204" t="s">
        <v>364</v>
      </c>
      <c r="C283" s="277" t="s">
        <v>898</v>
      </c>
      <c r="D283" s="219" t="s">
        <v>65</v>
      </c>
      <c r="E283" s="189" t="s">
        <v>538</v>
      </c>
      <c r="F283" s="189">
        <v>812</v>
      </c>
      <c r="G283" s="322">
        <v>13800</v>
      </c>
      <c r="H283" s="206">
        <v>76</v>
      </c>
      <c r="I283" s="194">
        <v>0</v>
      </c>
      <c r="J283" s="195">
        <f t="shared" si="76"/>
        <v>0</v>
      </c>
      <c r="K283" s="196">
        <f t="shared" si="75"/>
        <v>0</v>
      </c>
      <c r="L283" s="197">
        <v>13800</v>
      </c>
      <c r="M283" s="196">
        <f>VLOOKUP(E283,[23]ข้อมูลหลัก!G$1:H$65536,2,FALSE)</f>
        <v>23970</v>
      </c>
      <c r="N283" s="196">
        <f t="shared" si="73"/>
        <v>552</v>
      </c>
      <c r="O283" s="196">
        <f t="shared" si="63"/>
        <v>560</v>
      </c>
      <c r="P283" s="198">
        <f t="shared" si="71"/>
        <v>14360</v>
      </c>
      <c r="Q283" s="199">
        <f t="shared" si="72"/>
        <v>14934.4</v>
      </c>
      <c r="R283" s="197">
        <f t="shared" si="74"/>
        <v>14940</v>
      </c>
      <c r="S283" s="200">
        <v>0</v>
      </c>
      <c r="T283" s="197">
        <f t="shared" si="77"/>
        <v>14360</v>
      </c>
      <c r="U283" s="189" t="str">
        <f>LOOKUP(H283,[23]ข้อมูลหลัก!A$1:C$65536)</f>
        <v>ดี</v>
      </c>
      <c r="V283" s="189"/>
    </row>
    <row r="284" spans="1:23" ht="20.25" customHeight="1">
      <c r="A284" s="189">
        <v>257</v>
      </c>
      <c r="B284" s="289" t="s">
        <v>366</v>
      </c>
      <c r="C284" s="277" t="s">
        <v>899</v>
      </c>
      <c r="D284" s="219" t="s">
        <v>713</v>
      </c>
      <c r="E284" s="189" t="s">
        <v>538</v>
      </c>
      <c r="F284" s="189">
        <v>815</v>
      </c>
      <c r="G284" s="322">
        <v>13800</v>
      </c>
      <c r="H284" s="206">
        <v>73</v>
      </c>
      <c r="I284" s="194">
        <v>0</v>
      </c>
      <c r="J284" s="195">
        <f t="shared" si="76"/>
        <v>0</v>
      </c>
      <c r="K284" s="196">
        <f t="shared" si="75"/>
        <v>0</v>
      </c>
      <c r="L284" s="197">
        <v>13800</v>
      </c>
      <c r="M284" s="196">
        <f>VLOOKUP(E284,[23]ข้อมูลหลัก!G$1:H$65536,2,FALSE)</f>
        <v>23970</v>
      </c>
      <c r="N284" s="196">
        <f t="shared" si="73"/>
        <v>552</v>
      </c>
      <c r="O284" s="196">
        <f t="shared" si="63"/>
        <v>560</v>
      </c>
      <c r="P284" s="198">
        <f t="shared" si="71"/>
        <v>14360</v>
      </c>
      <c r="Q284" s="199">
        <f t="shared" si="72"/>
        <v>14934.4</v>
      </c>
      <c r="R284" s="197">
        <f t="shared" si="74"/>
        <v>14940</v>
      </c>
      <c r="S284" s="200">
        <v>0</v>
      </c>
      <c r="T284" s="197">
        <f t="shared" si="77"/>
        <v>14360</v>
      </c>
      <c r="U284" s="189" t="str">
        <f>LOOKUP(H284,[23]ข้อมูลหลัก!A$1:C$65536)</f>
        <v>พอใช้</v>
      </c>
      <c r="V284" s="189"/>
    </row>
    <row r="285" spans="1:23" ht="20.25" customHeight="1">
      <c r="A285" s="189">
        <v>258</v>
      </c>
      <c r="B285" s="289" t="s">
        <v>367</v>
      </c>
      <c r="C285" s="277" t="s">
        <v>900</v>
      </c>
      <c r="D285" s="219" t="s">
        <v>713</v>
      </c>
      <c r="E285" s="189" t="s">
        <v>538</v>
      </c>
      <c r="F285" s="189">
        <v>816</v>
      </c>
      <c r="G285" s="322">
        <v>13800</v>
      </c>
      <c r="H285" s="206">
        <v>73</v>
      </c>
      <c r="I285" s="194">
        <v>0</v>
      </c>
      <c r="J285" s="195">
        <f t="shared" si="76"/>
        <v>0</v>
      </c>
      <c r="K285" s="196">
        <f t="shared" si="75"/>
        <v>0</v>
      </c>
      <c r="L285" s="197">
        <v>13800</v>
      </c>
      <c r="M285" s="196">
        <f>VLOOKUP(E285,[23]ข้อมูลหลัก!G$1:H$65536,2,FALSE)</f>
        <v>23970</v>
      </c>
      <c r="N285" s="196">
        <f t="shared" si="73"/>
        <v>552</v>
      </c>
      <c r="O285" s="196">
        <f t="shared" si="63"/>
        <v>560</v>
      </c>
      <c r="P285" s="198">
        <f t="shared" si="71"/>
        <v>14360</v>
      </c>
      <c r="Q285" s="199">
        <f t="shared" si="72"/>
        <v>14934.4</v>
      </c>
      <c r="R285" s="197">
        <f t="shared" si="74"/>
        <v>14940</v>
      </c>
      <c r="S285" s="200">
        <v>0</v>
      </c>
      <c r="T285" s="197">
        <f t="shared" si="77"/>
        <v>14360</v>
      </c>
      <c r="U285" s="189" t="str">
        <f>LOOKUP(H285,[23]ข้อมูลหลัก!A$1:C$65536)</f>
        <v>พอใช้</v>
      </c>
      <c r="V285" s="189"/>
    </row>
    <row r="286" spans="1:23" ht="20.25" customHeight="1">
      <c r="A286" s="189">
        <v>259</v>
      </c>
      <c r="B286" s="289" t="s">
        <v>901</v>
      </c>
      <c r="C286" s="277" t="s">
        <v>902</v>
      </c>
      <c r="D286" s="219" t="s">
        <v>718</v>
      </c>
      <c r="E286" s="189" t="s">
        <v>538</v>
      </c>
      <c r="F286" s="189">
        <v>823</v>
      </c>
      <c r="G286" s="322">
        <v>11280</v>
      </c>
      <c r="H286" s="206">
        <v>75</v>
      </c>
      <c r="I286" s="194">
        <v>0</v>
      </c>
      <c r="J286" s="195">
        <f t="shared" si="76"/>
        <v>0</v>
      </c>
      <c r="K286" s="196">
        <f t="shared" si="75"/>
        <v>0</v>
      </c>
      <c r="L286" s="197">
        <v>11280</v>
      </c>
      <c r="M286" s="196">
        <f>VLOOKUP(E286,[23]ข้อมูลหลัก!G$1:H$65536,2,FALSE)</f>
        <v>23970</v>
      </c>
      <c r="N286" s="196">
        <f t="shared" si="73"/>
        <v>451.2</v>
      </c>
      <c r="O286" s="196">
        <f t="shared" si="63"/>
        <v>460</v>
      </c>
      <c r="P286" s="198">
        <f t="shared" si="71"/>
        <v>11740</v>
      </c>
      <c r="Q286" s="199">
        <f t="shared" si="72"/>
        <v>12209.6</v>
      </c>
      <c r="R286" s="197">
        <f t="shared" si="74"/>
        <v>12210</v>
      </c>
      <c r="S286" s="197">
        <f>T286-P286</f>
        <v>1545</v>
      </c>
      <c r="T286" s="197">
        <v>13285</v>
      </c>
      <c r="U286" s="189" t="str">
        <f>LOOKUP(H286,[23]ข้อมูลหลัก!A$1:C$65536)</f>
        <v>ดี</v>
      </c>
      <c r="V286" s="189"/>
    </row>
    <row r="287" spans="1:23" ht="20.25" customHeight="1">
      <c r="A287" s="189">
        <v>260</v>
      </c>
      <c r="B287" s="204" t="s">
        <v>369</v>
      </c>
      <c r="C287" s="277" t="s">
        <v>903</v>
      </c>
      <c r="D287" s="219" t="s">
        <v>263</v>
      </c>
      <c r="E287" s="189" t="s">
        <v>538</v>
      </c>
      <c r="F287" s="189">
        <v>824</v>
      </c>
      <c r="G287" s="322">
        <v>11280</v>
      </c>
      <c r="H287" s="206">
        <v>69</v>
      </c>
      <c r="I287" s="194">
        <v>0</v>
      </c>
      <c r="J287" s="195">
        <f t="shared" si="76"/>
        <v>0</v>
      </c>
      <c r="K287" s="196">
        <f t="shared" si="75"/>
        <v>0</v>
      </c>
      <c r="L287" s="197">
        <v>11280</v>
      </c>
      <c r="M287" s="196">
        <f>VLOOKUP(E287,[23]ข้อมูลหลัก!G$1:H$65536,2,FALSE)</f>
        <v>23970</v>
      </c>
      <c r="N287" s="196">
        <f t="shared" si="73"/>
        <v>451.2</v>
      </c>
      <c r="O287" s="196">
        <f t="shared" si="63"/>
        <v>460</v>
      </c>
      <c r="P287" s="198">
        <f t="shared" si="71"/>
        <v>11740</v>
      </c>
      <c r="Q287" s="199">
        <f t="shared" si="72"/>
        <v>12209.6</v>
      </c>
      <c r="R287" s="197">
        <f t="shared" si="74"/>
        <v>12210</v>
      </c>
      <c r="S287" s="197">
        <f>T287-P287</f>
        <v>1545</v>
      </c>
      <c r="T287" s="197">
        <v>13285</v>
      </c>
      <c r="U287" s="189" t="str">
        <f>LOOKUP(H287,[23]ข้อมูลหลัก!A$1:C$65536)</f>
        <v>พอใช้</v>
      </c>
      <c r="V287" s="189"/>
    </row>
    <row r="288" spans="1:23" ht="20.25" customHeight="1">
      <c r="A288" s="189">
        <v>261</v>
      </c>
      <c r="B288" s="190" t="s">
        <v>904</v>
      </c>
      <c r="C288" s="191" t="s">
        <v>905</v>
      </c>
      <c r="D288" s="190" t="s">
        <v>65</v>
      </c>
      <c r="E288" s="205" t="s">
        <v>538</v>
      </c>
      <c r="F288" s="205">
        <v>829</v>
      </c>
      <c r="G288" s="287">
        <v>14450</v>
      </c>
      <c r="H288" s="206">
        <v>79</v>
      </c>
      <c r="I288" s="207">
        <v>0.05</v>
      </c>
      <c r="J288" s="195">
        <f t="shared" si="76"/>
        <v>722.5</v>
      </c>
      <c r="K288" s="196">
        <f t="shared" si="75"/>
        <v>730</v>
      </c>
      <c r="L288" s="197">
        <v>15180</v>
      </c>
      <c r="M288" s="196">
        <f>VLOOKUP(E288,[23]ข้อมูลหลัก!G$1:H$65536,2,FALSE)</f>
        <v>23970</v>
      </c>
      <c r="N288" s="196">
        <f t="shared" si="73"/>
        <v>607.20000000000005</v>
      </c>
      <c r="O288" s="196">
        <f t="shared" si="63"/>
        <v>610</v>
      </c>
      <c r="P288" s="198">
        <f t="shared" si="71"/>
        <v>15790</v>
      </c>
      <c r="Q288" s="199">
        <f t="shared" si="72"/>
        <v>16421.599999999999</v>
      </c>
      <c r="R288" s="197">
        <f t="shared" si="74"/>
        <v>16430</v>
      </c>
      <c r="S288" s="200">
        <v>0</v>
      </c>
      <c r="T288" s="197">
        <f>P288</f>
        <v>15790</v>
      </c>
      <c r="U288" s="189" t="str">
        <f>LOOKUP(H288,[23]ข้อมูลหลัก!A$1:C$65536)</f>
        <v>ดี</v>
      </c>
      <c r="V288" s="201"/>
    </row>
    <row r="289" spans="1:23" ht="20.25" customHeight="1">
      <c r="A289" s="180"/>
      <c r="B289" s="180"/>
      <c r="C289" s="202"/>
      <c r="D289" s="182" t="s">
        <v>906</v>
      </c>
      <c r="E289" s="180"/>
      <c r="F289" s="180"/>
      <c r="G289" s="183"/>
      <c r="H289" s="180"/>
      <c r="I289" s="180"/>
      <c r="J289" s="185"/>
      <c r="K289" s="180"/>
      <c r="L289" s="183"/>
      <c r="M289" s="180"/>
      <c r="N289" s="180"/>
      <c r="O289" s="180"/>
      <c r="P289" s="198">
        <f t="shared" si="71"/>
        <v>0</v>
      </c>
      <c r="Q289" s="199">
        <f t="shared" si="72"/>
        <v>0</v>
      </c>
      <c r="R289" s="197">
        <f t="shared" si="74"/>
        <v>0</v>
      </c>
      <c r="S289" s="196"/>
      <c r="T289" s="197"/>
      <c r="U289" s="180"/>
      <c r="V289" s="180"/>
    </row>
    <row r="290" spans="1:23" ht="20.25" customHeight="1">
      <c r="A290" s="189">
        <v>262</v>
      </c>
      <c r="B290" s="338" t="s">
        <v>907</v>
      </c>
      <c r="C290" s="191" t="s">
        <v>908</v>
      </c>
      <c r="D290" s="338" t="s">
        <v>531</v>
      </c>
      <c r="E290" s="339" t="s">
        <v>13</v>
      </c>
      <c r="F290" s="339">
        <v>22</v>
      </c>
      <c r="G290" s="287">
        <v>11570</v>
      </c>
      <c r="H290" s="206">
        <v>90.95</v>
      </c>
      <c r="I290" s="207">
        <v>5.7500000000000002E-2</v>
      </c>
      <c r="J290" s="195">
        <f>G290*I290</f>
        <v>665.27499999999998</v>
      </c>
      <c r="K290" s="196">
        <f t="shared" ref="K290:K301" si="78">ROUNDUP(J290,-1)</f>
        <v>670</v>
      </c>
      <c r="L290" s="197">
        <v>12240</v>
      </c>
      <c r="M290" s="196">
        <f>VLOOKUP(E290,[24]ข้อมูลหลัก!G$1:H$65536,2,FALSE)</f>
        <v>19430</v>
      </c>
      <c r="N290" s="196">
        <f t="shared" si="73"/>
        <v>489.6</v>
      </c>
      <c r="O290" s="196">
        <f t="shared" si="63"/>
        <v>490</v>
      </c>
      <c r="P290" s="198">
        <f t="shared" si="71"/>
        <v>12730</v>
      </c>
      <c r="Q290" s="199">
        <f t="shared" si="72"/>
        <v>13239.2</v>
      </c>
      <c r="R290" s="197">
        <f t="shared" si="74"/>
        <v>13240</v>
      </c>
      <c r="S290" s="215">
        <f>T290-P290</f>
        <v>555</v>
      </c>
      <c r="T290" s="197">
        <v>13285</v>
      </c>
      <c r="U290" s="189" t="str">
        <f>LOOKUP(H290,[24]ข้อมูลหลัก!A$1:C$65536)</f>
        <v>ดีมาก</v>
      </c>
      <c r="V290" s="201"/>
      <c r="W290" s="188"/>
    </row>
    <row r="291" spans="1:23" ht="20.25" customHeight="1">
      <c r="A291" s="180">
        <v>263</v>
      </c>
      <c r="B291" s="338" t="s">
        <v>375</v>
      </c>
      <c r="C291" s="191" t="s">
        <v>909</v>
      </c>
      <c r="D291" s="338" t="s">
        <v>25</v>
      </c>
      <c r="E291" s="339" t="s">
        <v>13</v>
      </c>
      <c r="F291" s="339">
        <v>66</v>
      </c>
      <c r="G291" s="287">
        <v>14090</v>
      </c>
      <c r="H291" s="206">
        <v>93.5</v>
      </c>
      <c r="I291" s="207">
        <v>5.7500000000000002E-2</v>
      </c>
      <c r="J291" s="195">
        <f t="shared" ref="J291:J301" si="79">I291*G291</f>
        <v>810.17500000000007</v>
      </c>
      <c r="K291" s="196">
        <f t="shared" si="78"/>
        <v>820</v>
      </c>
      <c r="L291" s="197">
        <v>14910</v>
      </c>
      <c r="M291" s="196">
        <f>VLOOKUP(E291,[24]ข้อมูลหลัก!G$1:H$65536,2,FALSE)</f>
        <v>19430</v>
      </c>
      <c r="N291" s="196">
        <f t="shared" si="73"/>
        <v>596.4</v>
      </c>
      <c r="O291" s="196">
        <f t="shared" si="63"/>
        <v>600</v>
      </c>
      <c r="P291" s="198">
        <f t="shared" si="71"/>
        <v>15510</v>
      </c>
      <c r="Q291" s="199">
        <f t="shared" si="72"/>
        <v>16130.4</v>
      </c>
      <c r="R291" s="197">
        <f t="shared" si="74"/>
        <v>16140</v>
      </c>
      <c r="S291" s="200">
        <v>0</v>
      </c>
      <c r="T291" s="197">
        <f t="shared" ref="T291:T296" si="80">P291</f>
        <v>15510</v>
      </c>
      <c r="U291" s="189" t="str">
        <f>LOOKUP(H291,[24]ข้อมูลหลัก!A$1:C$65536)</f>
        <v>ดีมาก</v>
      </c>
      <c r="V291" s="201"/>
    </row>
    <row r="292" spans="1:23" ht="20.25" customHeight="1">
      <c r="A292" s="189">
        <v>264</v>
      </c>
      <c r="B292" s="338" t="s">
        <v>400</v>
      </c>
      <c r="C292" s="241" t="s">
        <v>910</v>
      </c>
      <c r="D292" s="340" t="s">
        <v>101</v>
      </c>
      <c r="E292" s="341" t="s">
        <v>13</v>
      </c>
      <c r="F292" s="341">
        <v>560</v>
      </c>
      <c r="G292" s="287">
        <v>14560</v>
      </c>
      <c r="H292" s="206">
        <v>95</v>
      </c>
      <c r="I292" s="207">
        <v>0.06</v>
      </c>
      <c r="J292" s="244">
        <f t="shared" si="79"/>
        <v>873.6</v>
      </c>
      <c r="K292" s="245">
        <f t="shared" si="78"/>
        <v>880</v>
      </c>
      <c r="L292" s="197">
        <v>15440</v>
      </c>
      <c r="M292" s="245">
        <f>VLOOKUP(E292,[24]ข้อมูลหลัก!G$1:H$65536,2,FALSE)</f>
        <v>19430</v>
      </c>
      <c r="N292" s="245">
        <f t="shared" si="73"/>
        <v>617.6</v>
      </c>
      <c r="O292" s="245">
        <f t="shared" si="63"/>
        <v>620</v>
      </c>
      <c r="P292" s="198">
        <f t="shared" si="71"/>
        <v>16060</v>
      </c>
      <c r="Q292" s="199">
        <f t="shared" si="72"/>
        <v>16702.400000000001</v>
      </c>
      <c r="R292" s="197">
        <f t="shared" si="74"/>
        <v>16710</v>
      </c>
      <c r="S292" s="200">
        <v>0</v>
      </c>
      <c r="T292" s="197">
        <f t="shared" si="80"/>
        <v>16060</v>
      </c>
      <c r="U292" s="189" t="str">
        <f>LOOKUP(H292,[24]ข้อมูลหลัก!A$1:C$65536)</f>
        <v>ดีเด่น</v>
      </c>
      <c r="V292" s="189"/>
    </row>
    <row r="293" spans="1:23" ht="20.25" customHeight="1">
      <c r="A293" s="180">
        <v>265</v>
      </c>
      <c r="B293" s="190" t="s">
        <v>379</v>
      </c>
      <c r="C293" s="191" t="s">
        <v>911</v>
      </c>
      <c r="D293" s="190" t="s">
        <v>113</v>
      </c>
      <c r="E293" s="205" t="s">
        <v>15</v>
      </c>
      <c r="F293" s="251">
        <v>677</v>
      </c>
      <c r="G293" s="287">
        <v>18400</v>
      </c>
      <c r="H293" s="206">
        <v>92.6</v>
      </c>
      <c r="I293" s="207">
        <v>5.7500000000000002E-2</v>
      </c>
      <c r="J293" s="195">
        <f t="shared" si="79"/>
        <v>1058</v>
      </c>
      <c r="K293" s="196">
        <f t="shared" si="78"/>
        <v>1060</v>
      </c>
      <c r="L293" s="197">
        <v>19460</v>
      </c>
      <c r="M293" s="196">
        <f>VLOOKUP(E293,[24]ข้อมูลหลัก!G$1:H$65536,2,FALSE)</f>
        <v>33360</v>
      </c>
      <c r="N293" s="196">
        <f t="shared" si="73"/>
        <v>778.4</v>
      </c>
      <c r="O293" s="196">
        <f t="shared" si="63"/>
        <v>780</v>
      </c>
      <c r="P293" s="198">
        <f t="shared" si="71"/>
        <v>20240</v>
      </c>
      <c r="Q293" s="199">
        <f t="shared" si="72"/>
        <v>21049.599999999999</v>
      </c>
      <c r="R293" s="197">
        <f t="shared" si="74"/>
        <v>21050</v>
      </c>
      <c r="S293" s="200">
        <v>0</v>
      </c>
      <c r="T293" s="197">
        <f t="shared" si="80"/>
        <v>20240</v>
      </c>
      <c r="U293" s="189" t="str">
        <f>LOOKUP(H293,[24]ข้อมูลหลัก!A$1:C$65536)</f>
        <v>ดีมาก</v>
      </c>
      <c r="V293" s="201"/>
    </row>
    <row r="294" spans="1:23" ht="20.25" customHeight="1">
      <c r="A294" s="189">
        <v>266</v>
      </c>
      <c r="B294" s="204" t="s">
        <v>393</v>
      </c>
      <c r="C294" s="277" t="s">
        <v>912</v>
      </c>
      <c r="D294" s="219" t="s">
        <v>65</v>
      </c>
      <c r="E294" s="189" t="s">
        <v>538</v>
      </c>
      <c r="F294" s="189">
        <v>685</v>
      </c>
      <c r="G294" s="322">
        <v>13800</v>
      </c>
      <c r="H294" s="206">
        <v>88.6</v>
      </c>
      <c r="I294" s="207">
        <v>0</v>
      </c>
      <c r="J294" s="195">
        <f t="shared" si="79"/>
        <v>0</v>
      </c>
      <c r="K294" s="196">
        <f t="shared" si="78"/>
        <v>0</v>
      </c>
      <c r="L294" s="197">
        <v>13800</v>
      </c>
      <c r="M294" s="196">
        <f>VLOOKUP(E294,[23]ข้อมูลหลัก!G$1:H$65536,2,FALSE)</f>
        <v>23970</v>
      </c>
      <c r="N294" s="196">
        <f t="shared" si="73"/>
        <v>552</v>
      </c>
      <c r="O294" s="196">
        <f t="shared" si="63"/>
        <v>560</v>
      </c>
      <c r="P294" s="198">
        <f t="shared" si="71"/>
        <v>14360</v>
      </c>
      <c r="Q294" s="199">
        <f t="shared" si="72"/>
        <v>14934.4</v>
      </c>
      <c r="R294" s="197">
        <f t="shared" si="74"/>
        <v>14940</v>
      </c>
      <c r="S294" s="200">
        <v>0</v>
      </c>
      <c r="T294" s="197">
        <f t="shared" si="80"/>
        <v>14360</v>
      </c>
      <c r="U294" s="189" t="str">
        <f>LOOKUP(H294,[23]ข้อมูลหลัก!A$1:C$65536)</f>
        <v>ดีมาก</v>
      </c>
      <c r="V294" s="189"/>
    </row>
    <row r="295" spans="1:23" ht="20.25" customHeight="1">
      <c r="A295" s="180">
        <v>267</v>
      </c>
      <c r="B295" s="204" t="s">
        <v>396</v>
      </c>
      <c r="C295" s="277" t="s">
        <v>913</v>
      </c>
      <c r="D295" s="219" t="s">
        <v>713</v>
      </c>
      <c r="E295" s="189" t="s">
        <v>538</v>
      </c>
      <c r="F295" s="189">
        <v>691</v>
      </c>
      <c r="G295" s="322">
        <v>13800</v>
      </c>
      <c r="H295" s="206">
        <v>87.8</v>
      </c>
      <c r="I295" s="207">
        <v>0</v>
      </c>
      <c r="J295" s="195">
        <f t="shared" si="79"/>
        <v>0</v>
      </c>
      <c r="K295" s="196">
        <f t="shared" si="78"/>
        <v>0</v>
      </c>
      <c r="L295" s="197">
        <v>13800</v>
      </c>
      <c r="M295" s="196">
        <f>VLOOKUP(E295,[23]ข้อมูลหลัก!G$1:H$65536,2,FALSE)</f>
        <v>23970</v>
      </c>
      <c r="N295" s="196">
        <f t="shared" si="73"/>
        <v>552</v>
      </c>
      <c r="O295" s="196">
        <f t="shared" si="63"/>
        <v>560</v>
      </c>
      <c r="P295" s="198">
        <f t="shared" si="71"/>
        <v>14360</v>
      </c>
      <c r="Q295" s="199">
        <f t="shared" si="72"/>
        <v>14934.4</v>
      </c>
      <c r="R295" s="197">
        <f t="shared" si="74"/>
        <v>14940</v>
      </c>
      <c r="S295" s="200">
        <v>0</v>
      </c>
      <c r="T295" s="197">
        <f t="shared" si="80"/>
        <v>14360</v>
      </c>
      <c r="U295" s="189" t="str">
        <f>LOOKUP(H295,[23]ข้อมูลหลัก!A$1:C$65536)</f>
        <v>ดีมาก</v>
      </c>
      <c r="V295" s="189"/>
    </row>
    <row r="296" spans="1:23" ht="20.25" customHeight="1">
      <c r="A296" s="223">
        <v>268</v>
      </c>
      <c r="B296" s="300" t="s">
        <v>397</v>
      </c>
      <c r="C296" s="301" t="s">
        <v>914</v>
      </c>
      <c r="D296" s="256" t="s">
        <v>713</v>
      </c>
      <c r="E296" s="223" t="s">
        <v>538</v>
      </c>
      <c r="F296" s="223">
        <v>692</v>
      </c>
      <c r="G296" s="323">
        <v>13800</v>
      </c>
      <c r="H296" s="229">
        <v>88.8</v>
      </c>
      <c r="I296" s="302">
        <v>0</v>
      </c>
      <c r="J296" s="231">
        <f t="shared" si="79"/>
        <v>0</v>
      </c>
      <c r="K296" s="232">
        <f t="shared" si="78"/>
        <v>0</v>
      </c>
      <c r="L296" s="228">
        <v>13800</v>
      </c>
      <c r="M296" s="232">
        <f>VLOOKUP(E296,[23]ข้อมูลหลัก!G$1:H$65536,2,FALSE)</f>
        <v>23970</v>
      </c>
      <c r="N296" s="232">
        <f t="shared" si="73"/>
        <v>552</v>
      </c>
      <c r="O296" s="232">
        <f t="shared" si="63"/>
        <v>560</v>
      </c>
      <c r="P296" s="233">
        <f t="shared" si="71"/>
        <v>14360</v>
      </c>
      <c r="Q296" s="234">
        <f t="shared" si="72"/>
        <v>14934.4</v>
      </c>
      <c r="R296" s="228">
        <f t="shared" si="74"/>
        <v>14940</v>
      </c>
      <c r="S296" s="235">
        <v>0</v>
      </c>
      <c r="T296" s="228">
        <f t="shared" si="80"/>
        <v>14360</v>
      </c>
      <c r="U296" s="223" t="str">
        <f>LOOKUP(H296,[23]ข้อมูลหลัก!A$1:C$65536)</f>
        <v>ดีมาก</v>
      </c>
      <c r="V296" s="223"/>
    </row>
    <row r="297" spans="1:23" ht="20.25" customHeight="1">
      <c r="A297" s="180">
        <v>269</v>
      </c>
      <c r="B297" s="204" t="s">
        <v>915</v>
      </c>
      <c r="C297" s="277" t="s">
        <v>916</v>
      </c>
      <c r="D297" s="219" t="s">
        <v>718</v>
      </c>
      <c r="E297" s="189" t="s">
        <v>538</v>
      </c>
      <c r="F297" s="189">
        <v>699</v>
      </c>
      <c r="G297" s="322">
        <v>11280</v>
      </c>
      <c r="H297" s="206">
        <v>88</v>
      </c>
      <c r="I297" s="207">
        <v>0</v>
      </c>
      <c r="J297" s="195">
        <f t="shared" si="79"/>
        <v>0</v>
      </c>
      <c r="K297" s="196">
        <f t="shared" si="78"/>
        <v>0</v>
      </c>
      <c r="L297" s="197">
        <v>11280</v>
      </c>
      <c r="M297" s="196">
        <f>VLOOKUP(E297,[23]ข้อมูลหลัก!G$1:H$65536,2,FALSE)</f>
        <v>23970</v>
      </c>
      <c r="N297" s="196">
        <f t="shared" si="73"/>
        <v>451.2</v>
      </c>
      <c r="O297" s="196">
        <f t="shared" si="63"/>
        <v>460</v>
      </c>
      <c r="P297" s="198">
        <f t="shared" si="71"/>
        <v>11740</v>
      </c>
      <c r="Q297" s="199">
        <f t="shared" si="72"/>
        <v>12209.6</v>
      </c>
      <c r="R297" s="197">
        <f t="shared" si="74"/>
        <v>12210</v>
      </c>
      <c r="S297" s="197">
        <f>T297-P297</f>
        <v>1545</v>
      </c>
      <c r="T297" s="197">
        <v>13285</v>
      </c>
      <c r="U297" s="189" t="str">
        <f>LOOKUP(H297,[23]ข้อมูลหลัก!A$1:C$65536)</f>
        <v>ดีมาก</v>
      </c>
      <c r="V297" s="189"/>
    </row>
    <row r="298" spans="1:23" ht="20.25" customHeight="1">
      <c r="A298" s="189">
        <v>270</v>
      </c>
      <c r="B298" s="204" t="s">
        <v>399</v>
      </c>
      <c r="C298" s="277" t="s">
        <v>917</v>
      </c>
      <c r="D298" s="219" t="s">
        <v>263</v>
      </c>
      <c r="E298" s="189" t="s">
        <v>538</v>
      </c>
      <c r="F298" s="189">
        <v>700</v>
      </c>
      <c r="G298" s="322">
        <v>11280</v>
      </c>
      <c r="H298" s="206">
        <v>88</v>
      </c>
      <c r="I298" s="207">
        <v>0</v>
      </c>
      <c r="J298" s="195">
        <f t="shared" si="79"/>
        <v>0</v>
      </c>
      <c r="K298" s="196">
        <f t="shared" si="78"/>
        <v>0</v>
      </c>
      <c r="L298" s="197">
        <v>11280</v>
      </c>
      <c r="M298" s="196">
        <f>VLOOKUP(E298,[23]ข้อมูลหลัก!G$1:H$65536,2,FALSE)</f>
        <v>23970</v>
      </c>
      <c r="N298" s="196">
        <f t="shared" si="73"/>
        <v>451.2</v>
      </c>
      <c r="O298" s="196">
        <f t="shared" si="63"/>
        <v>460</v>
      </c>
      <c r="P298" s="198">
        <f t="shared" si="71"/>
        <v>11740</v>
      </c>
      <c r="Q298" s="199">
        <f t="shared" si="72"/>
        <v>12209.6</v>
      </c>
      <c r="R298" s="197">
        <f t="shared" si="74"/>
        <v>12210</v>
      </c>
      <c r="S298" s="197">
        <f>T298-P298</f>
        <v>1545</v>
      </c>
      <c r="T298" s="197">
        <v>13285</v>
      </c>
      <c r="U298" s="189" t="str">
        <f>LOOKUP(H298,[23]ข้อมูลหลัก!A$1:C$65536)</f>
        <v>ดีมาก</v>
      </c>
      <c r="V298" s="189"/>
    </row>
    <row r="299" spans="1:23" ht="20.25" customHeight="1">
      <c r="A299" s="180">
        <v>271</v>
      </c>
      <c r="B299" s="338" t="s">
        <v>918</v>
      </c>
      <c r="C299" s="191" t="s">
        <v>919</v>
      </c>
      <c r="D299" s="338" t="s">
        <v>65</v>
      </c>
      <c r="E299" s="339" t="s">
        <v>538</v>
      </c>
      <c r="F299" s="339">
        <v>704</v>
      </c>
      <c r="G299" s="287">
        <v>14640</v>
      </c>
      <c r="H299" s="206">
        <v>95.6</v>
      </c>
      <c r="I299" s="194">
        <v>0.06</v>
      </c>
      <c r="J299" s="195">
        <f t="shared" si="79"/>
        <v>878.4</v>
      </c>
      <c r="K299" s="196">
        <f t="shared" si="78"/>
        <v>880</v>
      </c>
      <c r="L299" s="197">
        <v>15520</v>
      </c>
      <c r="M299" s="196">
        <f>VLOOKUP(E299,[24]ข้อมูลหลัก!G$1:H$65536,2,FALSE)</f>
        <v>23970</v>
      </c>
      <c r="N299" s="196">
        <f t="shared" si="73"/>
        <v>620.79999999999995</v>
      </c>
      <c r="O299" s="196">
        <f t="shared" ref="O299:O318" si="81">ROUNDUP(N299,-1)</f>
        <v>630</v>
      </c>
      <c r="P299" s="198">
        <f t="shared" si="71"/>
        <v>16150</v>
      </c>
      <c r="Q299" s="199">
        <f t="shared" si="72"/>
        <v>16796</v>
      </c>
      <c r="R299" s="197">
        <f t="shared" si="74"/>
        <v>16800</v>
      </c>
      <c r="S299" s="200">
        <v>0</v>
      </c>
      <c r="T299" s="197">
        <f>P299</f>
        <v>16150</v>
      </c>
      <c r="U299" s="189" t="str">
        <f>LOOKUP(H299,[24]ข้อมูลหลัก!A$1:C$65536)</f>
        <v>ดีเด่น</v>
      </c>
      <c r="V299" s="201"/>
    </row>
    <row r="300" spans="1:23" ht="20.25" customHeight="1">
      <c r="A300" s="189">
        <v>272</v>
      </c>
      <c r="B300" s="338" t="s">
        <v>395</v>
      </c>
      <c r="C300" s="191" t="s">
        <v>920</v>
      </c>
      <c r="D300" s="338" t="s">
        <v>65</v>
      </c>
      <c r="E300" s="339" t="s">
        <v>538</v>
      </c>
      <c r="F300" s="339">
        <v>705</v>
      </c>
      <c r="G300" s="287">
        <v>14560</v>
      </c>
      <c r="H300" s="206">
        <v>95.2</v>
      </c>
      <c r="I300" s="194">
        <v>0.06</v>
      </c>
      <c r="J300" s="195">
        <f t="shared" si="79"/>
        <v>873.6</v>
      </c>
      <c r="K300" s="196">
        <f t="shared" si="78"/>
        <v>880</v>
      </c>
      <c r="L300" s="197">
        <v>15440</v>
      </c>
      <c r="M300" s="196">
        <f>VLOOKUP(E300,[24]ข้อมูลหลัก!G$1:H$65536,2,FALSE)</f>
        <v>23970</v>
      </c>
      <c r="N300" s="196">
        <f t="shared" si="73"/>
        <v>617.6</v>
      </c>
      <c r="O300" s="196">
        <f t="shared" si="81"/>
        <v>620</v>
      </c>
      <c r="P300" s="198">
        <f t="shared" si="71"/>
        <v>16060</v>
      </c>
      <c r="Q300" s="199">
        <f t="shared" si="72"/>
        <v>16702.400000000001</v>
      </c>
      <c r="R300" s="197">
        <f t="shared" si="74"/>
        <v>16710</v>
      </c>
      <c r="S300" s="200">
        <v>0</v>
      </c>
      <c r="T300" s="197">
        <f>P300</f>
        <v>16060</v>
      </c>
      <c r="U300" s="189" t="str">
        <f>LOOKUP(H300,[24]ข้อมูลหลัก!A$1:C$65536)</f>
        <v>ดีเด่น</v>
      </c>
      <c r="V300" s="201"/>
    </row>
    <row r="301" spans="1:23" ht="20.25" customHeight="1">
      <c r="A301" s="180">
        <v>273</v>
      </c>
      <c r="B301" s="338" t="s">
        <v>401</v>
      </c>
      <c r="C301" s="191" t="s">
        <v>921</v>
      </c>
      <c r="D301" s="338" t="s">
        <v>25</v>
      </c>
      <c r="E301" s="339" t="s">
        <v>13</v>
      </c>
      <c r="F301" s="339">
        <v>745</v>
      </c>
      <c r="G301" s="287">
        <v>12660</v>
      </c>
      <c r="H301" s="206">
        <v>95.2</v>
      </c>
      <c r="I301" s="207">
        <v>0.06</v>
      </c>
      <c r="J301" s="195">
        <f t="shared" si="79"/>
        <v>759.6</v>
      </c>
      <c r="K301" s="196">
        <f t="shared" si="78"/>
        <v>760</v>
      </c>
      <c r="L301" s="197">
        <v>13420</v>
      </c>
      <c r="M301" s="196">
        <f>VLOOKUP(E301,[24]ข้อมูลหลัก!G$1:H$65536,2,FALSE)</f>
        <v>19430</v>
      </c>
      <c r="N301" s="196">
        <f t="shared" si="73"/>
        <v>536.79999999999995</v>
      </c>
      <c r="O301" s="196">
        <f t="shared" si="81"/>
        <v>540</v>
      </c>
      <c r="P301" s="198">
        <f t="shared" si="71"/>
        <v>13960</v>
      </c>
      <c r="Q301" s="199">
        <f t="shared" si="72"/>
        <v>14518.4</v>
      </c>
      <c r="R301" s="197">
        <f t="shared" si="74"/>
        <v>14520</v>
      </c>
      <c r="S301" s="200">
        <v>0</v>
      </c>
      <c r="T301" s="197">
        <f>P301</f>
        <v>13960</v>
      </c>
      <c r="U301" s="189" t="str">
        <f>LOOKUP(H301,[24]ข้อมูลหลัก!A$1:C$65536)</f>
        <v>ดีเด่น</v>
      </c>
      <c r="V301" s="201"/>
    </row>
    <row r="302" spans="1:23" ht="20.25" customHeight="1">
      <c r="A302" s="180"/>
      <c r="B302" s="180"/>
      <c r="C302" s="202"/>
      <c r="D302" s="182" t="s">
        <v>922</v>
      </c>
      <c r="E302" s="180"/>
      <c r="F302" s="180"/>
      <c r="G302" s="183"/>
      <c r="H302" s="180"/>
      <c r="I302" s="180"/>
      <c r="J302" s="185"/>
      <c r="K302" s="203"/>
      <c r="L302" s="183"/>
      <c r="M302" s="180"/>
      <c r="N302" s="180"/>
      <c r="O302" s="180"/>
      <c r="P302" s="198">
        <f t="shared" si="71"/>
        <v>0</v>
      </c>
      <c r="Q302" s="199">
        <f t="shared" si="72"/>
        <v>0</v>
      </c>
      <c r="R302" s="197">
        <f t="shared" si="74"/>
        <v>0</v>
      </c>
      <c r="S302" s="196"/>
      <c r="T302" s="197"/>
      <c r="U302" s="180"/>
      <c r="V302" s="180"/>
    </row>
    <row r="303" spans="1:23" ht="20.25" customHeight="1">
      <c r="A303" s="189">
        <v>274</v>
      </c>
      <c r="B303" s="190" t="s">
        <v>428</v>
      </c>
      <c r="C303" s="191" t="s">
        <v>923</v>
      </c>
      <c r="D303" s="190" t="s">
        <v>24</v>
      </c>
      <c r="E303" s="205" t="s">
        <v>15</v>
      </c>
      <c r="F303" s="205">
        <v>99</v>
      </c>
      <c r="G303" s="287">
        <v>19770</v>
      </c>
      <c r="H303" s="206">
        <v>96.1</v>
      </c>
      <c r="I303" s="207">
        <v>0.05</v>
      </c>
      <c r="J303" s="195">
        <f>G303*I303</f>
        <v>988.5</v>
      </c>
      <c r="K303" s="196">
        <f t="shared" ref="K303:K317" si="82">ROUNDUP(J303,-1)</f>
        <v>990</v>
      </c>
      <c r="L303" s="197">
        <v>20760</v>
      </c>
      <c r="M303" s="196">
        <f>VLOOKUP(E303,[25]ข้อมูลหลัก!G$1:H$65536,2,FALSE)</f>
        <v>33360</v>
      </c>
      <c r="N303" s="196">
        <f t="shared" si="73"/>
        <v>830.4</v>
      </c>
      <c r="O303" s="196">
        <f t="shared" si="81"/>
        <v>840</v>
      </c>
      <c r="P303" s="198">
        <f t="shared" si="71"/>
        <v>21600</v>
      </c>
      <c r="Q303" s="199">
        <f t="shared" si="72"/>
        <v>22464</v>
      </c>
      <c r="R303" s="197">
        <f t="shared" si="74"/>
        <v>22470</v>
      </c>
      <c r="S303" s="200">
        <v>0</v>
      </c>
      <c r="T303" s="197">
        <f>P303</f>
        <v>21600</v>
      </c>
      <c r="U303" s="189" t="str">
        <f>LOOKUP(H303,[25]ข้อมูลหลัก!A$1:C$65536)</f>
        <v>ดีเด่น</v>
      </c>
      <c r="V303" s="201"/>
      <c r="W303" s="188"/>
    </row>
    <row r="304" spans="1:23" ht="20.25" customHeight="1">
      <c r="A304" s="189">
        <v>275</v>
      </c>
      <c r="B304" s="190" t="s">
        <v>414</v>
      </c>
      <c r="C304" s="191" t="s">
        <v>924</v>
      </c>
      <c r="D304" s="190" t="s">
        <v>84</v>
      </c>
      <c r="E304" s="205" t="s">
        <v>13</v>
      </c>
      <c r="F304" s="205">
        <v>108</v>
      </c>
      <c r="G304" s="287">
        <v>14720</v>
      </c>
      <c r="H304" s="206">
        <v>98</v>
      </c>
      <c r="I304" s="207">
        <v>0.06</v>
      </c>
      <c r="J304" s="195">
        <f t="shared" ref="J304:J318" si="83">I304*G304</f>
        <v>883.19999999999993</v>
      </c>
      <c r="K304" s="196">
        <f t="shared" si="82"/>
        <v>890</v>
      </c>
      <c r="L304" s="197">
        <v>15610</v>
      </c>
      <c r="M304" s="196">
        <f>VLOOKUP(E304,[25]ข้อมูลหลัก!G$1:H$65536,2,FALSE)</f>
        <v>19430</v>
      </c>
      <c r="N304" s="196">
        <f t="shared" si="73"/>
        <v>624.4</v>
      </c>
      <c r="O304" s="196">
        <f t="shared" si="81"/>
        <v>630</v>
      </c>
      <c r="P304" s="198">
        <f t="shared" si="71"/>
        <v>16240</v>
      </c>
      <c r="Q304" s="199">
        <f t="shared" si="72"/>
        <v>16889.599999999999</v>
      </c>
      <c r="R304" s="197">
        <f t="shared" si="74"/>
        <v>16890</v>
      </c>
      <c r="S304" s="200">
        <v>0</v>
      </c>
      <c r="T304" s="197">
        <f t="shared" ref="T304:T316" si="84">P304</f>
        <v>16240</v>
      </c>
      <c r="U304" s="189" t="str">
        <f>LOOKUP(H304,[25]ข้อมูลหลัก!A$1:C$65536)</f>
        <v>ดีเด่น</v>
      </c>
      <c r="V304" s="201"/>
    </row>
    <row r="305" spans="1:22" ht="20.25" customHeight="1">
      <c r="A305" s="189">
        <v>276</v>
      </c>
      <c r="B305" s="190" t="s">
        <v>419</v>
      </c>
      <c r="C305" s="191" t="s">
        <v>925</v>
      </c>
      <c r="D305" s="190" t="s">
        <v>241</v>
      </c>
      <c r="E305" s="205" t="s">
        <v>13</v>
      </c>
      <c r="F305" s="205">
        <v>159</v>
      </c>
      <c r="G305" s="287">
        <v>15370</v>
      </c>
      <c r="H305" s="206">
        <v>82.5</v>
      </c>
      <c r="I305" s="207">
        <v>0.03</v>
      </c>
      <c r="J305" s="195">
        <f t="shared" si="83"/>
        <v>461.09999999999997</v>
      </c>
      <c r="K305" s="196">
        <f t="shared" si="82"/>
        <v>470</v>
      </c>
      <c r="L305" s="197">
        <v>15840</v>
      </c>
      <c r="M305" s="196">
        <f>VLOOKUP(E305,[25]ข้อมูลหลัก!G$1:H$65536,2,FALSE)</f>
        <v>19430</v>
      </c>
      <c r="N305" s="196">
        <f t="shared" si="73"/>
        <v>633.6</v>
      </c>
      <c r="O305" s="196">
        <f t="shared" si="81"/>
        <v>640</v>
      </c>
      <c r="P305" s="198">
        <f t="shared" si="71"/>
        <v>16480</v>
      </c>
      <c r="Q305" s="199">
        <f t="shared" si="72"/>
        <v>17139.2</v>
      </c>
      <c r="R305" s="197">
        <f t="shared" si="74"/>
        <v>17140</v>
      </c>
      <c r="S305" s="200">
        <v>0</v>
      </c>
      <c r="T305" s="197">
        <f t="shared" si="84"/>
        <v>16480</v>
      </c>
      <c r="U305" s="189" t="str">
        <f>LOOKUP(H305,[25]ข้อมูลหลัก!A$1:C$65536)</f>
        <v>ดี</v>
      </c>
      <c r="V305" s="201"/>
    </row>
    <row r="306" spans="1:22" ht="20.25" customHeight="1">
      <c r="A306" s="189">
        <v>277</v>
      </c>
      <c r="B306" s="190" t="s">
        <v>421</v>
      </c>
      <c r="C306" s="191" t="s">
        <v>926</v>
      </c>
      <c r="D306" s="190" t="s">
        <v>241</v>
      </c>
      <c r="E306" s="205" t="s">
        <v>13</v>
      </c>
      <c r="F306" s="205">
        <v>163</v>
      </c>
      <c r="G306" s="287">
        <v>12630</v>
      </c>
      <c r="H306" s="206">
        <v>98.4</v>
      </c>
      <c r="I306" s="207">
        <v>0.06</v>
      </c>
      <c r="J306" s="195">
        <f t="shared" si="83"/>
        <v>757.8</v>
      </c>
      <c r="K306" s="196">
        <f t="shared" si="82"/>
        <v>760</v>
      </c>
      <c r="L306" s="197">
        <v>13390</v>
      </c>
      <c r="M306" s="196">
        <f>VLOOKUP(E306,[25]ข้อมูลหลัก!G$1:H$65536,2,FALSE)</f>
        <v>19430</v>
      </c>
      <c r="N306" s="196">
        <f t="shared" si="73"/>
        <v>535.6</v>
      </c>
      <c r="O306" s="196">
        <f t="shared" si="81"/>
        <v>540</v>
      </c>
      <c r="P306" s="198">
        <f t="shared" si="71"/>
        <v>13930</v>
      </c>
      <c r="Q306" s="199">
        <f t="shared" si="72"/>
        <v>14487.2</v>
      </c>
      <c r="R306" s="197">
        <f t="shared" si="74"/>
        <v>14490</v>
      </c>
      <c r="S306" s="200">
        <v>0</v>
      </c>
      <c r="T306" s="197">
        <f t="shared" si="84"/>
        <v>13930</v>
      </c>
      <c r="U306" s="189" t="str">
        <f>LOOKUP(H306,[25]ข้อมูลหลัก!A$1:C$65536)</f>
        <v>ดีเด่น</v>
      </c>
      <c r="V306" s="201"/>
    </row>
    <row r="307" spans="1:22" ht="20.25" customHeight="1">
      <c r="A307" s="189">
        <v>278</v>
      </c>
      <c r="B307" s="190" t="s">
        <v>422</v>
      </c>
      <c r="C307" s="191" t="s">
        <v>927</v>
      </c>
      <c r="D307" s="190" t="s">
        <v>241</v>
      </c>
      <c r="E307" s="205" t="s">
        <v>13</v>
      </c>
      <c r="F307" s="205">
        <v>171</v>
      </c>
      <c r="G307" s="287">
        <v>15450</v>
      </c>
      <c r="H307" s="206">
        <v>98</v>
      </c>
      <c r="I307" s="207">
        <v>0.06</v>
      </c>
      <c r="J307" s="195">
        <f t="shared" si="83"/>
        <v>927</v>
      </c>
      <c r="K307" s="196">
        <f t="shared" si="82"/>
        <v>930</v>
      </c>
      <c r="L307" s="197">
        <v>16380</v>
      </c>
      <c r="M307" s="196">
        <f>VLOOKUP(E307,[25]ข้อมูลหลัก!G$1:H$65536,2,FALSE)</f>
        <v>19430</v>
      </c>
      <c r="N307" s="196">
        <f t="shared" si="73"/>
        <v>655.20000000000005</v>
      </c>
      <c r="O307" s="196">
        <f t="shared" si="81"/>
        <v>660</v>
      </c>
      <c r="P307" s="198">
        <f t="shared" si="71"/>
        <v>17040</v>
      </c>
      <c r="Q307" s="199">
        <f t="shared" si="72"/>
        <v>17721.599999999999</v>
      </c>
      <c r="R307" s="197">
        <f t="shared" si="74"/>
        <v>17730</v>
      </c>
      <c r="S307" s="200">
        <v>0</v>
      </c>
      <c r="T307" s="197">
        <f t="shared" si="84"/>
        <v>17040</v>
      </c>
      <c r="U307" s="189" t="str">
        <f>LOOKUP(H307,[25]ข้อมูลหลัก!A$1:C$65536)</f>
        <v>ดีเด่น</v>
      </c>
      <c r="V307" s="201"/>
    </row>
    <row r="308" spans="1:22" ht="20.25" customHeight="1">
      <c r="A308" s="189">
        <v>279</v>
      </c>
      <c r="B308" s="204" t="s">
        <v>406</v>
      </c>
      <c r="C308" s="277" t="s">
        <v>928</v>
      </c>
      <c r="D308" s="204" t="s">
        <v>84</v>
      </c>
      <c r="E308" s="189" t="s">
        <v>13</v>
      </c>
      <c r="F308" s="189">
        <v>176</v>
      </c>
      <c r="G308" s="322">
        <v>13800</v>
      </c>
      <c r="H308" s="206">
        <v>86.6</v>
      </c>
      <c r="I308" s="207">
        <v>0</v>
      </c>
      <c r="J308" s="195">
        <f t="shared" si="83"/>
        <v>0</v>
      </c>
      <c r="K308" s="196">
        <f t="shared" si="82"/>
        <v>0</v>
      </c>
      <c r="L308" s="197">
        <v>13800</v>
      </c>
      <c r="M308" s="196">
        <f>VLOOKUP(E308,[23]ข้อมูลหลัก!G$1:H$65536,2,FALSE)</f>
        <v>19430</v>
      </c>
      <c r="N308" s="196">
        <f t="shared" si="73"/>
        <v>552</v>
      </c>
      <c r="O308" s="196">
        <f t="shared" si="81"/>
        <v>560</v>
      </c>
      <c r="P308" s="198">
        <f t="shared" si="71"/>
        <v>14360</v>
      </c>
      <c r="Q308" s="199">
        <f t="shared" si="72"/>
        <v>14934.4</v>
      </c>
      <c r="R308" s="197">
        <f t="shared" si="74"/>
        <v>14940</v>
      </c>
      <c r="S308" s="200">
        <v>0</v>
      </c>
      <c r="T308" s="197">
        <f t="shared" si="84"/>
        <v>14360</v>
      </c>
      <c r="U308" s="189" t="str">
        <f>LOOKUP(H308,[23]ข้อมูลหลัก!A$1:C$65536)</f>
        <v>ดีมาก</v>
      </c>
      <c r="V308" s="189"/>
    </row>
    <row r="309" spans="1:22" ht="20.25" customHeight="1">
      <c r="A309" s="189">
        <v>280</v>
      </c>
      <c r="B309" s="190" t="s">
        <v>417</v>
      </c>
      <c r="C309" s="191" t="s">
        <v>929</v>
      </c>
      <c r="D309" s="190" t="s">
        <v>84</v>
      </c>
      <c r="E309" s="205" t="s">
        <v>13</v>
      </c>
      <c r="F309" s="205">
        <v>188</v>
      </c>
      <c r="G309" s="287">
        <v>14740</v>
      </c>
      <c r="H309" s="206">
        <v>98</v>
      </c>
      <c r="I309" s="207">
        <v>0.06</v>
      </c>
      <c r="J309" s="195">
        <f t="shared" si="83"/>
        <v>884.4</v>
      </c>
      <c r="K309" s="196">
        <f t="shared" si="82"/>
        <v>890</v>
      </c>
      <c r="L309" s="197">
        <v>15630</v>
      </c>
      <c r="M309" s="196">
        <f>VLOOKUP(E309,[25]ข้อมูลหลัก!G$1:H$65536,2,FALSE)</f>
        <v>19430</v>
      </c>
      <c r="N309" s="196">
        <f t="shared" si="73"/>
        <v>625.20000000000005</v>
      </c>
      <c r="O309" s="196">
        <f t="shared" si="81"/>
        <v>630</v>
      </c>
      <c r="P309" s="198">
        <f t="shared" si="71"/>
        <v>16260</v>
      </c>
      <c r="Q309" s="199">
        <f t="shared" si="72"/>
        <v>16910.400000000001</v>
      </c>
      <c r="R309" s="197">
        <f t="shared" si="74"/>
        <v>16920</v>
      </c>
      <c r="S309" s="200">
        <v>0</v>
      </c>
      <c r="T309" s="197">
        <f>P309</f>
        <v>16260</v>
      </c>
      <c r="U309" s="189" t="str">
        <f>LOOKUP(H309,[25]ข้อมูลหลัก!A$1:C$65536)</f>
        <v>ดีเด่น</v>
      </c>
      <c r="V309" s="201"/>
    </row>
    <row r="310" spans="1:22" ht="20.25" customHeight="1">
      <c r="A310" s="189">
        <v>281</v>
      </c>
      <c r="B310" s="190" t="s">
        <v>423</v>
      </c>
      <c r="C310" s="191" t="s">
        <v>930</v>
      </c>
      <c r="D310" s="190" t="s">
        <v>420</v>
      </c>
      <c r="E310" s="205" t="s">
        <v>13</v>
      </c>
      <c r="F310" s="205">
        <v>191</v>
      </c>
      <c r="G310" s="287">
        <v>15310</v>
      </c>
      <c r="H310" s="206">
        <v>96.1</v>
      </c>
      <c r="I310" s="207">
        <v>0.05</v>
      </c>
      <c r="J310" s="195">
        <f t="shared" si="83"/>
        <v>765.5</v>
      </c>
      <c r="K310" s="196">
        <f t="shared" si="82"/>
        <v>770</v>
      </c>
      <c r="L310" s="197">
        <v>16080</v>
      </c>
      <c r="M310" s="196">
        <f>VLOOKUP(E310,[25]ข้อมูลหลัก!G$1:H$65536,2,FALSE)</f>
        <v>19430</v>
      </c>
      <c r="N310" s="196">
        <f t="shared" si="73"/>
        <v>643.20000000000005</v>
      </c>
      <c r="O310" s="196">
        <f t="shared" si="81"/>
        <v>650</v>
      </c>
      <c r="P310" s="198">
        <f t="shared" si="71"/>
        <v>16730</v>
      </c>
      <c r="Q310" s="199">
        <f t="shared" si="72"/>
        <v>17399.2</v>
      </c>
      <c r="R310" s="197">
        <f t="shared" si="74"/>
        <v>17400</v>
      </c>
      <c r="S310" s="200">
        <v>0</v>
      </c>
      <c r="T310" s="197">
        <f t="shared" si="84"/>
        <v>16730</v>
      </c>
      <c r="U310" s="189" t="str">
        <f>LOOKUP(H310,[25]ข้อมูลหลัก!A$1:C$65536)</f>
        <v>ดีเด่น</v>
      </c>
      <c r="V310" s="201"/>
    </row>
    <row r="311" spans="1:22" ht="20.25" customHeight="1">
      <c r="A311" s="189">
        <v>282</v>
      </c>
      <c r="B311" s="190" t="s">
        <v>424</v>
      </c>
      <c r="C311" s="191" t="s">
        <v>931</v>
      </c>
      <c r="D311" s="190" t="s">
        <v>241</v>
      </c>
      <c r="E311" s="205" t="s">
        <v>13</v>
      </c>
      <c r="F311" s="205">
        <v>193</v>
      </c>
      <c r="G311" s="287">
        <v>15310</v>
      </c>
      <c r="H311" s="206">
        <v>93.2</v>
      </c>
      <c r="I311" s="207">
        <v>0.04</v>
      </c>
      <c r="J311" s="195">
        <f t="shared" si="83"/>
        <v>612.4</v>
      </c>
      <c r="K311" s="196">
        <f t="shared" si="82"/>
        <v>620</v>
      </c>
      <c r="L311" s="197">
        <v>15930</v>
      </c>
      <c r="M311" s="196">
        <f>VLOOKUP(E311,[25]ข้อมูลหลัก!G$1:H$65536,2,FALSE)</f>
        <v>19430</v>
      </c>
      <c r="N311" s="196">
        <f t="shared" si="73"/>
        <v>637.20000000000005</v>
      </c>
      <c r="O311" s="196">
        <f t="shared" si="81"/>
        <v>640</v>
      </c>
      <c r="P311" s="198">
        <f t="shared" si="71"/>
        <v>16570</v>
      </c>
      <c r="Q311" s="199">
        <f t="shared" si="72"/>
        <v>17232.8</v>
      </c>
      <c r="R311" s="197">
        <f t="shared" si="74"/>
        <v>17240</v>
      </c>
      <c r="S311" s="200">
        <v>0</v>
      </c>
      <c r="T311" s="197">
        <f t="shared" si="84"/>
        <v>16570</v>
      </c>
      <c r="U311" s="189" t="str">
        <f>LOOKUP(H311,[25]ข้อมูลหลัก!A$1:C$65536)</f>
        <v>ดีมาก</v>
      </c>
      <c r="V311" s="201"/>
    </row>
    <row r="312" spans="1:22" ht="20.25" customHeight="1">
      <c r="A312" s="189">
        <v>283</v>
      </c>
      <c r="B312" s="190" t="s">
        <v>425</v>
      </c>
      <c r="C312" s="191" t="s">
        <v>932</v>
      </c>
      <c r="D312" s="190" t="s">
        <v>420</v>
      </c>
      <c r="E312" s="205" t="s">
        <v>13</v>
      </c>
      <c r="F312" s="205">
        <v>195</v>
      </c>
      <c r="G312" s="287">
        <v>15360</v>
      </c>
      <c r="H312" s="206">
        <v>96</v>
      </c>
      <c r="I312" s="207">
        <v>0.05</v>
      </c>
      <c r="J312" s="195">
        <f t="shared" si="83"/>
        <v>768</v>
      </c>
      <c r="K312" s="196">
        <f t="shared" si="82"/>
        <v>770</v>
      </c>
      <c r="L312" s="197">
        <v>16130</v>
      </c>
      <c r="M312" s="196">
        <f>VLOOKUP(E312,[25]ข้อมูลหลัก!G$1:H$65536,2,FALSE)</f>
        <v>19430</v>
      </c>
      <c r="N312" s="196">
        <f t="shared" si="73"/>
        <v>645.20000000000005</v>
      </c>
      <c r="O312" s="196">
        <f t="shared" si="81"/>
        <v>650</v>
      </c>
      <c r="P312" s="198">
        <f t="shared" si="71"/>
        <v>16780</v>
      </c>
      <c r="Q312" s="199">
        <f t="shared" si="72"/>
        <v>17451.2</v>
      </c>
      <c r="R312" s="197">
        <f t="shared" si="74"/>
        <v>17460</v>
      </c>
      <c r="S312" s="200">
        <v>0</v>
      </c>
      <c r="T312" s="197">
        <f t="shared" si="84"/>
        <v>16780</v>
      </c>
      <c r="U312" s="189" t="str">
        <f>LOOKUP(H312,[25]ข้อมูลหลัก!A$1:C$65536)</f>
        <v>ดีเด่น</v>
      </c>
      <c r="V312" s="201"/>
    </row>
    <row r="313" spans="1:22" ht="20.25" customHeight="1">
      <c r="A313" s="189">
        <v>284</v>
      </c>
      <c r="B313" s="190" t="s">
        <v>413</v>
      </c>
      <c r="C313" s="342">
        <v>1559900039266</v>
      </c>
      <c r="D313" s="190" t="s">
        <v>113</v>
      </c>
      <c r="E313" s="205" t="s">
        <v>15</v>
      </c>
      <c r="F313" s="205">
        <v>926</v>
      </c>
      <c r="G313" s="287">
        <v>18810</v>
      </c>
      <c r="H313" s="206">
        <v>95.22</v>
      </c>
      <c r="I313" s="207">
        <v>0.05</v>
      </c>
      <c r="J313" s="195">
        <f t="shared" si="83"/>
        <v>940.5</v>
      </c>
      <c r="K313" s="196">
        <f t="shared" si="82"/>
        <v>950</v>
      </c>
      <c r="L313" s="197">
        <v>19760</v>
      </c>
      <c r="M313" s="196">
        <f>VLOOKUP(E313,[25]ข้อมูลหลัก!G$1:H$65536,2,FALSE)</f>
        <v>33360</v>
      </c>
      <c r="N313" s="196">
        <f t="shared" si="73"/>
        <v>790.4</v>
      </c>
      <c r="O313" s="196">
        <f t="shared" si="81"/>
        <v>800</v>
      </c>
      <c r="P313" s="198">
        <f t="shared" si="71"/>
        <v>20560</v>
      </c>
      <c r="Q313" s="199">
        <f t="shared" si="72"/>
        <v>21382.400000000001</v>
      </c>
      <c r="R313" s="197">
        <f t="shared" si="74"/>
        <v>21390</v>
      </c>
      <c r="S313" s="200">
        <v>0</v>
      </c>
      <c r="T313" s="197">
        <f>P313</f>
        <v>20560</v>
      </c>
      <c r="U313" s="189" t="str">
        <f>LOOKUP(H313,[25]ข้อมูลหลัก!A$1:C$65536)</f>
        <v>ดีเด่น</v>
      </c>
      <c r="V313" s="201"/>
    </row>
    <row r="314" spans="1:22" ht="20.25" customHeight="1">
      <c r="A314" s="189">
        <v>285</v>
      </c>
      <c r="B314" s="190" t="s">
        <v>439</v>
      </c>
      <c r="C314" s="191" t="s">
        <v>933</v>
      </c>
      <c r="D314" s="190" t="s">
        <v>152</v>
      </c>
      <c r="E314" s="205" t="s">
        <v>15</v>
      </c>
      <c r="F314" s="205">
        <v>927</v>
      </c>
      <c r="G314" s="287">
        <v>19490</v>
      </c>
      <c r="H314" s="206">
        <v>94</v>
      </c>
      <c r="I314" s="207">
        <v>0.04</v>
      </c>
      <c r="J314" s="195">
        <f t="shared" si="83"/>
        <v>779.6</v>
      </c>
      <c r="K314" s="196">
        <f t="shared" si="82"/>
        <v>780</v>
      </c>
      <c r="L314" s="197">
        <v>20270</v>
      </c>
      <c r="M314" s="196">
        <f>VLOOKUP(E314,[25]ข้อมูลหลัก!G$1:H$65536,2,FALSE)</f>
        <v>33360</v>
      </c>
      <c r="N314" s="196">
        <f t="shared" si="73"/>
        <v>810.8</v>
      </c>
      <c r="O314" s="196">
        <f t="shared" si="81"/>
        <v>820</v>
      </c>
      <c r="P314" s="198">
        <f t="shared" si="71"/>
        <v>21090</v>
      </c>
      <c r="Q314" s="199">
        <f t="shared" si="72"/>
        <v>21933.599999999999</v>
      </c>
      <c r="R314" s="197">
        <f t="shared" si="74"/>
        <v>21940</v>
      </c>
      <c r="S314" s="200">
        <v>0</v>
      </c>
      <c r="T314" s="197">
        <f t="shared" si="84"/>
        <v>21090</v>
      </c>
      <c r="U314" s="189" t="str">
        <f>LOOKUP(H314,[25]ข้อมูลหลัก!A$1:C$65536)</f>
        <v>ดีมาก</v>
      </c>
      <c r="V314" s="201"/>
    </row>
    <row r="315" spans="1:22" ht="20.25" customHeight="1">
      <c r="A315" s="189">
        <v>286</v>
      </c>
      <c r="B315" s="204" t="s">
        <v>440</v>
      </c>
      <c r="C315" s="220" t="s">
        <v>934</v>
      </c>
      <c r="D315" s="219" t="s">
        <v>65</v>
      </c>
      <c r="E315" s="189" t="s">
        <v>538</v>
      </c>
      <c r="F315" s="189">
        <v>933</v>
      </c>
      <c r="G315" s="325">
        <v>13800</v>
      </c>
      <c r="H315" s="206">
        <v>83.6</v>
      </c>
      <c r="I315" s="207">
        <v>0</v>
      </c>
      <c r="J315" s="195">
        <f t="shared" si="83"/>
        <v>0</v>
      </c>
      <c r="K315" s="196">
        <f t="shared" si="82"/>
        <v>0</v>
      </c>
      <c r="L315" s="197">
        <v>13800</v>
      </c>
      <c r="M315" s="196">
        <f>VLOOKUP(E315,[23]ข้อมูลหลัก!G$1:H$65536,2,FALSE)</f>
        <v>23970</v>
      </c>
      <c r="N315" s="196">
        <f t="shared" si="73"/>
        <v>552</v>
      </c>
      <c r="O315" s="196">
        <f t="shared" si="81"/>
        <v>560</v>
      </c>
      <c r="P315" s="198">
        <f t="shared" si="71"/>
        <v>14360</v>
      </c>
      <c r="Q315" s="199">
        <f t="shared" si="72"/>
        <v>14934.4</v>
      </c>
      <c r="R315" s="197">
        <f t="shared" si="74"/>
        <v>14940</v>
      </c>
      <c r="S315" s="200">
        <v>0</v>
      </c>
      <c r="T315" s="197">
        <f t="shared" si="84"/>
        <v>14360</v>
      </c>
      <c r="U315" s="189" t="str">
        <f>LOOKUP(H315,[23]ข้อมูลหลัก!A$1:C$65536)</f>
        <v>ดี</v>
      </c>
      <c r="V315" s="189"/>
    </row>
    <row r="316" spans="1:22" ht="20.25" customHeight="1">
      <c r="A316" s="189">
        <v>287</v>
      </c>
      <c r="B316" s="204" t="s">
        <v>441</v>
      </c>
      <c r="C316" s="220" t="s">
        <v>935</v>
      </c>
      <c r="D316" s="219" t="s">
        <v>65</v>
      </c>
      <c r="E316" s="189" t="s">
        <v>538</v>
      </c>
      <c r="F316" s="189">
        <v>934</v>
      </c>
      <c r="G316" s="325">
        <v>13800</v>
      </c>
      <c r="H316" s="206">
        <v>96.4</v>
      </c>
      <c r="I316" s="207">
        <v>0</v>
      </c>
      <c r="J316" s="195">
        <f t="shared" si="83"/>
        <v>0</v>
      </c>
      <c r="K316" s="196">
        <f t="shared" si="82"/>
        <v>0</v>
      </c>
      <c r="L316" s="197">
        <v>13800</v>
      </c>
      <c r="M316" s="196">
        <f>VLOOKUP(E316,[23]ข้อมูลหลัก!G$1:H$65536,2,FALSE)</f>
        <v>23970</v>
      </c>
      <c r="N316" s="196">
        <f t="shared" si="73"/>
        <v>552</v>
      </c>
      <c r="O316" s="196">
        <f t="shared" si="81"/>
        <v>560</v>
      </c>
      <c r="P316" s="198">
        <f t="shared" si="71"/>
        <v>14360</v>
      </c>
      <c r="Q316" s="199">
        <f t="shared" si="72"/>
        <v>14934.4</v>
      </c>
      <c r="R316" s="197">
        <f t="shared" si="74"/>
        <v>14940</v>
      </c>
      <c r="S316" s="200">
        <v>0</v>
      </c>
      <c r="T316" s="197">
        <f t="shared" si="84"/>
        <v>14360</v>
      </c>
      <c r="U316" s="189" t="str">
        <f>LOOKUP(H316,[23]ข้อมูลหลัก!A$1:C$65536)</f>
        <v>ดีเด่น</v>
      </c>
      <c r="V316" s="189"/>
    </row>
    <row r="317" spans="1:22" ht="20.25" customHeight="1">
      <c r="A317" s="189">
        <v>288</v>
      </c>
      <c r="B317" s="204" t="s">
        <v>936</v>
      </c>
      <c r="C317" s="277" t="s">
        <v>937</v>
      </c>
      <c r="D317" s="219" t="s">
        <v>718</v>
      </c>
      <c r="E317" s="189" t="s">
        <v>538</v>
      </c>
      <c r="F317" s="189">
        <v>947</v>
      </c>
      <c r="G317" s="325">
        <v>11280</v>
      </c>
      <c r="H317" s="206">
        <v>96.4</v>
      </c>
      <c r="I317" s="207">
        <v>0</v>
      </c>
      <c r="J317" s="195">
        <f t="shared" si="83"/>
        <v>0</v>
      </c>
      <c r="K317" s="196">
        <f t="shared" si="82"/>
        <v>0</v>
      </c>
      <c r="L317" s="197">
        <v>11280</v>
      </c>
      <c r="M317" s="196">
        <f>VLOOKUP(E317,[23]ข้อมูลหลัก!G$1:H$65536,2,FALSE)</f>
        <v>23970</v>
      </c>
      <c r="N317" s="196">
        <f t="shared" si="73"/>
        <v>451.2</v>
      </c>
      <c r="O317" s="196">
        <f t="shared" si="81"/>
        <v>460</v>
      </c>
      <c r="P317" s="198">
        <f t="shared" si="71"/>
        <v>11740</v>
      </c>
      <c r="Q317" s="199">
        <f t="shared" si="72"/>
        <v>12209.6</v>
      </c>
      <c r="R317" s="197">
        <f t="shared" si="74"/>
        <v>12210</v>
      </c>
      <c r="S317" s="197">
        <f>T317-P317</f>
        <v>1545</v>
      </c>
      <c r="T317" s="197">
        <v>13285</v>
      </c>
      <c r="U317" s="189" t="str">
        <f>LOOKUP(H317,[23]ข้อมูลหลัก!A$1:C$65536)</f>
        <v>ดีเด่น</v>
      </c>
      <c r="V317" s="189"/>
    </row>
    <row r="318" spans="1:22" ht="20.25" customHeight="1">
      <c r="A318" s="223">
        <v>289</v>
      </c>
      <c r="B318" s="300" t="s">
        <v>444</v>
      </c>
      <c r="C318" s="255" t="s">
        <v>938</v>
      </c>
      <c r="D318" s="256" t="s">
        <v>263</v>
      </c>
      <c r="E318" s="223" t="s">
        <v>538</v>
      </c>
      <c r="F318" s="223">
        <v>948</v>
      </c>
      <c r="G318" s="343">
        <v>11280</v>
      </c>
      <c r="H318" s="229">
        <v>96.4</v>
      </c>
      <c r="I318" s="302">
        <v>0</v>
      </c>
      <c r="J318" s="231">
        <f t="shared" si="83"/>
        <v>0</v>
      </c>
      <c r="K318" s="232">
        <f>ROUNDUP(J318,-1)</f>
        <v>0</v>
      </c>
      <c r="L318" s="228">
        <v>11280</v>
      </c>
      <c r="M318" s="232">
        <f>VLOOKUP(E318,[23]ข้อมูลหลัก!G$1:H$65536,2,FALSE)</f>
        <v>23970</v>
      </c>
      <c r="N318" s="232">
        <f t="shared" si="73"/>
        <v>451.2</v>
      </c>
      <c r="O318" s="232">
        <f t="shared" si="81"/>
        <v>460</v>
      </c>
      <c r="P318" s="198">
        <f t="shared" si="71"/>
        <v>11740</v>
      </c>
      <c r="Q318" s="199">
        <f t="shared" si="72"/>
        <v>12209.6</v>
      </c>
      <c r="R318" s="197">
        <f t="shared" si="74"/>
        <v>12210</v>
      </c>
      <c r="S318" s="228">
        <f>T318-P318</f>
        <v>1545</v>
      </c>
      <c r="T318" s="228">
        <v>13285</v>
      </c>
      <c r="U318" s="223" t="str">
        <f>LOOKUP(H318,[23]ข้อมูลหลัก!A$1:C$65536)</f>
        <v>ดีเด่น</v>
      </c>
      <c r="V318" s="223"/>
    </row>
    <row r="319" spans="1:22">
      <c r="N319" s="249"/>
      <c r="O319" s="249"/>
      <c r="P319" s="345">
        <f>SUM(P5:P318)</f>
        <v>4791840</v>
      </c>
      <c r="Q319" s="345"/>
      <c r="R319" s="345">
        <f>SUM(R6:R318)</f>
        <v>4926040</v>
      </c>
      <c r="S319" s="346">
        <f>SUM(S5:S318)</f>
        <v>51730</v>
      </c>
    </row>
    <row r="320" spans="1:22">
      <c r="N320" s="249"/>
      <c r="O320" s="249"/>
      <c r="P320" s="347"/>
      <c r="Q320" s="347"/>
      <c r="R320" s="347"/>
      <c r="S320" s="348"/>
    </row>
    <row r="321" spans="2:19" ht="23.25" customHeight="1">
      <c r="N321" s="249"/>
      <c r="O321" s="249"/>
      <c r="P321" s="347"/>
      <c r="Q321" s="347"/>
      <c r="R321" s="347"/>
      <c r="S321" s="348"/>
    </row>
    <row r="322" spans="2:19" ht="23.25" customHeight="1">
      <c r="B322" s="349" t="s">
        <v>939</v>
      </c>
      <c r="C322" s="138"/>
      <c r="E322" s="138"/>
      <c r="N322" s="249"/>
      <c r="O322" s="249"/>
      <c r="P322" s="347"/>
      <c r="Q322" s="347"/>
      <c r="R322" s="347"/>
      <c r="S322" s="348"/>
    </row>
    <row r="323" spans="2:19" ht="23.25" customHeight="1">
      <c r="B323" s="64"/>
      <c r="C323" s="92" t="s">
        <v>940</v>
      </c>
      <c r="D323" s="64"/>
      <c r="E323" s="92" t="s">
        <v>941</v>
      </c>
      <c r="F323" s="92" t="s">
        <v>942</v>
      </c>
    </row>
    <row r="324" spans="2:19" ht="23.25" customHeight="1">
      <c r="B324" s="64" t="s">
        <v>943</v>
      </c>
      <c r="C324" s="350">
        <v>4926040</v>
      </c>
      <c r="D324" s="351">
        <f>R319</f>
        <v>4926040</v>
      </c>
      <c r="E324" s="351">
        <v>12</v>
      </c>
      <c r="F324" s="350">
        <f>E324*D324</f>
        <v>59112480</v>
      </c>
    </row>
    <row r="325" spans="2:19" ht="24" customHeight="1">
      <c r="B325" s="64" t="s">
        <v>944</v>
      </c>
      <c r="C325" s="352">
        <v>51730</v>
      </c>
      <c r="D325" s="351">
        <f>S319</f>
        <v>51730</v>
      </c>
      <c r="E325" s="351">
        <v>12</v>
      </c>
      <c r="F325" s="350">
        <f>E325*D325</f>
        <v>620760</v>
      </c>
    </row>
    <row r="326" spans="2:19">
      <c r="B326" s="92" t="s">
        <v>28</v>
      </c>
      <c r="C326" s="64"/>
      <c r="D326" s="64"/>
      <c r="E326" s="353"/>
      <c r="F326" s="350">
        <f>SUM(F324:F325)</f>
        <v>59733240</v>
      </c>
    </row>
    <row r="327" spans="2:19">
      <c r="C327" s="138"/>
      <c r="E327" s="138"/>
    </row>
  </sheetData>
  <mergeCells count="2">
    <mergeCell ref="A1:V1"/>
    <mergeCell ref="A2:V2"/>
  </mergeCells>
  <dataValidations count="1">
    <dataValidation type="decimal" allowBlank="1" showInputMessage="1" showErrorMessage="1" errorTitle="คำเตือน" error="เพื่อป้องกันการผิดพลาด&#10;ในการคำนวณ กรุณาคีย์คะแนน&#10;การประเมิน ภายในช่วงคะแนนระหว่าง&#10;0-100" sqref="H290:H301 H272:H288 H214:H229 H245:H256 H231:H243 H178:H194 H165:H176 H150:H163 H106:H117 H119:H128 H67:H73 H75:H83 H19:H22 H24:H57 H13:H17 H8:H11 H6 H59:H65 H85:H88 H90:H104 H130:H148 H196:H212 H258:H270 H303:H318">
      <formula1>0</formula1>
      <formula2>100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Q1208"/>
  <sheetViews>
    <sheetView topLeftCell="A31" workbookViewId="0">
      <selection activeCell="A39" sqref="A39:IV39"/>
    </sheetView>
  </sheetViews>
  <sheetFormatPr defaultRowHeight="15"/>
  <cols>
    <col min="1" max="1" width="6.875" style="354" customWidth="1"/>
    <col min="2" max="2" width="16.375" style="354" customWidth="1"/>
    <col min="3" max="3" width="20.875" style="354" customWidth="1"/>
    <col min="4" max="4" width="11.875" style="365" customWidth="1"/>
    <col min="5" max="5" width="4.875" style="365" hidden="1" customWidth="1"/>
    <col min="6" max="6" width="25.25" style="365" customWidth="1"/>
    <col min="7" max="7" width="26.375" style="366" customWidth="1"/>
    <col min="8" max="8" width="12.75" style="354" hidden="1" customWidth="1"/>
    <col min="9" max="9" width="12.125" style="354" hidden="1" customWidth="1"/>
    <col min="10" max="10" width="8.125" style="354" hidden="1" customWidth="1"/>
    <col min="11" max="11" width="8.625" style="354" hidden="1" customWidth="1"/>
    <col min="12" max="12" width="16.375" style="354" hidden="1" customWidth="1"/>
    <col min="13" max="13" width="8.375" style="354" hidden="1" customWidth="1"/>
    <col min="14" max="14" width="9.75" style="354" hidden="1" customWidth="1"/>
    <col min="15" max="15" width="7.125" style="354" hidden="1" customWidth="1"/>
    <col min="16" max="16" width="19.125" style="354" customWidth="1"/>
  </cols>
  <sheetData>
    <row r="1" spans="1:16" ht="18">
      <c r="A1" s="667" t="s">
        <v>945</v>
      </c>
      <c r="B1" s="668"/>
      <c r="C1" s="668"/>
      <c r="D1" s="668"/>
      <c r="E1" s="668"/>
      <c r="F1" s="668"/>
      <c r="G1" s="669"/>
    </row>
    <row r="2" spans="1:16" ht="36">
      <c r="A2" s="355" t="s">
        <v>7</v>
      </c>
      <c r="B2" s="355" t="s">
        <v>488</v>
      </c>
      <c r="C2" s="355" t="s">
        <v>11</v>
      </c>
      <c r="D2" s="355" t="s">
        <v>946</v>
      </c>
      <c r="E2" s="355" t="s">
        <v>947</v>
      </c>
      <c r="F2" s="355" t="s">
        <v>948</v>
      </c>
      <c r="G2" s="355" t="s">
        <v>949</v>
      </c>
      <c r="H2" s="355" t="s">
        <v>950</v>
      </c>
      <c r="I2" s="355" t="s">
        <v>951</v>
      </c>
      <c r="J2" s="355" t="s">
        <v>952</v>
      </c>
      <c r="K2" s="355" t="s">
        <v>953</v>
      </c>
      <c r="L2" s="355" t="s">
        <v>954</v>
      </c>
      <c r="M2" s="355"/>
      <c r="N2" s="355"/>
      <c r="O2" s="355" t="s">
        <v>955</v>
      </c>
      <c r="P2" s="355" t="s">
        <v>956</v>
      </c>
    </row>
    <row r="3" spans="1:16" ht="21.75">
      <c r="A3" s="21">
        <v>1</v>
      </c>
      <c r="B3" s="356" t="s">
        <v>957</v>
      </c>
      <c r="C3" s="357" t="s">
        <v>21</v>
      </c>
      <c r="D3" s="356" t="s">
        <v>958</v>
      </c>
      <c r="E3" s="356" t="s">
        <v>959</v>
      </c>
      <c r="F3" s="356" t="s">
        <v>20</v>
      </c>
      <c r="G3" s="358"/>
      <c r="H3" s="359"/>
      <c r="I3" s="359"/>
      <c r="J3" s="359"/>
      <c r="K3" s="360" t="s">
        <v>960</v>
      </c>
      <c r="L3" s="359" t="s">
        <v>961</v>
      </c>
      <c r="M3" s="359"/>
      <c r="N3" s="359"/>
      <c r="O3" s="359"/>
      <c r="P3" s="359" t="s">
        <v>27</v>
      </c>
    </row>
    <row r="4" spans="1:16" ht="21.75">
      <c r="A4" s="21">
        <v>2</v>
      </c>
      <c r="B4" s="356" t="s">
        <v>957</v>
      </c>
      <c r="C4" s="357" t="s">
        <v>22</v>
      </c>
      <c r="D4" s="356" t="s">
        <v>958</v>
      </c>
      <c r="E4" s="356" t="s">
        <v>959</v>
      </c>
      <c r="F4" s="356" t="s">
        <v>20</v>
      </c>
      <c r="G4" s="358"/>
      <c r="H4" s="359"/>
      <c r="I4" s="359"/>
      <c r="J4" s="359"/>
      <c r="K4" s="360" t="s">
        <v>960</v>
      </c>
      <c r="L4" s="359" t="s">
        <v>961</v>
      </c>
      <c r="M4" s="359"/>
      <c r="N4" s="359"/>
      <c r="O4" s="359"/>
      <c r="P4" s="359" t="s">
        <v>27</v>
      </c>
    </row>
    <row r="5" spans="1:16" ht="21.75">
      <c r="A5" s="21">
        <v>3</v>
      </c>
      <c r="B5" s="356" t="s">
        <v>957</v>
      </c>
      <c r="C5" s="357" t="s">
        <v>23</v>
      </c>
      <c r="D5" s="356" t="s">
        <v>958</v>
      </c>
      <c r="E5" s="356" t="s">
        <v>959</v>
      </c>
      <c r="F5" s="356" t="s">
        <v>20</v>
      </c>
      <c r="G5" s="358"/>
      <c r="H5" s="359"/>
      <c r="I5" s="359"/>
      <c r="J5" s="359"/>
      <c r="K5" s="360" t="s">
        <v>962</v>
      </c>
      <c r="L5" s="359" t="s">
        <v>961</v>
      </c>
      <c r="M5" s="359"/>
      <c r="N5" s="359"/>
      <c r="O5" s="359"/>
      <c r="P5" s="359"/>
    </row>
    <row r="6" spans="1:16" ht="21.75">
      <c r="A6" s="21">
        <v>6</v>
      </c>
      <c r="B6" s="356" t="s">
        <v>963</v>
      </c>
      <c r="C6" s="357" t="s">
        <v>24</v>
      </c>
      <c r="D6" s="356" t="s">
        <v>958</v>
      </c>
      <c r="E6" s="356" t="s">
        <v>959</v>
      </c>
      <c r="F6" s="356" t="s">
        <v>20</v>
      </c>
      <c r="G6" s="358"/>
      <c r="H6" s="359" t="s">
        <v>958</v>
      </c>
      <c r="I6" s="359" t="s">
        <v>964</v>
      </c>
      <c r="J6" s="359" t="s">
        <v>965</v>
      </c>
      <c r="K6" s="360" t="s">
        <v>962</v>
      </c>
      <c r="L6" s="356" t="s">
        <v>48</v>
      </c>
      <c r="M6" s="359" t="s">
        <v>96</v>
      </c>
      <c r="N6" s="359"/>
      <c r="O6" s="359"/>
      <c r="P6" s="359"/>
    </row>
    <row r="7" spans="1:16" ht="21.75">
      <c r="A7" s="21">
        <v>7</v>
      </c>
      <c r="B7" s="356" t="s">
        <v>963</v>
      </c>
      <c r="C7" s="357" t="s">
        <v>24</v>
      </c>
      <c r="D7" s="356" t="s">
        <v>958</v>
      </c>
      <c r="E7" s="356" t="s">
        <v>959</v>
      </c>
      <c r="F7" s="356" t="s">
        <v>20</v>
      </c>
      <c r="G7" s="358"/>
      <c r="H7" s="359"/>
      <c r="I7" s="359"/>
      <c r="J7" s="359"/>
      <c r="K7" s="360" t="s">
        <v>962</v>
      </c>
      <c r="L7" s="359" t="s">
        <v>961</v>
      </c>
      <c r="M7" s="359"/>
      <c r="N7" s="359"/>
      <c r="O7" s="359"/>
      <c r="P7" s="359"/>
    </row>
    <row r="8" spans="1:16" ht="21.75">
      <c r="A8" s="21">
        <v>11</v>
      </c>
      <c r="B8" s="356" t="s">
        <v>963</v>
      </c>
      <c r="C8" s="357" t="s">
        <v>25</v>
      </c>
      <c r="D8" s="356" t="s">
        <v>958</v>
      </c>
      <c r="E8" s="356" t="s">
        <v>959</v>
      </c>
      <c r="F8" s="356" t="s">
        <v>20</v>
      </c>
      <c r="G8" s="358"/>
      <c r="H8" s="359" t="s">
        <v>958</v>
      </c>
      <c r="I8" s="359" t="s">
        <v>964</v>
      </c>
      <c r="J8" s="359" t="s">
        <v>965</v>
      </c>
      <c r="K8" s="360" t="s">
        <v>962</v>
      </c>
      <c r="L8" s="356" t="s">
        <v>48</v>
      </c>
      <c r="M8" s="359" t="s">
        <v>64</v>
      </c>
      <c r="N8" s="359"/>
      <c r="O8" s="359"/>
      <c r="P8" s="359"/>
    </row>
    <row r="9" spans="1:16" ht="21.75">
      <c r="A9" s="21">
        <v>12</v>
      </c>
      <c r="B9" s="356" t="s">
        <v>963</v>
      </c>
      <c r="C9" s="357" t="s">
        <v>25</v>
      </c>
      <c r="D9" s="356" t="s">
        <v>958</v>
      </c>
      <c r="E9" s="356" t="s">
        <v>959</v>
      </c>
      <c r="F9" s="356" t="s">
        <v>20</v>
      </c>
      <c r="G9" s="358"/>
      <c r="H9" s="359" t="s">
        <v>966</v>
      </c>
      <c r="I9" s="359" t="s">
        <v>964</v>
      </c>
      <c r="J9" s="359" t="s">
        <v>965</v>
      </c>
      <c r="K9" s="360" t="s">
        <v>962</v>
      </c>
      <c r="L9" s="356" t="s">
        <v>148</v>
      </c>
      <c r="M9" s="359"/>
      <c r="N9" s="359"/>
      <c r="O9" s="359"/>
      <c r="P9" s="359"/>
    </row>
    <row r="10" spans="1:16" ht="21.75">
      <c r="A10" s="21">
        <v>8</v>
      </c>
      <c r="B10" s="356" t="s">
        <v>963</v>
      </c>
      <c r="C10" s="357" t="s">
        <v>26</v>
      </c>
      <c r="D10" s="356" t="s">
        <v>958</v>
      </c>
      <c r="E10" s="356" t="s">
        <v>959</v>
      </c>
      <c r="F10" s="356" t="s">
        <v>20</v>
      </c>
      <c r="G10" s="358"/>
      <c r="H10" s="359"/>
      <c r="I10" s="359"/>
      <c r="J10" s="359"/>
      <c r="K10" s="360" t="s">
        <v>962</v>
      </c>
      <c r="L10" s="359" t="s">
        <v>961</v>
      </c>
      <c r="M10" s="359"/>
      <c r="N10" s="359"/>
      <c r="O10" s="359"/>
      <c r="P10" s="359"/>
    </row>
    <row r="11" spans="1:16" ht="21.75">
      <c r="A11" s="21">
        <v>9</v>
      </c>
      <c r="B11" s="356" t="s">
        <v>963</v>
      </c>
      <c r="C11" s="357" t="s">
        <v>26</v>
      </c>
      <c r="D11" s="356" t="s">
        <v>958</v>
      </c>
      <c r="E11" s="356" t="s">
        <v>959</v>
      </c>
      <c r="F11" s="356" t="s">
        <v>20</v>
      </c>
      <c r="G11" s="358"/>
      <c r="H11" s="359"/>
      <c r="I11" s="359"/>
      <c r="J11" s="359"/>
      <c r="K11" s="360" t="s">
        <v>962</v>
      </c>
      <c r="L11" s="359" t="s">
        <v>961</v>
      </c>
      <c r="M11" s="359"/>
      <c r="N11" s="359"/>
      <c r="O11" s="359"/>
      <c r="P11" s="359"/>
    </row>
    <row r="12" spans="1:16" ht="21.75">
      <c r="A12" s="21">
        <v>10</v>
      </c>
      <c r="B12" s="356" t="s">
        <v>963</v>
      </c>
      <c r="C12" s="357" t="s">
        <v>26</v>
      </c>
      <c r="D12" s="356" t="s">
        <v>958</v>
      </c>
      <c r="E12" s="356" t="s">
        <v>959</v>
      </c>
      <c r="F12" s="356" t="s">
        <v>20</v>
      </c>
      <c r="G12" s="358"/>
      <c r="H12" s="359"/>
      <c r="I12" s="359"/>
      <c r="J12" s="359"/>
      <c r="K12" s="360" t="s">
        <v>962</v>
      </c>
      <c r="L12" s="359" t="s">
        <v>961</v>
      </c>
      <c r="M12" s="359"/>
      <c r="N12" s="359"/>
      <c r="O12" s="359"/>
      <c r="P12" s="359"/>
    </row>
    <row r="13" spans="1:16" s="1" customFormat="1" ht="21.75">
      <c r="A13" s="21">
        <v>1086</v>
      </c>
      <c r="B13" s="356" t="s">
        <v>963</v>
      </c>
      <c r="C13" s="357" t="s">
        <v>26</v>
      </c>
      <c r="D13" s="356" t="s">
        <v>958</v>
      </c>
      <c r="E13" s="21"/>
      <c r="F13" s="357" t="s">
        <v>29</v>
      </c>
      <c r="G13" s="21"/>
      <c r="H13" s="21"/>
      <c r="I13" s="21"/>
      <c r="J13" s="21"/>
      <c r="K13" s="21"/>
      <c r="L13" s="21"/>
      <c r="M13" s="96"/>
      <c r="N13" s="104"/>
      <c r="O13" s="146"/>
      <c r="P13" s="162"/>
    </row>
    <row r="14" spans="1:16" s="1" customFormat="1" ht="21.75">
      <c r="A14" s="21">
        <v>1087</v>
      </c>
      <c r="B14" s="356" t="s">
        <v>963</v>
      </c>
      <c r="C14" s="357" t="s">
        <v>26</v>
      </c>
      <c r="D14" s="356" t="s">
        <v>958</v>
      </c>
      <c r="E14" s="21"/>
      <c r="F14" s="357" t="s">
        <v>29</v>
      </c>
      <c r="G14" s="21"/>
      <c r="H14" s="21"/>
      <c r="I14" s="21"/>
      <c r="J14" s="21"/>
      <c r="K14" s="21"/>
      <c r="L14" s="21"/>
      <c r="M14" s="96"/>
      <c r="N14" s="104"/>
      <c r="O14" s="146"/>
      <c r="P14" s="162"/>
    </row>
    <row r="15" spans="1:16" s="1" customFormat="1" ht="21.75">
      <c r="A15" s="21">
        <v>1088</v>
      </c>
      <c r="B15" s="356" t="s">
        <v>969</v>
      </c>
      <c r="C15" s="357" t="s">
        <v>25</v>
      </c>
      <c r="D15" s="356" t="s">
        <v>958</v>
      </c>
      <c r="E15" s="21">
        <v>1</v>
      </c>
      <c r="F15" s="357" t="s">
        <v>29</v>
      </c>
      <c r="G15" s="21"/>
      <c r="H15" s="21"/>
      <c r="I15" s="21"/>
      <c r="J15" s="21"/>
      <c r="K15" s="21"/>
      <c r="L15" s="21"/>
      <c r="M15" s="96"/>
      <c r="N15" s="104"/>
      <c r="O15" s="146"/>
      <c r="P15" s="162"/>
    </row>
    <row r="16" spans="1:16" s="1" customFormat="1" ht="21.75">
      <c r="A16" s="52">
        <v>1085</v>
      </c>
      <c r="B16" s="356" t="s">
        <v>969</v>
      </c>
      <c r="C16" s="357" t="s">
        <v>25</v>
      </c>
      <c r="D16" s="356" t="s">
        <v>958</v>
      </c>
      <c r="E16" s="21">
        <v>1</v>
      </c>
      <c r="F16" s="357" t="s">
        <v>29</v>
      </c>
      <c r="G16" s="21"/>
      <c r="H16" s="21"/>
      <c r="I16" s="21"/>
      <c r="J16" s="21"/>
      <c r="K16" s="21"/>
      <c r="L16" s="52"/>
      <c r="M16" s="96"/>
      <c r="N16" s="96"/>
      <c r="O16" s="146"/>
      <c r="P16" s="162"/>
    </row>
    <row r="17" spans="1:16" ht="21.75">
      <c r="A17" s="367">
        <v>1082</v>
      </c>
      <c r="B17" s="356" t="s">
        <v>963</v>
      </c>
      <c r="C17" s="356" t="s">
        <v>1016</v>
      </c>
      <c r="D17" s="356" t="s">
        <v>958</v>
      </c>
      <c r="E17" s="356" t="s">
        <v>959</v>
      </c>
      <c r="F17" s="356" t="s">
        <v>34</v>
      </c>
      <c r="G17" s="358"/>
      <c r="H17" s="356" t="s">
        <v>958</v>
      </c>
      <c r="I17" s="356" t="s">
        <v>964</v>
      </c>
      <c r="J17" s="356" t="s">
        <v>965</v>
      </c>
      <c r="K17" s="367" t="s">
        <v>962</v>
      </c>
      <c r="L17" s="356" t="s">
        <v>34</v>
      </c>
      <c r="M17" s="356"/>
      <c r="N17" s="356"/>
      <c r="O17" s="356"/>
      <c r="P17" s="96" t="s">
        <v>36</v>
      </c>
    </row>
    <row r="18" spans="1:16" ht="21.75">
      <c r="A18" s="367">
        <v>1083</v>
      </c>
      <c r="B18" s="356" t="s">
        <v>963</v>
      </c>
      <c r="C18" s="356" t="s">
        <v>1016</v>
      </c>
      <c r="D18" s="356" t="s">
        <v>958</v>
      </c>
      <c r="E18" s="356" t="s">
        <v>959</v>
      </c>
      <c r="F18" s="356" t="s">
        <v>34</v>
      </c>
      <c r="G18" s="358"/>
      <c r="H18" s="356" t="s">
        <v>958</v>
      </c>
      <c r="I18" s="356" t="s">
        <v>964</v>
      </c>
      <c r="J18" s="356" t="s">
        <v>965</v>
      </c>
      <c r="K18" s="367" t="s">
        <v>962</v>
      </c>
      <c r="L18" s="356" t="s">
        <v>34</v>
      </c>
      <c r="M18" s="356"/>
      <c r="N18" s="356"/>
      <c r="O18" s="356"/>
      <c r="P18" s="96" t="s">
        <v>37</v>
      </c>
    </row>
    <row r="19" spans="1:16" ht="21.75">
      <c r="A19" s="21">
        <v>1172</v>
      </c>
      <c r="B19" s="356" t="s">
        <v>969</v>
      </c>
      <c r="C19" s="356" t="s">
        <v>25</v>
      </c>
      <c r="D19" s="356" t="s">
        <v>958</v>
      </c>
      <c r="E19" s="356" t="s">
        <v>959</v>
      </c>
      <c r="F19" s="356" t="s">
        <v>34</v>
      </c>
      <c r="G19" s="358"/>
      <c r="H19" s="356" t="s">
        <v>966</v>
      </c>
      <c r="I19" s="356" t="s">
        <v>964</v>
      </c>
      <c r="J19" s="356"/>
      <c r="K19" s="367" t="s">
        <v>967</v>
      </c>
      <c r="L19" s="356" t="s">
        <v>133</v>
      </c>
      <c r="M19" s="356"/>
      <c r="N19" s="356"/>
      <c r="O19" s="356"/>
      <c r="P19" s="96" t="s">
        <v>38</v>
      </c>
    </row>
    <row r="20" spans="1:16" ht="21.75">
      <c r="A20" s="52">
        <v>59</v>
      </c>
      <c r="B20" s="356" t="s">
        <v>969</v>
      </c>
      <c r="C20" s="356" t="s">
        <v>25</v>
      </c>
      <c r="D20" s="356" t="s">
        <v>958</v>
      </c>
      <c r="E20" s="356" t="s">
        <v>959</v>
      </c>
      <c r="F20" s="356" t="s">
        <v>34</v>
      </c>
      <c r="G20" s="358"/>
      <c r="H20" s="356" t="s">
        <v>958</v>
      </c>
      <c r="I20" s="356" t="s">
        <v>964</v>
      </c>
      <c r="J20" s="356" t="s">
        <v>965</v>
      </c>
      <c r="K20" s="367" t="s">
        <v>967</v>
      </c>
      <c r="L20" s="356" t="s">
        <v>34</v>
      </c>
      <c r="M20" s="356"/>
      <c r="N20" s="356"/>
      <c r="O20" s="356"/>
      <c r="P20" s="96" t="s">
        <v>40</v>
      </c>
    </row>
    <row r="21" spans="1:16" ht="21.75">
      <c r="A21" s="21">
        <v>1049</v>
      </c>
      <c r="B21" s="356" t="s">
        <v>963</v>
      </c>
      <c r="C21" s="356" t="s">
        <v>42</v>
      </c>
      <c r="D21" s="356" t="s">
        <v>1014</v>
      </c>
      <c r="E21" s="356" t="s">
        <v>959</v>
      </c>
      <c r="F21" s="356" t="s">
        <v>41</v>
      </c>
      <c r="G21" s="358"/>
      <c r="H21" s="356" t="s">
        <v>1014</v>
      </c>
      <c r="I21" s="356" t="s">
        <v>964</v>
      </c>
      <c r="J21" s="356" t="s">
        <v>965</v>
      </c>
      <c r="K21" s="367" t="s">
        <v>962</v>
      </c>
      <c r="L21" s="356" t="s">
        <v>41</v>
      </c>
      <c r="M21" s="356"/>
      <c r="N21" s="356"/>
      <c r="O21" s="356"/>
      <c r="P21" s="96" t="s">
        <v>43</v>
      </c>
    </row>
    <row r="22" spans="1:16" ht="21.75">
      <c r="A22" s="21">
        <v>1050</v>
      </c>
      <c r="B22" s="356" t="s">
        <v>963</v>
      </c>
      <c r="C22" s="356" t="s">
        <v>42</v>
      </c>
      <c r="D22" s="356" t="s">
        <v>1014</v>
      </c>
      <c r="E22" s="356" t="s">
        <v>959</v>
      </c>
      <c r="F22" s="356" t="s">
        <v>41</v>
      </c>
      <c r="G22" s="358"/>
      <c r="H22" s="356" t="s">
        <v>1014</v>
      </c>
      <c r="I22" s="356" t="s">
        <v>964</v>
      </c>
      <c r="J22" s="356" t="s">
        <v>965</v>
      </c>
      <c r="K22" s="367" t="s">
        <v>962</v>
      </c>
      <c r="L22" s="356" t="s">
        <v>41</v>
      </c>
      <c r="M22" s="356"/>
      <c r="N22" s="356"/>
      <c r="O22" s="356"/>
      <c r="P22" s="368" t="s">
        <v>27</v>
      </c>
    </row>
    <row r="23" spans="1:16" ht="21.75">
      <c r="A23" s="21">
        <v>1051</v>
      </c>
      <c r="B23" s="356" t="s">
        <v>963</v>
      </c>
      <c r="C23" s="356" t="s">
        <v>42</v>
      </c>
      <c r="D23" s="356" t="s">
        <v>1014</v>
      </c>
      <c r="E23" s="356" t="s">
        <v>959</v>
      </c>
      <c r="F23" s="356" t="s">
        <v>41</v>
      </c>
      <c r="G23" s="358"/>
      <c r="H23" s="356" t="s">
        <v>1014</v>
      </c>
      <c r="I23" s="356" t="s">
        <v>964</v>
      </c>
      <c r="J23" s="356" t="s">
        <v>965</v>
      </c>
      <c r="K23" s="367" t="s">
        <v>962</v>
      </c>
      <c r="L23" s="356" t="s">
        <v>41</v>
      </c>
      <c r="M23" s="356"/>
      <c r="N23" s="356"/>
      <c r="O23" s="356"/>
      <c r="P23" s="96" t="s">
        <v>45</v>
      </c>
    </row>
    <row r="24" spans="1:16" ht="21.75">
      <c r="A24" s="21">
        <v>1052</v>
      </c>
      <c r="B24" s="356" t="s">
        <v>963</v>
      </c>
      <c r="C24" s="356" t="s">
        <v>42</v>
      </c>
      <c r="D24" s="356" t="s">
        <v>1014</v>
      </c>
      <c r="E24" s="356" t="s">
        <v>959</v>
      </c>
      <c r="F24" s="356" t="s">
        <v>41</v>
      </c>
      <c r="G24" s="358"/>
      <c r="H24" s="356" t="s">
        <v>1014</v>
      </c>
      <c r="I24" s="356" t="s">
        <v>964</v>
      </c>
      <c r="J24" s="356"/>
      <c r="K24" s="367" t="s">
        <v>962</v>
      </c>
      <c r="L24" s="356" t="s">
        <v>41</v>
      </c>
      <c r="M24" s="356"/>
      <c r="N24" s="356"/>
      <c r="O24" s="356"/>
      <c r="P24" s="96" t="s">
        <v>27</v>
      </c>
    </row>
    <row r="25" spans="1:16" ht="21.75">
      <c r="A25" s="21">
        <v>1053</v>
      </c>
      <c r="B25" s="356" t="s">
        <v>969</v>
      </c>
      <c r="C25" s="356" t="s">
        <v>25</v>
      </c>
      <c r="D25" s="356" t="s">
        <v>1014</v>
      </c>
      <c r="E25" s="356" t="s">
        <v>959</v>
      </c>
      <c r="F25" s="356" t="s">
        <v>41</v>
      </c>
      <c r="G25" s="358"/>
      <c r="H25" s="356" t="s">
        <v>1014</v>
      </c>
      <c r="I25" s="356" t="s">
        <v>964</v>
      </c>
      <c r="J25" s="356" t="s">
        <v>965</v>
      </c>
      <c r="K25" s="367" t="s">
        <v>967</v>
      </c>
      <c r="L25" s="356" t="s">
        <v>41</v>
      </c>
      <c r="M25" s="356"/>
      <c r="N25" s="356"/>
      <c r="O25" s="356"/>
      <c r="P25" s="96" t="s">
        <v>46</v>
      </c>
    </row>
    <row r="26" spans="1:16" ht="21.75">
      <c r="A26" s="21">
        <v>1054</v>
      </c>
      <c r="B26" s="356" t="s">
        <v>969</v>
      </c>
      <c r="C26" s="356" t="s">
        <v>25</v>
      </c>
      <c r="D26" s="356" t="s">
        <v>1014</v>
      </c>
      <c r="E26" s="356" t="s">
        <v>959</v>
      </c>
      <c r="F26" s="356" t="s">
        <v>41</v>
      </c>
      <c r="G26" s="358"/>
      <c r="H26" s="356" t="s">
        <v>1014</v>
      </c>
      <c r="I26" s="356" t="s">
        <v>964</v>
      </c>
      <c r="J26" s="356" t="s">
        <v>965</v>
      </c>
      <c r="K26" s="367" t="s">
        <v>962</v>
      </c>
      <c r="L26" s="356" t="s">
        <v>41</v>
      </c>
      <c r="M26" s="356"/>
      <c r="N26" s="356"/>
      <c r="O26" s="356"/>
      <c r="P26" s="96" t="s">
        <v>47</v>
      </c>
    </row>
    <row r="27" spans="1:16" ht="21.75">
      <c r="A27" s="21">
        <v>1055</v>
      </c>
      <c r="B27" s="356" t="s">
        <v>969</v>
      </c>
      <c r="C27" s="356" t="s">
        <v>25</v>
      </c>
      <c r="D27" s="356" t="s">
        <v>1014</v>
      </c>
      <c r="E27" s="356" t="s">
        <v>959</v>
      </c>
      <c r="F27" s="356" t="s">
        <v>41</v>
      </c>
      <c r="G27" s="358"/>
      <c r="H27" s="356" t="s">
        <v>1014</v>
      </c>
      <c r="I27" s="356" t="s">
        <v>964</v>
      </c>
      <c r="J27" s="356"/>
      <c r="K27" s="367" t="s">
        <v>962</v>
      </c>
      <c r="L27" s="356" t="s">
        <v>41</v>
      </c>
      <c r="M27" s="356"/>
      <c r="N27" s="356"/>
      <c r="O27" s="356"/>
      <c r="P27" s="104" t="s">
        <v>27</v>
      </c>
    </row>
    <row r="28" spans="1:16" ht="21.75">
      <c r="A28" s="19">
        <v>1090</v>
      </c>
      <c r="B28" s="359" t="s">
        <v>963</v>
      </c>
      <c r="C28" s="359" t="s">
        <v>968</v>
      </c>
      <c r="D28" s="359" t="s">
        <v>958</v>
      </c>
      <c r="E28" s="359" t="s">
        <v>959</v>
      </c>
      <c r="F28" s="359" t="s">
        <v>48</v>
      </c>
      <c r="G28" s="358" t="s">
        <v>49</v>
      </c>
      <c r="H28" s="359" t="s">
        <v>958</v>
      </c>
      <c r="I28" s="359" t="s">
        <v>964</v>
      </c>
      <c r="J28" s="359" t="s">
        <v>965</v>
      </c>
      <c r="K28" s="360" t="s">
        <v>962</v>
      </c>
      <c r="L28" s="359" t="s">
        <v>48</v>
      </c>
      <c r="M28" s="359" t="s">
        <v>49</v>
      </c>
      <c r="N28" s="359"/>
      <c r="O28" s="359"/>
      <c r="P28" s="26" t="s">
        <v>51</v>
      </c>
    </row>
    <row r="29" spans="1:16" ht="21.75">
      <c r="A29" s="19">
        <v>1091</v>
      </c>
      <c r="B29" s="359" t="s">
        <v>963</v>
      </c>
      <c r="C29" s="359" t="s">
        <v>968</v>
      </c>
      <c r="D29" s="359" t="s">
        <v>958</v>
      </c>
      <c r="E29" s="359" t="s">
        <v>959</v>
      </c>
      <c r="F29" s="359" t="s">
        <v>48</v>
      </c>
      <c r="G29" s="358" t="s">
        <v>49</v>
      </c>
      <c r="H29" s="359" t="s">
        <v>958</v>
      </c>
      <c r="I29" s="359" t="s">
        <v>964</v>
      </c>
      <c r="J29" s="359" t="s">
        <v>965</v>
      </c>
      <c r="K29" s="360" t="s">
        <v>962</v>
      </c>
      <c r="L29" s="359" t="s">
        <v>48</v>
      </c>
      <c r="M29" s="359" t="s">
        <v>49</v>
      </c>
      <c r="N29" s="359"/>
      <c r="O29" s="359"/>
      <c r="P29" s="26" t="s">
        <v>52</v>
      </c>
    </row>
    <row r="30" spans="1:16" ht="21.75">
      <c r="A30" s="19">
        <v>1092</v>
      </c>
      <c r="B30" s="359" t="s">
        <v>963</v>
      </c>
      <c r="C30" s="359" t="s">
        <v>968</v>
      </c>
      <c r="D30" s="359" t="s">
        <v>958</v>
      </c>
      <c r="E30" s="359" t="s">
        <v>959</v>
      </c>
      <c r="F30" s="359" t="s">
        <v>48</v>
      </c>
      <c r="G30" s="358" t="s">
        <v>49</v>
      </c>
      <c r="H30" s="359" t="s">
        <v>958</v>
      </c>
      <c r="I30" s="359" t="s">
        <v>964</v>
      </c>
      <c r="J30" s="359" t="s">
        <v>965</v>
      </c>
      <c r="K30" s="360" t="s">
        <v>962</v>
      </c>
      <c r="L30" s="359" t="s">
        <v>48</v>
      </c>
      <c r="M30" s="359" t="s">
        <v>49</v>
      </c>
      <c r="N30" s="359"/>
      <c r="O30" s="359"/>
      <c r="P30" s="26" t="s">
        <v>53</v>
      </c>
    </row>
    <row r="31" spans="1:16" ht="21.75">
      <c r="A31" s="19">
        <v>1103</v>
      </c>
      <c r="B31" s="359" t="s">
        <v>969</v>
      </c>
      <c r="C31" s="359" t="s">
        <v>25</v>
      </c>
      <c r="D31" s="359" t="s">
        <v>958</v>
      </c>
      <c r="E31" s="359" t="s">
        <v>959</v>
      </c>
      <c r="F31" s="359" t="s">
        <v>48</v>
      </c>
      <c r="G31" s="358" t="s">
        <v>49</v>
      </c>
      <c r="H31" s="359" t="s">
        <v>958</v>
      </c>
      <c r="I31" s="359" t="s">
        <v>964</v>
      </c>
      <c r="J31" s="359" t="s">
        <v>965</v>
      </c>
      <c r="K31" s="360" t="s">
        <v>967</v>
      </c>
      <c r="L31" s="359" t="s">
        <v>48</v>
      </c>
      <c r="M31" s="359" t="s">
        <v>49</v>
      </c>
      <c r="N31" s="359"/>
      <c r="O31" s="359"/>
      <c r="P31" s="26" t="s">
        <v>55</v>
      </c>
    </row>
    <row r="32" spans="1:16" ht="21.75">
      <c r="A32" s="19">
        <v>1093</v>
      </c>
      <c r="B32" s="359" t="s">
        <v>969</v>
      </c>
      <c r="C32" s="359" t="s">
        <v>25</v>
      </c>
      <c r="D32" s="359" t="s">
        <v>958</v>
      </c>
      <c r="E32" s="359" t="s">
        <v>959</v>
      </c>
      <c r="F32" s="359" t="s">
        <v>48</v>
      </c>
      <c r="G32" s="358" t="s">
        <v>49</v>
      </c>
      <c r="H32" s="359" t="s">
        <v>966</v>
      </c>
      <c r="I32" s="359" t="s">
        <v>964</v>
      </c>
      <c r="J32" s="359"/>
      <c r="K32" s="360" t="s">
        <v>967</v>
      </c>
      <c r="L32" s="359" t="s">
        <v>133</v>
      </c>
      <c r="M32" s="359"/>
      <c r="N32" s="359"/>
      <c r="O32" s="359"/>
      <c r="P32" s="28"/>
    </row>
    <row r="33" spans="1:17" ht="21.75">
      <c r="A33" s="19">
        <v>1094</v>
      </c>
      <c r="B33" s="359" t="s">
        <v>963</v>
      </c>
      <c r="C33" s="359" t="s">
        <v>968</v>
      </c>
      <c r="D33" s="359" t="s">
        <v>958</v>
      </c>
      <c r="E33" s="359" t="s">
        <v>959</v>
      </c>
      <c r="F33" s="359" t="s">
        <v>48</v>
      </c>
      <c r="G33" s="358" t="s">
        <v>49</v>
      </c>
      <c r="H33" s="359" t="s">
        <v>958</v>
      </c>
      <c r="I33" s="359" t="s">
        <v>964</v>
      </c>
      <c r="J33" s="359" t="s">
        <v>965</v>
      </c>
      <c r="K33" s="360" t="s">
        <v>962</v>
      </c>
      <c r="L33" s="359" t="s">
        <v>48</v>
      </c>
      <c r="M33" s="359" t="s">
        <v>49</v>
      </c>
      <c r="N33" s="359"/>
      <c r="O33" s="359"/>
      <c r="P33" s="26" t="s">
        <v>57</v>
      </c>
    </row>
    <row r="34" spans="1:17" ht="21.75">
      <c r="A34" s="19">
        <v>1104</v>
      </c>
      <c r="B34" s="359" t="s">
        <v>963</v>
      </c>
      <c r="C34" s="359" t="s">
        <v>968</v>
      </c>
      <c r="D34" s="359" t="s">
        <v>958</v>
      </c>
      <c r="E34" s="359" t="s">
        <v>959</v>
      </c>
      <c r="F34" s="359" t="s">
        <v>48</v>
      </c>
      <c r="G34" s="358" t="s">
        <v>49</v>
      </c>
      <c r="H34" s="359" t="s">
        <v>958</v>
      </c>
      <c r="I34" s="359" t="s">
        <v>964</v>
      </c>
      <c r="J34" s="359" t="s">
        <v>965</v>
      </c>
      <c r="K34" s="360" t="s">
        <v>962</v>
      </c>
      <c r="L34" s="359" t="s">
        <v>48</v>
      </c>
      <c r="M34" s="359" t="s">
        <v>49</v>
      </c>
      <c r="N34" s="359"/>
      <c r="O34" s="359"/>
      <c r="P34" s="26" t="s">
        <v>58</v>
      </c>
    </row>
    <row r="35" spans="1:17" ht="21.75">
      <c r="A35" s="19">
        <v>1117</v>
      </c>
      <c r="B35" s="359" t="s">
        <v>969</v>
      </c>
      <c r="C35" s="359" t="s">
        <v>25</v>
      </c>
      <c r="D35" s="359" t="s">
        <v>958</v>
      </c>
      <c r="E35" s="359" t="s">
        <v>959</v>
      </c>
      <c r="F35" s="359" t="s">
        <v>48</v>
      </c>
      <c r="G35" s="358" t="s">
        <v>49</v>
      </c>
      <c r="H35" s="359"/>
      <c r="I35" s="359"/>
      <c r="J35" s="359"/>
      <c r="K35" s="360" t="s">
        <v>967</v>
      </c>
      <c r="L35" s="359" t="s">
        <v>1017</v>
      </c>
      <c r="M35" s="359" t="s">
        <v>1018</v>
      </c>
      <c r="N35" s="359"/>
      <c r="O35" s="359"/>
      <c r="P35" s="26" t="s">
        <v>60</v>
      </c>
    </row>
    <row r="36" spans="1:17" ht="21.75">
      <c r="A36" s="19">
        <v>1106</v>
      </c>
      <c r="B36" s="359" t="s">
        <v>969</v>
      </c>
      <c r="C36" s="359" t="s">
        <v>25</v>
      </c>
      <c r="D36" s="359" t="s">
        <v>958</v>
      </c>
      <c r="E36" s="359" t="s">
        <v>959</v>
      </c>
      <c r="F36" s="359" t="s">
        <v>48</v>
      </c>
      <c r="G36" s="358" t="s">
        <v>49</v>
      </c>
      <c r="H36" s="359" t="s">
        <v>958</v>
      </c>
      <c r="I36" s="359" t="s">
        <v>964</v>
      </c>
      <c r="J36" s="359"/>
      <c r="K36" s="360" t="s">
        <v>967</v>
      </c>
      <c r="L36" s="359" t="s">
        <v>48</v>
      </c>
      <c r="M36" s="359" t="s">
        <v>49</v>
      </c>
      <c r="N36" s="359"/>
      <c r="O36" s="359"/>
      <c r="P36" s="26" t="s">
        <v>62</v>
      </c>
    </row>
    <row r="37" spans="1:17" ht="21.75">
      <c r="A37" s="19">
        <v>1107</v>
      </c>
      <c r="B37" s="359" t="s">
        <v>969</v>
      </c>
      <c r="C37" s="359" t="s">
        <v>63</v>
      </c>
      <c r="D37" s="359" t="s">
        <v>958</v>
      </c>
      <c r="E37" s="359" t="s">
        <v>959</v>
      </c>
      <c r="F37" s="359" t="s">
        <v>48</v>
      </c>
      <c r="G37" s="358" t="s">
        <v>49</v>
      </c>
      <c r="H37" s="359" t="s">
        <v>958</v>
      </c>
      <c r="I37" s="359" t="s">
        <v>964</v>
      </c>
      <c r="J37" s="359"/>
      <c r="K37" s="360" t="s">
        <v>967</v>
      </c>
      <c r="L37" s="359" t="s">
        <v>48</v>
      </c>
      <c r="M37" s="359" t="s">
        <v>49</v>
      </c>
      <c r="N37" s="359"/>
      <c r="O37" s="359"/>
      <c r="P37" s="30" t="s">
        <v>27</v>
      </c>
    </row>
    <row r="38" spans="1:17" ht="21.75">
      <c r="A38" s="36">
        <v>1173</v>
      </c>
      <c r="B38" s="359" t="s">
        <v>969</v>
      </c>
      <c r="C38" s="32" t="s">
        <v>63</v>
      </c>
      <c r="D38" s="359" t="s">
        <v>958</v>
      </c>
      <c r="E38" s="359"/>
      <c r="F38" s="359" t="s">
        <v>48</v>
      </c>
      <c r="G38" s="358" t="s">
        <v>49</v>
      </c>
      <c r="H38" s="359"/>
      <c r="I38" s="359"/>
      <c r="J38" s="359"/>
      <c r="K38" s="360"/>
      <c r="L38" s="359"/>
      <c r="M38" s="359"/>
      <c r="N38" s="359"/>
      <c r="O38" s="359"/>
      <c r="P38" s="37" t="s">
        <v>27</v>
      </c>
      <c r="Q38" s="36"/>
    </row>
    <row r="39" spans="1:17" ht="21.75">
      <c r="A39" s="36"/>
      <c r="B39" s="359"/>
      <c r="C39" s="359"/>
      <c r="D39" s="359"/>
      <c r="E39" s="359"/>
      <c r="F39" s="359"/>
      <c r="G39" s="358"/>
      <c r="H39" s="359"/>
      <c r="I39" s="359"/>
      <c r="J39" s="359"/>
      <c r="K39" s="360"/>
      <c r="L39" s="359"/>
      <c r="M39" s="359"/>
      <c r="N39" s="359"/>
      <c r="O39" s="359"/>
      <c r="P39" s="37"/>
      <c r="Q39" s="36"/>
    </row>
    <row r="40" spans="1:17" ht="21.75">
      <c r="A40" s="36"/>
      <c r="B40" s="359"/>
      <c r="C40" s="359"/>
      <c r="D40" s="359"/>
      <c r="E40" s="359"/>
      <c r="F40" s="359"/>
      <c r="G40" s="358"/>
      <c r="H40" s="359"/>
      <c r="I40" s="359"/>
      <c r="J40" s="359"/>
      <c r="K40" s="360"/>
      <c r="L40" s="359"/>
      <c r="M40" s="359"/>
      <c r="N40" s="359"/>
      <c r="O40" s="359"/>
      <c r="P40" s="37"/>
      <c r="Q40" s="36"/>
    </row>
    <row r="41" spans="1:17" ht="18">
      <c r="A41" s="360">
        <v>1122</v>
      </c>
      <c r="B41" s="359" t="s">
        <v>963</v>
      </c>
      <c r="C41" s="359" t="s">
        <v>88</v>
      </c>
      <c r="D41" s="359" t="s">
        <v>958</v>
      </c>
      <c r="E41" s="359" t="s">
        <v>959</v>
      </c>
      <c r="F41" s="359" t="s">
        <v>48</v>
      </c>
      <c r="G41" s="358" t="s">
        <v>83</v>
      </c>
      <c r="H41" s="359" t="s">
        <v>958</v>
      </c>
      <c r="I41" s="359" t="s">
        <v>964</v>
      </c>
      <c r="J41" s="359" t="s">
        <v>965</v>
      </c>
      <c r="K41" s="360" t="s">
        <v>962</v>
      </c>
      <c r="L41" s="359" t="s">
        <v>48</v>
      </c>
      <c r="M41" s="359" t="s">
        <v>972</v>
      </c>
      <c r="N41" s="359"/>
      <c r="O41" s="359"/>
      <c r="P41" s="359"/>
    </row>
    <row r="42" spans="1:17" ht="18">
      <c r="A42" s="360">
        <v>1123</v>
      </c>
      <c r="B42" s="359" t="s">
        <v>963</v>
      </c>
      <c r="C42" s="359" t="s">
        <v>88</v>
      </c>
      <c r="D42" s="359" t="s">
        <v>958</v>
      </c>
      <c r="E42" s="359" t="s">
        <v>959</v>
      </c>
      <c r="F42" s="359" t="s">
        <v>48</v>
      </c>
      <c r="G42" s="358" t="s">
        <v>83</v>
      </c>
      <c r="H42" s="359" t="s">
        <v>958</v>
      </c>
      <c r="I42" s="359" t="s">
        <v>964</v>
      </c>
      <c r="J42" s="359"/>
      <c r="K42" s="360" t="s">
        <v>962</v>
      </c>
      <c r="L42" s="359" t="s">
        <v>48</v>
      </c>
      <c r="M42" s="359" t="s">
        <v>972</v>
      </c>
      <c r="N42" s="359"/>
      <c r="O42" s="359"/>
      <c r="P42" s="359"/>
    </row>
    <row r="43" spans="1:17" ht="18">
      <c r="A43" s="360">
        <v>1124</v>
      </c>
      <c r="B43" s="359" t="s">
        <v>963</v>
      </c>
      <c r="C43" s="359" t="s">
        <v>88</v>
      </c>
      <c r="D43" s="359" t="s">
        <v>958</v>
      </c>
      <c r="E43" s="359" t="s">
        <v>959</v>
      </c>
      <c r="F43" s="359" t="s">
        <v>48</v>
      </c>
      <c r="G43" s="358" t="s">
        <v>83</v>
      </c>
      <c r="H43" s="359" t="s">
        <v>958</v>
      </c>
      <c r="I43" s="359" t="s">
        <v>964</v>
      </c>
      <c r="J43" s="359"/>
      <c r="K43" s="360" t="s">
        <v>962</v>
      </c>
      <c r="L43" s="359" t="s">
        <v>48</v>
      </c>
      <c r="M43" s="359" t="s">
        <v>972</v>
      </c>
      <c r="N43" s="359"/>
      <c r="O43" s="359"/>
      <c r="P43" s="359"/>
    </row>
    <row r="44" spans="1:17" ht="18">
      <c r="A44" s="360">
        <v>1125</v>
      </c>
      <c r="B44" s="359" t="s">
        <v>963</v>
      </c>
      <c r="C44" s="359" t="s">
        <v>88</v>
      </c>
      <c r="D44" s="359" t="s">
        <v>958</v>
      </c>
      <c r="E44" s="359" t="s">
        <v>959</v>
      </c>
      <c r="F44" s="359" t="s">
        <v>48</v>
      </c>
      <c r="G44" s="358" t="s">
        <v>83</v>
      </c>
      <c r="H44" s="359" t="s">
        <v>958</v>
      </c>
      <c r="I44" s="359" t="s">
        <v>964</v>
      </c>
      <c r="J44" s="359"/>
      <c r="K44" s="360" t="s">
        <v>962</v>
      </c>
      <c r="L44" s="359" t="s">
        <v>48</v>
      </c>
      <c r="M44" s="359" t="s">
        <v>972</v>
      </c>
      <c r="N44" s="359"/>
      <c r="O44" s="359"/>
      <c r="P44" s="359"/>
    </row>
    <row r="45" spans="1:17" ht="18">
      <c r="A45" s="360">
        <v>1128</v>
      </c>
      <c r="B45" s="359" t="s">
        <v>969</v>
      </c>
      <c r="C45" s="359" t="s">
        <v>84</v>
      </c>
      <c r="D45" s="359" t="s">
        <v>958</v>
      </c>
      <c r="E45" s="359" t="s">
        <v>959</v>
      </c>
      <c r="F45" s="359" t="s">
        <v>48</v>
      </c>
      <c r="G45" s="358" t="s">
        <v>83</v>
      </c>
      <c r="H45" s="359" t="s">
        <v>958</v>
      </c>
      <c r="I45" s="359" t="s">
        <v>964</v>
      </c>
      <c r="J45" s="359" t="s">
        <v>965</v>
      </c>
      <c r="K45" s="360" t="s">
        <v>967</v>
      </c>
      <c r="L45" s="359" t="s">
        <v>102</v>
      </c>
      <c r="M45" s="359"/>
      <c r="N45" s="359"/>
      <c r="O45" s="359"/>
      <c r="P45" s="359"/>
    </row>
    <row r="46" spans="1:17" ht="18">
      <c r="A46" s="360">
        <v>1129</v>
      </c>
      <c r="B46" s="359" t="s">
        <v>969</v>
      </c>
      <c r="C46" s="359" t="s">
        <v>84</v>
      </c>
      <c r="D46" s="359" t="s">
        <v>958</v>
      </c>
      <c r="E46" s="359" t="s">
        <v>959</v>
      </c>
      <c r="F46" s="359" t="s">
        <v>48</v>
      </c>
      <c r="G46" s="358" t="s">
        <v>83</v>
      </c>
      <c r="H46" s="359" t="s">
        <v>958</v>
      </c>
      <c r="I46" s="359" t="s">
        <v>964</v>
      </c>
      <c r="J46" s="359" t="s">
        <v>965</v>
      </c>
      <c r="K46" s="360" t="s">
        <v>967</v>
      </c>
      <c r="L46" s="359" t="s">
        <v>48</v>
      </c>
      <c r="M46" s="359" t="s">
        <v>972</v>
      </c>
      <c r="N46" s="359"/>
      <c r="O46" s="359"/>
      <c r="P46" s="359"/>
    </row>
    <row r="47" spans="1:17" ht="18">
      <c r="A47" s="360">
        <v>1130</v>
      </c>
      <c r="B47" s="359" t="s">
        <v>969</v>
      </c>
      <c r="C47" s="359" t="s">
        <v>84</v>
      </c>
      <c r="D47" s="359" t="s">
        <v>958</v>
      </c>
      <c r="E47" s="359" t="s">
        <v>959</v>
      </c>
      <c r="F47" s="359" t="s">
        <v>48</v>
      </c>
      <c r="G47" s="358" t="s">
        <v>83</v>
      </c>
      <c r="H47" s="359" t="s">
        <v>958</v>
      </c>
      <c r="I47" s="359" t="s">
        <v>964</v>
      </c>
      <c r="J47" s="359" t="s">
        <v>965</v>
      </c>
      <c r="K47" s="360" t="s">
        <v>967</v>
      </c>
      <c r="L47" s="359" t="s">
        <v>48</v>
      </c>
      <c r="M47" s="359" t="s">
        <v>972</v>
      </c>
      <c r="N47" s="359"/>
      <c r="O47" s="359"/>
      <c r="P47" s="359"/>
    </row>
    <row r="48" spans="1:17" ht="18">
      <c r="A48" s="360">
        <v>1131</v>
      </c>
      <c r="B48" s="359" t="s">
        <v>969</v>
      </c>
      <c r="C48" s="359" t="s">
        <v>84</v>
      </c>
      <c r="D48" s="359" t="s">
        <v>958</v>
      </c>
      <c r="E48" s="359" t="s">
        <v>959</v>
      </c>
      <c r="F48" s="359" t="s">
        <v>48</v>
      </c>
      <c r="G48" s="358" t="s">
        <v>83</v>
      </c>
      <c r="H48" s="359" t="s">
        <v>966</v>
      </c>
      <c r="I48" s="359" t="s">
        <v>964</v>
      </c>
      <c r="J48" s="359"/>
      <c r="K48" s="360" t="s">
        <v>967</v>
      </c>
      <c r="L48" s="359" t="s">
        <v>185</v>
      </c>
      <c r="M48" s="359"/>
      <c r="N48" s="359"/>
      <c r="O48" s="359"/>
      <c r="P48" s="359"/>
    </row>
    <row r="49" spans="1:16" ht="18">
      <c r="A49" s="360">
        <v>1132</v>
      </c>
      <c r="B49" s="359" t="s">
        <v>969</v>
      </c>
      <c r="C49" s="359" t="s">
        <v>84</v>
      </c>
      <c r="D49" s="359" t="s">
        <v>958</v>
      </c>
      <c r="E49" s="359" t="s">
        <v>959</v>
      </c>
      <c r="F49" s="359" t="s">
        <v>48</v>
      </c>
      <c r="G49" s="358" t="s">
        <v>83</v>
      </c>
      <c r="H49" s="359" t="s">
        <v>966</v>
      </c>
      <c r="I49" s="359" t="s">
        <v>964</v>
      </c>
      <c r="J49" s="359"/>
      <c r="K49" s="360" t="s">
        <v>967</v>
      </c>
      <c r="L49" s="359" t="s">
        <v>161</v>
      </c>
      <c r="M49" s="359"/>
      <c r="N49" s="359"/>
      <c r="O49" s="359"/>
      <c r="P49" s="359"/>
    </row>
    <row r="50" spans="1:16" ht="18">
      <c r="A50" s="360">
        <v>1136</v>
      </c>
      <c r="B50" s="359" t="s">
        <v>969</v>
      </c>
      <c r="C50" s="359" t="s">
        <v>25</v>
      </c>
      <c r="D50" s="359" t="s">
        <v>958</v>
      </c>
      <c r="E50" s="359" t="s">
        <v>959</v>
      </c>
      <c r="F50" s="359" t="s">
        <v>48</v>
      </c>
      <c r="G50" s="358" t="s">
        <v>83</v>
      </c>
      <c r="H50" s="359" t="s">
        <v>966</v>
      </c>
      <c r="I50" s="359" t="s">
        <v>964</v>
      </c>
      <c r="J50" s="359"/>
      <c r="K50" s="360" t="s">
        <v>967</v>
      </c>
      <c r="L50" s="359" t="s">
        <v>161</v>
      </c>
      <c r="M50" s="359"/>
      <c r="N50" s="359"/>
      <c r="O50" s="359"/>
      <c r="P50" s="359"/>
    </row>
    <row r="51" spans="1:16" ht="18">
      <c r="A51" s="360">
        <v>1137</v>
      </c>
      <c r="B51" s="359" t="s">
        <v>969</v>
      </c>
      <c r="C51" s="359" t="s">
        <v>25</v>
      </c>
      <c r="D51" s="359" t="s">
        <v>958</v>
      </c>
      <c r="E51" s="359" t="s">
        <v>959</v>
      </c>
      <c r="F51" s="359" t="s">
        <v>48</v>
      </c>
      <c r="G51" s="358" t="s">
        <v>83</v>
      </c>
      <c r="H51" s="359" t="s">
        <v>966</v>
      </c>
      <c r="I51" s="359" t="s">
        <v>964</v>
      </c>
      <c r="J51" s="359"/>
      <c r="K51" s="360" t="s">
        <v>967</v>
      </c>
      <c r="L51" s="359" t="s">
        <v>133</v>
      </c>
      <c r="M51" s="359"/>
      <c r="N51" s="359"/>
      <c r="O51" s="359"/>
      <c r="P51" s="359"/>
    </row>
    <row r="52" spans="1:16" ht="18">
      <c r="A52" s="360">
        <v>1108</v>
      </c>
      <c r="B52" s="359" t="s">
        <v>963</v>
      </c>
      <c r="C52" s="359" t="s">
        <v>1019</v>
      </c>
      <c r="D52" s="359" t="s">
        <v>958</v>
      </c>
      <c r="E52" s="359" t="s">
        <v>959</v>
      </c>
      <c r="F52" s="359" t="s">
        <v>48</v>
      </c>
      <c r="G52" s="358" t="s">
        <v>71</v>
      </c>
      <c r="H52" s="359" t="s">
        <v>958</v>
      </c>
      <c r="I52" s="359" t="s">
        <v>964</v>
      </c>
      <c r="J52" s="359" t="s">
        <v>965</v>
      </c>
      <c r="K52" s="360" t="s">
        <v>962</v>
      </c>
      <c r="L52" s="359" t="s">
        <v>48</v>
      </c>
      <c r="M52" s="359" t="s">
        <v>71</v>
      </c>
      <c r="N52" s="359"/>
      <c r="O52" s="359"/>
      <c r="P52" s="359"/>
    </row>
    <row r="53" spans="1:16" ht="18">
      <c r="A53" s="360">
        <v>1109</v>
      </c>
      <c r="B53" s="359" t="s">
        <v>963</v>
      </c>
      <c r="C53" s="359" t="s">
        <v>1019</v>
      </c>
      <c r="D53" s="359" t="s">
        <v>958</v>
      </c>
      <c r="E53" s="359" t="s">
        <v>959</v>
      </c>
      <c r="F53" s="359" t="s">
        <v>48</v>
      </c>
      <c r="G53" s="358" t="s">
        <v>71</v>
      </c>
      <c r="H53" s="359" t="s">
        <v>958</v>
      </c>
      <c r="I53" s="359" t="s">
        <v>964</v>
      </c>
      <c r="J53" s="359" t="s">
        <v>965</v>
      </c>
      <c r="K53" s="360" t="s">
        <v>962</v>
      </c>
      <c r="L53" s="359" t="s">
        <v>48</v>
      </c>
      <c r="M53" s="359" t="s">
        <v>71</v>
      </c>
      <c r="N53" s="359"/>
      <c r="O53" s="359"/>
      <c r="P53" s="359"/>
    </row>
    <row r="54" spans="1:16" ht="18">
      <c r="A54" s="360">
        <v>1110</v>
      </c>
      <c r="B54" s="359" t="s">
        <v>963</v>
      </c>
      <c r="C54" s="359" t="s">
        <v>1019</v>
      </c>
      <c r="D54" s="359" t="s">
        <v>958</v>
      </c>
      <c r="E54" s="359" t="s">
        <v>959</v>
      </c>
      <c r="F54" s="359" t="s">
        <v>48</v>
      </c>
      <c r="G54" s="358" t="s">
        <v>71</v>
      </c>
      <c r="H54" s="359" t="s">
        <v>958</v>
      </c>
      <c r="I54" s="359" t="s">
        <v>964</v>
      </c>
      <c r="J54" s="359" t="s">
        <v>965</v>
      </c>
      <c r="K54" s="360" t="s">
        <v>962</v>
      </c>
      <c r="L54" s="359" t="s">
        <v>48</v>
      </c>
      <c r="M54" s="359" t="s">
        <v>71</v>
      </c>
      <c r="N54" s="359"/>
      <c r="O54" s="359"/>
      <c r="P54" s="359"/>
    </row>
    <row r="55" spans="1:16" ht="18">
      <c r="A55" s="360">
        <v>1111</v>
      </c>
      <c r="B55" s="359" t="s">
        <v>963</v>
      </c>
      <c r="C55" s="359" t="s">
        <v>1019</v>
      </c>
      <c r="D55" s="359" t="s">
        <v>958</v>
      </c>
      <c r="E55" s="359" t="s">
        <v>959</v>
      </c>
      <c r="F55" s="359" t="s">
        <v>48</v>
      </c>
      <c r="G55" s="358" t="s">
        <v>71</v>
      </c>
      <c r="H55" s="359" t="s">
        <v>958</v>
      </c>
      <c r="I55" s="359" t="s">
        <v>964</v>
      </c>
      <c r="J55" s="359" t="s">
        <v>965</v>
      </c>
      <c r="K55" s="360" t="s">
        <v>962</v>
      </c>
      <c r="L55" s="359" t="s">
        <v>48</v>
      </c>
      <c r="M55" s="359" t="s">
        <v>71</v>
      </c>
      <c r="N55" s="359"/>
      <c r="O55" s="359"/>
      <c r="P55" s="356"/>
    </row>
    <row r="56" spans="1:16" ht="18">
      <c r="A56" s="360">
        <v>1112</v>
      </c>
      <c r="B56" s="359" t="s">
        <v>963</v>
      </c>
      <c r="C56" s="359" t="s">
        <v>1019</v>
      </c>
      <c r="D56" s="359" t="s">
        <v>958</v>
      </c>
      <c r="E56" s="359" t="s">
        <v>959</v>
      </c>
      <c r="F56" s="359" t="s">
        <v>48</v>
      </c>
      <c r="G56" s="358" t="s">
        <v>71</v>
      </c>
      <c r="H56" s="359" t="s">
        <v>958</v>
      </c>
      <c r="I56" s="359" t="s">
        <v>964</v>
      </c>
      <c r="J56" s="359" t="s">
        <v>965</v>
      </c>
      <c r="K56" s="360" t="s">
        <v>962</v>
      </c>
      <c r="L56" s="359" t="s">
        <v>48</v>
      </c>
      <c r="M56" s="359" t="s">
        <v>71</v>
      </c>
      <c r="N56" s="359"/>
      <c r="O56" s="359"/>
      <c r="P56" s="359"/>
    </row>
    <row r="57" spans="1:16" ht="18">
      <c r="A57" s="360">
        <v>1113</v>
      </c>
      <c r="B57" s="359" t="s">
        <v>963</v>
      </c>
      <c r="C57" s="359" t="s">
        <v>1019</v>
      </c>
      <c r="D57" s="359" t="s">
        <v>958</v>
      </c>
      <c r="E57" s="359" t="s">
        <v>959</v>
      </c>
      <c r="F57" s="359" t="s">
        <v>48</v>
      </c>
      <c r="G57" s="358" t="s">
        <v>71</v>
      </c>
      <c r="H57" s="359" t="s">
        <v>958</v>
      </c>
      <c r="I57" s="359" t="s">
        <v>964</v>
      </c>
      <c r="J57" s="359"/>
      <c r="K57" s="360" t="s">
        <v>962</v>
      </c>
      <c r="L57" s="359" t="s">
        <v>48</v>
      </c>
      <c r="M57" s="359" t="s">
        <v>71</v>
      </c>
      <c r="N57" s="359"/>
      <c r="O57" s="359"/>
      <c r="P57" s="359"/>
    </row>
    <row r="58" spans="1:16" ht="18">
      <c r="A58" s="360">
        <v>1114</v>
      </c>
      <c r="B58" s="359" t="s">
        <v>963</v>
      </c>
      <c r="C58" s="359" t="s">
        <v>1020</v>
      </c>
      <c r="D58" s="359" t="s">
        <v>958</v>
      </c>
      <c r="E58" s="359" t="s">
        <v>959</v>
      </c>
      <c r="F58" s="359" t="s">
        <v>48</v>
      </c>
      <c r="G58" s="358" t="s">
        <v>71</v>
      </c>
      <c r="H58" s="359" t="s">
        <v>958</v>
      </c>
      <c r="I58" s="359" t="s">
        <v>964</v>
      </c>
      <c r="J58" s="359" t="s">
        <v>965</v>
      </c>
      <c r="K58" s="360" t="s">
        <v>962</v>
      </c>
      <c r="L58" s="359" t="s">
        <v>48</v>
      </c>
      <c r="M58" s="359" t="s">
        <v>71</v>
      </c>
      <c r="N58" s="359"/>
      <c r="O58" s="359"/>
      <c r="P58" s="359"/>
    </row>
    <row r="59" spans="1:16" ht="18">
      <c r="A59" s="360">
        <v>1115</v>
      </c>
      <c r="B59" s="359" t="s">
        <v>963</v>
      </c>
      <c r="C59" s="359" t="s">
        <v>1020</v>
      </c>
      <c r="D59" s="359" t="s">
        <v>958</v>
      </c>
      <c r="E59" s="359" t="s">
        <v>959</v>
      </c>
      <c r="F59" s="359" t="s">
        <v>48</v>
      </c>
      <c r="G59" s="358" t="s">
        <v>71</v>
      </c>
      <c r="H59" s="359" t="s">
        <v>958</v>
      </c>
      <c r="I59" s="359" t="s">
        <v>964</v>
      </c>
      <c r="J59" s="359" t="s">
        <v>965</v>
      </c>
      <c r="K59" s="360" t="s">
        <v>962</v>
      </c>
      <c r="L59" s="359" t="s">
        <v>48</v>
      </c>
      <c r="M59" s="359" t="s">
        <v>71</v>
      </c>
      <c r="N59" s="359"/>
      <c r="O59" s="359"/>
      <c r="P59" s="359"/>
    </row>
    <row r="60" spans="1:16" ht="18">
      <c r="A60" s="360">
        <v>1116</v>
      </c>
      <c r="B60" s="359" t="s">
        <v>963</v>
      </c>
      <c r="C60" s="359" t="s">
        <v>1020</v>
      </c>
      <c r="D60" s="359" t="s">
        <v>958</v>
      </c>
      <c r="E60" s="359" t="s">
        <v>959</v>
      </c>
      <c r="F60" s="359" t="s">
        <v>48</v>
      </c>
      <c r="G60" s="358" t="s">
        <v>71</v>
      </c>
      <c r="H60" s="359" t="s">
        <v>958</v>
      </c>
      <c r="I60" s="359" t="s">
        <v>964</v>
      </c>
      <c r="J60" s="359" t="s">
        <v>965</v>
      </c>
      <c r="K60" s="360" t="s">
        <v>962</v>
      </c>
      <c r="L60" s="359" t="s">
        <v>48</v>
      </c>
      <c r="M60" s="359" t="s">
        <v>71</v>
      </c>
      <c r="N60" s="359"/>
      <c r="O60" s="359"/>
      <c r="P60" s="359"/>
    </row>
    <row r="61" spans="1:16" ht="18">
      <c r="A61" s="360">
        <v>1117</v>
      </c>
      <c r="B61" s="359" t="s">
        <v>963</v>
      </c>
      <c r="C61" s="359" t="s">
        <v>968</v>
      </c>
      <c r="D61" s="359" t="s">
        <v>958</v>
      </c>
      <c r="E61" s="359" t="s">
        <v>959</v>
      </c>
      <c r="F61" s="359" t="s">
        <v>48</v>
      </c>
      <c r="G61" s="358" t="s">
        <v>71</v>
      </c>
      <c r="H61" s="359" t="s">
        <v>958</v>
      </c>
      <c r="I61" s="359" t="s">
        <v>964</v>
      </c>
      <c r="J61" s="359" t="s">
        <v>965</v>
      </c>
      <c r="K61" s="360" t="s">
        <v>962</v>
      </c>
      <c r="L61" s="359" t="s">
        <v>48</v>
      </c>
      <c r="M61" s="359" t="s">
        <v>71</v>
      </c>
      <c r="N61" s="359"/>
      <c r="O61" s="359"/>
      <c r="P61" s="359"/>
    </row>
    <row r="62" spans="1:16" ht="18">
      <c r="A62" s="360">
        <v>1118</v>
      </c>
      <c r="B62" s="359" t="s">
        <v>969</v>
      </c>
      <c r="C62" s="359" t="s">
        <v>84</v>
      </c>
      <c r="D62" s="359" t="s">
        <v>958</v>
      </c>
      <c r="E62" s="359" t="s">
        <v>959</v>
      </c>
      <c r="F62" s="359" t="s">
        <v>48</v>
      </c>
      <c r="G62" s="358" t="s">
        <v>71</v>
      </c>
      <c r="H62" s="359" t="s">
        <v>958</v>
      </c>
      <c r="I62" s="359" t="s">
        <v>964</v>
      </c>
      <c r="J62" s="359" t="s">
        <v>965</v>
      </c>
      <c r="K62" s="360" t="s">
        <v>967</v>
      </c>
      <c r="L62" s="359" t="s">
        <v>48</v>
      </c>
      <c r="M62" s="359" t="s">
        <v>71</v>
      </c>
      <c r="N62" s="359"/>
      <c r="O62" s="359"/>
      <c r="P62" s="359"/>
    </row>
    <row r="63" spans="1:16" ht="18">
      <c r="A63" s="360">
        <v>1119</v>
      </c>
      <c r="B63" s="359" t="s">
        <v>969</v>
      </c>
      <c r="C63" s="359" t="s">
        <v>25</v>
      </c>
      <c r="D63" s="359" t="s">
        <v>958</v>
      </c>
      <c r="E63" s="359" t="s">
        <v>959</v>
      </c>
      <c r="F63" s="359" t="s">
        <v>48</v>
      </c>
      <c r="G63" s="358" t="s">
        <v>71</v>
      </c>
      <c r="H63" s="359" t="s">
        <v>958</v>
      </c>
      <c r="I63" s="359" t="s">
        <v>964</v>
      </c>
      <c r="J63" s="359" t="s">
        <v>965</v>
      </c>
      <c r="K63" s="360" t="s">
        <v>967</v>
      </c>
      <c r="L63" s="359" t="s">
        <v>117</v>
      </c>
      <c r="M63" s="359"/>
      <c r="N63" s="359"/>
      <c r="O63" s="359"/>
      <c r="P63" s="359"/>
    </row>
    <row r="64" spans="1:16" ht="18">
      <c r="A64" s="360">
        <v>1120</v>
      </c>
      <c r="B64" s="359" t="s">
        <v>969</v>
      </c>
      <c r="C64" s="359" t="s">
        <v>25</v>
      </c>
      <c r="D64" s="359" t="s">
        <v>958</v>
      </c>
      <c r="E64" s="359" t="s">
        <v>959</v>
      </c>
      <c r="F64" s="359" t="s">
        <v>48</v>
      </c>
      <c r="G64" s="358" t="s">
        <v>71</v>
      </c>
      <c r="H64" s="359"/>
      <c r="I64" s="359"/>
      <c r="J64" s="359"/>
      <c r="K64" s="360" t="s">
        <v>967</v>
      </c>
      <c r="L64" s="359" t="s">
        <v>1017</v>
      </c>
      <c r="M64" s="359" t="s">
        <v>1021</v>
      </c>
      <c r="N64" s="359"/>
      <c r="O64" s="359"/>
      <c r="P64" s="359"/>
    </row>
    <row r="65" spans="1:16" ht="18">
      <c r="A65" s="360">
        <v>1121</v>
      </c>
      <c r="B65" s="359" t="s">
        <v>969</v>
      </c>
      <c r="C65" s="359" t="s">
        <v>63</v>
      </c>
      <c r="D65" s="359" t="s">
        <v>958</v>
      </c>
      <c r="E65" s="359" t="s">
        <v>959</v>
      </c>
      <c r="F65" s="359" t="s">
        <v>48</v>
      </c>
      <c r="G65" s="358" t="s">
        <v>71</v>
      </c>
      <c r="H65" s="359" t="s">
        <v>958</v>
      </c>
      <c r="I65" s="359" t="s">
        <v>964</v>
      </c>
      <c r="J65" s="359"/>
      <c r="K65" s="360" t="s">
        <v>967</v>
      </c>
      <c r="L65" s="359" t="s">
        <v>48</v>
      </c>
      <c r="M65" s="359" t="s">
        <v>71</v>
      </c>
      <c r="N65" s="359"/>
      <c r="O65" s="359"/>
      <c r="P65" s="359"/>
    </row>
    <row r="66" spans="1:16" ht="18">
      <c r="A66" s="360">
        <v>1101</v>
      </c>
      <c r="B66" s="359" t="s">
        <v>969</v>
      </c>
      <c r="C66" s="359" t="s">
        <v>25</v>
      </c>
      <c r="D66" s="359" t="s">
        <v>958</v>
      </c>
      <c r="E66" s="359" t="s">
        <v>959</v>
      </c>
      <c r="F66" s="359" t="s">
        <v>48</v>
      </c>
      <c r="G66" s="358" t="s">
        <v>64</v>
      </c>
      <c r="H66" s="359" t="s">
        <v>966</v>
      </c>
      <c r="I66" s="359" t="s">
        <v>964</v>
      </c>
      <c r="J66" s="359"/>
      <c r="K66" s="360" t="s">
        <v>967</v>
      </c>
      <c r="L66" s="359" t="s">
        <v>185</v>
      </c>
      <c r="M66" s="359"/>
      <c r="N66" s="359"/>
      <c r="O66" s="359"/>
      <c r="P66" s="359"/>
    </row>
    <row r="67" spans="1:16" ht="18">
      <c r="A67" s="360">
        <v>1102</v>
      </c>
      <c r="B67" s="359" t="s">
        <v>969</v>
      </c>
      <c r="C67" s="359" t="s">
        <v>25</v>
      </c>
      <c r="D67" s="359" t="s">
        <v>958</v>
      </c>
      <c r="E67" s="359" t="s">
        <v>959</v>
      </c>
      <c r="F67" s="359" t="s">
        <v>48</v>
      </c>
      <c r="G67" s="358" t="s">
        <v>64</v>
      </c>
      <c r="H67" s="359" t="s">
        <v>958</v>
      </c>
      <c r="I67" s="359" t="s">
        <v>964</v>
      </c>
      <c r="J67" s="359"/>
      <c r="K67" s="360" t="s">
        <v>967</v>
      </c>
      <c r="L67" s="359" t="s">
        <v>48</v>
      </c>
      <c r="M67" s="359" t="s">
        <v>64</v>
      </c>
      <c r="N67" s="359"/>
      <c r="O67" s="359"/>
      <c r="P67" s="359"/>
    </row>
    <row r="68" spans="1:16" ht="18">
      <c r="A68" s="360">
        <v>1095</v>
      </c>
      <c r="B68" s="359" t="s">
        <v>963</v>
      </c>
      <c r="C68" s="359" t="s">
        <v>69</v>
      </c>
      <c r="D68" s="359" t="s">
        <v>958</v>
      </c>
      <c r="E68" s="359" t="s">
        <v>959</v>
      </c>
      <c r="F68" s="359" t="s">
        <v>48</v>
      </c>
      <c r="G68" s="358" t="s">
        <v>64</v>
      </c>
      <c r="H68" s="359" t="s">
        <v>958</v>
      </c>
      <c r="I68" s="359" t="s">
        <v>964</v>
      </c>
      <c r="J68" s="359"/>
      <c r="K68" s="360" t="s">
        <v>962</v>
      </c>
      <c r="L68" s="359" t="s">
        <v>48</v>
      </c>
      <c r="M68" s="359" t="s">
        <v>64</v>
      </c>
      <c r="N68" s="359"/>
      <c r="O68" s="359"/>
      <c r="P68" s="359"/>
    </row>
    <row r="69" spans="1:16" ht="18">
      <c r="A69" s="360">
        <v>1096</v>
      </c>
      <c r="B69" s="359" t="s">
        <v>963</v>
      </c>
      <c r="C69" s="359" t="s">
        <v>69</v>
      </c>
      <c r="D69" s="359" t="s">
        <v>958</v>
      </c>
      <c r="E69" s="359" t="s">
        <v>959</v>
      </c>
      <c r="F69" s="359" t="s">
        <v>48</v>
      </c>
      <c r="G69" s="358" t="s">
        <v>64</v>
      </c>
      <c r="H69" s="359" t="s">
        <v>958</v>
      </c>
      <c r="I69" s="359" t="s">
        <v>964</v>
      </c>
      <c r="J69" s="359" t="s">
        <v>965</v>
      </c>
      <c r="K69" s="360" t="s">
        <v>962</v>
      </c>
      <c r="L69" s="359" t="s">
        <v>48</v>
      </c>
      <c r="M69" s="359" t="s">
        <v>64</v>
      </c>
      <c r="N69" s="359"/>
      <c r="O69" s="359"/>
      <c r="P69" s="359"/>
    </row>
    <row r="70" spans="1:16" ht="18">
      <c r="A70" s="360">
        <v>1097</v>
      </c>
      <c r="B70" s="359" t="s">
        <v>963</v>
      </c>
      <c r="C70" s="356" t="s">
        <v>69</v>
      </c>
      <c r="D70" s="359" t="s">
        <v>958</v>
      </c>
      <c r="E70" s="359" t="s">
        <v>959</v>
      </c>
      <c r="F70" s="359" t="s">
        <v>48</v>
      </c>
      <c r="G70" s="358" t="s">
        <v>64</v>
      </c>
      <c r="H70" s="359" t="s">
        <v>958</v>
      </c>
      <c r="I70" s="359" t="s">
        <v>964</v>
      </c>
      <c r="J70" s="359"/>
      <c r="K70" s="360" t="s">
        <v>962</v>
      </c>
      <c r="L70" s="359" t="s">
        <v>48</v>
      </c>
      <c r="M70" s="359" t="s">
        <v>64</v>
      </c>
      <c r="N70" s="359"/>
      <c r="O70" s="359"/>
      <c r="P70" s="359"/>
    </row>
    <row r="71" spans="1:16" ht="18">
      <c r="A71" s="360">
        <v>1098</v>
      </c>
      <c r="B71" s="359" t="s">
        <v>963</v>
      </c>
      <c r="C71" s="356" t="s">
        <v>69</v>
      </c>
      <c r="D71" s="359" t="s">
        <v>958</v>
      </c>
      <c r="E71" s="359" t="s">
        <v>959</v>
      </c>
      <c r="F71" s="359" t="s">
        <v>48</v>
      </c>
      <c r="G71" s="358" t="s">
        <v>64</v>
      </c>
      <c r="H71" s="359" t="s">
        <v>958</v>
      </c>
      <c r="I71" s="359" t="s">
        <v>964</v>
      </c>
      <c r="J71" s="359"/>
      <c r="K71" s="360" t="s">
        <v>962</v>
      </c>
      <c r="L71" s="359" t="s">
        <v>48</v>
      </c>
      <c r="M71" s="359" t="s">
        <v>64</v>
      </c>
      <c r="N71" s="359"/>
      <c r="O71" s="359"/>
      <c r="P71" s="359"/>
    </row>
    <row r="72" spans="1:16" ht="18">
      <c r="A72" s="360">
        <v>1099</v>
      </c>
      <c r="B72" s="359" t="s">
        <v>970</v>
      </c>
      <c r="C72" s="359" t="s">
        <v>65</v>
      </c>
      <c r="D72" s="359" t="s">
        <v>958</v>
      </c>
      <c r="E72" s="359" t="s">
        <v>959</v>
      </c>
      <c r="F72" s="359" t="s">
        <v>48</v>
      </c>
      <c r="G72" s="358" t="s">
        <v>64</v>
      </c>
      <c r="H72" s="359" t="s">
        <v>966</v>
      </c>
      <c r="I72" s="359" t="s">
        <v>964</v>
      </c>
      <c r="J72" s="359" t="s">
        <v>965</v>
      </c>
      <c r="K72" s="360" t="s">
        <v>971</v>
      </c>
      <c r="L72" s="359" t="s">
        <v>148</v>
      </c>
      <c r="M72" s="359"/>
      <c r="N72" s="359"/>
      <c r="O72" s="359"/>
      <c r="P72" s="359"/>
    </row>
    <row r="73" spans="1:16" ht="18">
      <c r="A73" s="360">
        <v>1100</v>
      </c>
      <c r="B73" s="359" t="s">
        <v>970</v>
      </c>
      <c r="C73" s="359" t="s">
        <v>65</v>
      </c>
      <c r="D73" s="359" t="s">
        <v>958</v>
      </c>
      <c r="E73" s="359" t="s">
        <v>959</v>
      </c>
      <c r="F73" s="359" t="s">
        <v>48</v>
      </c>
      <c r="G73" s="358" t="s">
        <v>64</v>
      </c>
      <c r="H73" s="359" t="s">
        <v>958</v>
      </c>
      <c r="I73" s="359" t="s">
        <v>964</v>
      </c>
      <c r="J73" s="359"/>
      <c r="K73" s="360" t="s">
        <v>971</v>
      </c>
      <c r="L73" s="359" t="s">
        <v>48</v>
      </c>
      <c r="M73" s="359" t="s">
        <v>64</v>
      </c>
      <c r="N73" s="359"/>
      <c r="O73" s="359"/>
      <c r="P73" s="359"/>
    </row>
    <row r="74" spans="1:16" ht="18">
      <c r="A74" s="360">
        <v>1126</v>
      </c>
      <c r="B74" s="359" t="s">
        <v>963</v>
      </c>
      <c r="C74" s="359" t="s">
        <v>98</v>
      </c>
      <c r="D74" s="359" t="s">
        <v>958</v>
      </c>
      <c r="E74" s="359" t="s">
        <v>959</v>
      </c>
      <c r="F74" s="359" t="s">
        <v>48</v>
      </c>
      <c r="G74" s="358" t="s">
        <v>96</v>
      </c>
      <c r="H74" s="359" t="s">
        <v>958</v>
      </c>
      <c r="I74" s="359"/>
      <c r="J74" s="359" t="s">
        <v>965</v>
      </c>
      <c r="K74" s="360" t="s">
        <v>962</v>
      </c>
      <c r="L74" s="359" t="s">
        <v>48</v>
      </c>
      <c r="M74" s="359" t="s">
        <v>96</v>
      </c>
      <c r="N74" s="359"/>
      <c r="O74" s="359"/>
      <c r="P74" s="359"/>
    </row>
    <row r="75" spans="1:16" ht="18">
      <c r="A75" s="360">
        <v>1127</v>
      </c>
      <c r="B75" s="359" t="s">
        <v>963</v>
      </c>
      <c r="C75" s="359" t="s">
        <v>98</v>
      </c>
      <c r="D75" s="359" t="s">
        <v>958</v>
      </c>
      <c r="E75" s="359" t="s">
        <v>959</v>
      </c>
      <c r="F75" s="359" t="s">
        <v>48</v>
      </c>
      <c r="G75" s="358" t="s">
        <v>96</v>
      </c>
      <c r="H75" s="359" t="s">
        <v>958</v>
      </c>
      <c r="I75" s="359" t="s">
        <v>964</v>
      </c>
      <c r="J75" s="359"/>
      <c r="K75" s="360" t="s">
        <v>962</v>
      </c>
      <c r="L75" s="359" t="s">
        <v>48</v>
      </c>
      <c r="M75" s="359" t="s">
        <v>96</v>
      </c>
      <c r="N75" s="359"/>
      <c r="O75" s="359"/>
      <c r="P75" s="359"/>
    </row>
    <row r="76" spans="1:16" ht="18">
      <c r="A76" s="360">
        <v>1133</v>
      </c>
      <c r="B76" s="359" t="s">
        <v>969</v>
      </c>
      <c r="C76" s="359" t="s">
        <v>101</v>
      </c>
      <c r="D76" s="359" t="s">
        <v>958</v>
      </c>
      <c r="E76" s="359" t="s">
        <v>959</v>
      </c>
      <c r="F76" s="359" t="s">
        <v>48</v>
      </c>
      <c r="G76" s="358" t="s">
        <v>96</v>
      </c>
      <c r="H76" s="359" t="s">
        <v>958</v>
      </c>
      <c r="I76" s="359" t="s">
        <v>964</v>
      </c>
      <c r="J76" s="359" t="s">
        <v>965</v>
      </c>
      <c r="K76" s="360" t="s">
        <v>967</v>
      </c>
      <c r="L76" s="359" t="s">
        <v>48</v>
      </c>
      <c r="M76" s="359" t="s">
        <v>96</v>
      </c>
      <c r="N76" s="359"/>
      <c r="O76" s="359"/>
      <c r="P76" s="359"/>
    </row>
    <row r="77" spans="1:16" ht="18">
      <c r="A77" s="360">
        <v>1134</v>
      </c>
      <c r="B77" s="359" t="s">
        <v>969</v>
      </c>
      <c r="C77" s="359" t="s">
        <v>25</v>
      </c>
      <c r="D77" s="359" t="s">
        <v>958</v>
      </c>
      <c r="E77" s="359" t="s">
        <v>959</v>
      </c>
      <c r="F77" s="359" t="s">
        <v>48</v>
      </c>
      <c r="G77" s="358" t="s">
        <v>96</v>
      </c>
      <c r="H77" s="359" t="s">
        <v>958</v>
      </c>
      <c r="I77" s="359" t="s">
        <v>964</v>
      </c>
      <c r="J77" s="359" t="s">
        <v>965</v>
      </c>
      <c r="K77" s="360" t="s">
        <v>967</v>
      </c>
      <c r="L77" s="359" t="s">
        <v>48</v>
      </c>
      <c r="M77" s="359" t="s">
        <v>972</v>
      </c>
      <c r="N77" s="359"/>
      <c r="O77" s="359"/>
      <c r="P77" s="359"/>
    </row>
    <row r="78" spans="1:16" ht="18">
      <c r="A78" s="360">
        <v>1135</v>
      </c>
      <c r="B78" s="359" t="s">
        <v>969</v>
      </c>
      <c r="C78" s="359" t="s">
        <v>101</v>
      </c>
      <c r="D78" s="359" t="s">
        <v>958</v>
      </c>
      <c r="E78" s="359" t="s">
        <v>959</v>
      </c>
      <c r="F78" s="359" t="s">
        <v>48</v>
      </c>
      <c r="G78" s="358" t="s">
        <v>96</v>
      </c>
      <c r="H78" s="359" t="s">
        <v>958</v>
      </c>
      <c r="I78" s="359" t="s">
        <v>964</v>
      </c>
      <c r="J78" s="359"/>
      <c r="K78" s="360" t="s">
        <v>967</v>
      </c>
      <c r="L78" s="359" t="s">
        <v>48</v>
      </c>
      <c r="M78" s="359" t="s">
        <v>96</v>
      </c>
      <c r="N78" s="359"/>
      <c r="O78" s="359"/>
      <c r="P78" s="359"/>
    </row>
    <row r="79" spans="1:16" ht="18">
      <c r="A79" s="360">
        <v>1138</v>
      </c>
      <c r="B79" s="359" t="s">
        <v>969</v>
      </c>
      <c r="C79" s="359" t="s">
        <v>63</v>
      </c>
      <c r="D79" s="359" t="s">
        <v>958</v>
      </c>
      <c r="E79" s="359" t="s">
        <v>959</v>
      </c>
      <c r="F79" s="359" t="s">
        <v>48</v>
      </c>
      <c r="G79" s="358" t="s">
        <v>96</v>
      </c>
      <c r="H79" s="359" t="s">
        <v>958</v>
      </c>
      <c r="I79" s="359" t="s">
        <v>964</v>
      </c>
      <c r="J79" s="359"/>
      <c r="K79" s="360" t="s">
        <v>967</v>
      </c>
      <c r="L79" s="359" t="s">
        <v>48</v>
      </c>
      <c r="M79" s="359" t="s">
        <v>972</v>
      </c>
      <c r="N79" s="359"/>
      <c r="O79" s="359"/>
      <c r="P79" s="359"/>
    </row>
    <row r="80" spans="1:16" ht="18">
      <c r="A80" s="360">
        <v>1139</v>
      </c>
      <c r="B80" s="359" t="s">
        <v>969</v>
      </c>
      <c r="C80" s="359" t="s">
        <v>63</v>
      </c>
      <c r="D80" s="359" t="s">
        <v>958</v>
      </c>
      <c r="E80" s="359" t="s">
        <v>959</v>
      </c>
      <c r="F80" s="359" t="s">
        <v>48</v>
      </c>
      <c r="G80" s="358" t="s">
        <v>96</v>
      </c>
      <c r="H80" s="359" t="s">
        <v>958</v>
      </c>
      <c r="I80" s="359" t="s">
        <v>964</v>
      </c>
      <c r="J80" s="359"/>
      <c r="K80" s="360" t="s">
        <v>967</v>
      </c>
      <c r="L80" s="359" t="s">
        <v>48</v>
      </c>
      <c r="M80" s="359" t="s">
        <v>972</v>
      </c>
      <c r="N80" s="359"/>
      <c r="O80" s="359"/>
      <c r="P80" s="359"/>
    </row>
    <row r="81" spans="1:16" ht="18">
      <c r="A81" s="360">
        <v>1140</v>
      </c>
      <c r="B81" s="359" t="s">
        <v>969</v>
      </c>
      <c r="C81" s="359" t="s">
        <v>63</v>
      </c>
      <c r="D81" s="359" t="s">
        <v>958</v>
      </c>
      <c r="E81" s="359" t="s">
        <v>959</v>
      </c>
      <c r="F81" s="359" t="s">
        <v>48</v>
      </c>
      <c r="G81" s="358" t="s">
        <v>96</v>
      </c>
      <c r="H81" s="359" t="s">
        <v>958</v>
      </c>
      <c r="I81" s="359" t="s">
        <v>964</v>
      </c>
      <c r="J81" s="359"/>
      <c r="K81" s="360" t="s">
        <v>967</v>
      </c>
      <c r="L81" s="359" t="s">
        <v>48</v>
      </c>
      <c r="M81" s="359" t="s">
        <v>96</v>
      </c>
      <c r="N81" s="359"/>
      <c r="O81" s="359"/>
      <c r="P81" s="359"/>
    </row>
    <row r="82" spans="1:16" s="1" customFormat="1" ht="21.75">
      <c r="A82" s="20"/>
      <c r="B82" s="12"/>
      <c r="C82" s="13"/>
      <c r="D82" s="13"/>
      <c r="E82" s="13">
        <f>SUM(E13:E16)</f>
        <v>2</v>
      </c>
      <c r="F82" s="13"/>
      <c r="G82" s="13"/>
      <c r="H82" s="13"/>
      <c r="I82" s="13"/>
      <c r="J82" s="13"/>
      <c r="K82" s="13"/>
      <c r="L82" s="21"/>
      <c r="M82" s="9"/>
      <c r="N82" s="9"/>
      <c r="O82" s="142"/>
      <c r="P82" s="11"/>
    </row>
    <row r="83" spans="1:16" ht="18">
      <c r="A83" s="360">
        <v>11</v>
      </c>
      <c r="B83" s="359"/>
      <c r="C83" s="359"/>
      <c r="D83" s="356"/>
      <c r="E83" s="359"/>
      <c r="F83" s="359"/>
      <c r="G83" s="358"/>
      <c r="H83" s="359"/>
      <c r="I83" s="359"/>
      <c r="J83" s="359" t="s">
        <v>965</v>
      </c>
      <c r="K83" s="360" t="s">
        <v>967</v>
      </c>
      <c r="L83" s="359" t="s">
        <v>961</v>
      </c>
      <c r="M83" s="359"/>
      <c r="N83" s="359"/>
      <c r="O83" s="359"/>
      <c r="P83" s="359"/>
    </row>
    <row r="84" spans="1:16" ht="18">
      <c r="A84" s="360">
        <v>12</v>
      </c>
      <c r="B84" s="359"/>
      <c r="C84" s="359"/>
      <c r="D84" s="356"/>
      <c r="E84" s="359"/>
      <c r="F84" s="359"/>
      <c r="G84" s="358"/>
      <c r="H84" s="359"/>
      <c r="I84" s="359"/>
      <c r="J84" s="359" t="s">
        <v>965</v>
      </c>
      <c r="K84" s="360" t="s">
        <v>967</v>
      </c>
      <c r="L84" s="359" t="s">
        <v>961</v>
      </c>
      <c r="M84" s="359"/>
      <c r="N84" s="359"/>
      <c r="O84" s="359"/>
      <c r="P84" s="359"/>
    </row>
    <row r="85" spans="1:16" ht="18">
      <c r="A85" s="360">
        <v>17</v>
      </c>
      <c r="B85" s="359" t="s">
        <v>963</v>
      </c>
      <c r="C85" s="359" t="s">
        <v>968</v>
      </c>
      <c r="D85" s="359" t="s">
        <v>958</v>
      </c>
      <c r="E85" s="359" t="s">
        <v>959</v>
      </c>
      <c r="F85" s="359" t="s">
        <v>133</v>
      </c>
      <c r="G85" s="356" t="s">
        <v>49</v>
      </c>
      <c r="H85" s="359" t="s">
        <v>966</v>
      </c>
      <c r="I85" s="359" t="s">
        <v>964</v>
      </c>
      <c r="J85" s="359" t="s">
        <v>965</v>
      </c>
      <c r="K85" s="360" t="s">
        <v>962</v>
      </c>
      <c r="L85" s="359" t="s">
        <v>133</v>
      </c>
      <c r="M85" s="359"/>
      <c r="N85" s="359"/>
      <c r="O85" s="359"/>
      <c r="P85" s="359"/>
    </row>
    <row r="86" spans="1:16" ht="18">
      <c r="A86" s="360">
        <v>26</v>
      </c>
      <c r="B86" s="359" t="s">
        <v>969</v>
      </c>
      <c r="C86" s="359" t="s">
        <v>25</v>
      </c>
      <c r="D86" s="359" t="s">
        <v>958</v>
      </c>
      <c r="E86" s="359" t="s">
        <v>959</v>
      </c>
      <c r="F86" s="359" t="s">
        <v>133</v>
      </c>
      <c r="G86" s="356" t="s">
        <v>49</v>
      </c>
      <c r="H86" s="359" t="s">
        <v>966</v>
      </c>
      <c r="I86" s="359" t="s">
        <v>964</v>
      </c>
      <c r="J86" s="359"/>
      <c r="K86" s="360" t="s">
        <v>967</v>
      </c>
      <c r="L86" s="359" t="s">
        <v>133</v>
      </c>
      <c r="M86" s="359"/>
      <c r="N86" s="359"/>
      <c r="O86" s="359"/>
      <c r="P86" s="359"/>
    </row>
    <row r="87" spans="1:16" ht="18">
      <c r="A87" s="360">
        <v>15</v>
      </c>
      <c r="B87" s="359" t="s">
        <v>963</v>
      </c>
      <c r="C87" s="359" t="s">
        <v>24</v>
      </c>
      <c r="D87" s="359" t="s">
        <v>966</v>
      </c>
      <c r="E87" s="359" t="s">
        <v>959</v>
      </c>
      <c r="F87" s="359" t="s">
        <v>133</v>
      </c>
      <c r="G87" s="356" t="s">
        <v>138</v>
      </c>
      <c r="H87" s="359" t="s">
        <v>966</v>
      </c>
      <c r="I87" s="359" t="s">
        <v>964</v>
      </c>
      <c r="J87" s="359"/>
      <c r="K87" s="360" t="s">
        <v>962</v>
      </c>
      <c r="L87" s="359" t="s">
        <v>133</v>
      </c>
      <c r="M87" s="359"/>
      <c r="N87" s="359"/>
      <c r="O87" s="359"/>
      <c r="P87" s="359"/>
    </row>
    <row r="88" spans="1:16" ht="18">
      <c r="A88" s="360">
        <v>19</v>
      </c>
      <c r="B88" s="359" t="s">
        <v>963</v>
      </c>
      <c r="C88" s="359" t="s">
        <v>968</v>
      </c>
      <c r="D88" s="359" t="s">
        <v>966</v>
      </c>
      <c r="E88" s="359" t="s">
        <v>959</v>
      </c>
      <c r="F88" s="359" t="s">
        <v>133</v>
      </c>
      <c r="G88" s="356" t="s">
        <v>138</v>
      </c>
      <c r="H88" s="359" t="s">
        <v>966</v>
      </c>
      <c r="I88" s="359" t="s">
        <v>964</v>
      </c>
      <c r="J88" s="359" t="s">
        <v>965</v>
      </c>
      <c r="K88" s="360" t="s">
        <v>962</v>
      </c>
      <c r="L88" s="359" t="s">
        <v>133</v>
      </c>
      <c r="M88" s="359"/>
      <c r="N88" s="359"/>
      <c r="O88" s="359"/>
      <c r="P88" s="359"/>
    </row>
    <row r="89" spans="1:16" ht="18">
      <c r="A89" s="360">
        <v>29</v>
      </c>
      <c r="B89" s="359" t="s">
        <v>970</v>
      </c>
      <c r="C89" s="359" t="s">
        <v>65</v>
      </c>
      <c r="D89" s="359" t="s">
        <v>966</v>
      </c>
      <c r="E89" s="359" t="s">
        <v>959</v>
      </c>
      <c r="F89" s="359" t="s">
        <v>133</v>
      </c>
      <c r="G89" s="356" t="s">
        <v>138</v>
      </c>
      <c r="H89" s="359" t="s">
        <v>966</v>
      </c>
      <c r="I89" s="359" t="s">
        <v>964</v>
      </c>
      <c r="J89" s="359" t="s">
        <v>965</v>
      </c>
      <c r="K89" s="360" t="s">
        <v>971</v>
      </c>
      <c r="L89" s="359" t="s">
        <v>133</v>
      </c>
      <c r="M89" s="359"/>
      <c r="N89" s="359"/>
      <c r="O89" s="359"/>
      <c r="P89" s="359"/>
    </row>
    <row r="90" spans="1:16" ht="18">
      <c r="A90" s="360">
        <v>30</v>
      </c>
      <c r="B90" s="359" t="s">
        <v>970</v>
      </c>
      <c r="C90" s="359" t="s">
        <v>65</v>
      </c>
      <c r="D90" s="359" t="s">
        <v>966</v>
      </c>
      <c r="E90" s="359" t="s">
        <v>959</v>
      </c>
      <c r="F90" s="359" t="s">
        <v>133</v>
      </c>
      <c r="G90" s="356" t="s">
        <v>138</v>
      </c>
      <c r="H90" s="359" t="s">
        <v>966</v>
      </c>
      <c r="I90" s="359" t="s">
        <v>964</v>
      </c>
      <c r="J90" s="359"/>
      <c r="K90" s="360" t="s">
        <v>971</v>
      </c>
      <c r="L90" s="359" t="s">
        <v>133</v>
      </c>
      <c r="M90" s="359"/>
      <c r="N90" s="359"/>
      <c r="O90" s="359"/>
      <c r="P90" s="359"/>
    </row>
    <row r="91" spans="1:16" ht="18">
      <c r="A91" s="360">
        <v>31</v>
      </c>
      <c r="B91" s="359" t="s">
        <v>970</v>
      </c>
      <c r="C91" s="359" t="s">
        <v>65</v>
      </c>
      <c r="D91" s="359" t="s">
        <v>966</v>
      </c>
      <c r="E91" s="359" t="s">
        <v>959</v>
      </c>
      <c r="F91" s="359" t="s">
        <v>133</v>
      </c>
      <c r="G91" s="356" t="s">
        <v>138</v>
      </c>
      <c r="H91" s="359" t="s">
        <v>966</v>
      </c>
      <c r="I91" s="359" t="s">
        <v>964</v>
      </c>
      <c r="J91" s="359"/>
      <c r="K91" s="360" t="s">
        <v>971</v>
      </c>
      <c r="L91" s="359" t="s">
        <v>133</v>
      </c>
      <c r="M91" s="359"/>
      <c r="N91" s="359"/>
      <c r="O91" s="359"/>
      <c r="P91" s="359"/>
    </row>
    <row r="92" spans="1:16" ht="18">
      <c r="A92" s="360">
        <v>21</v>
      </c>
      <c r="B92" s="359" t="s">
        <v>963</v>
      </c>
      <c r="C92" s="359" t="s">
        <v>88</v>
      </c>
      <c r="D92" s="359" t="s">
        <v>966</v>
      </c>
      <c r="E92" s="359" t="s">
        <v>959</v>
      </c>
      <c r="F92" s="359" t="s">
        <v>133</v>
      </c>
      <c r="G92" s="356" t="s">
        <v>146</v>
      </c>
      <c r="H92" s="359" t="s">
        <v>958</v>
      </c>
      <c r="I92" s="359" t="s">
        <v>964</v>
      </c>
      <c r="J92" s="359"/>
      <c r="K92" s="360" t="s">
        <v>962</v>
      </c>
      <c r="L92" s="356" t="s">
        <v>48</v>
      </c>
      <c r="M92" s="359" t="s">
        <v>972</v>
      </c>
      <c r="N92" s="359"/>
      <c r="O92" s="359"/>
      <c r="P92" s="359"/>
    </row>
    <row r="93" spans="1:16" ht="18">
      <c r="A93" s="360">
        <v>22</v>
      </c>
      <c r="B93" s="359" t="s">
        <v>963</v>
      </c>
      <c r="C93" s="359" t="s">
        <v>88</v>
      </c>
      <c r="D93" s="359" t="s">
        <v>966</v>
      </c>
      <c r="E93" s="359" t="s">
        <v>959</v>
      </c>
      <c r="F93" s="359" t="s">
        <v>133</v>
      </c>
      <c r="G93" s="356" t="s">
        <v>146</v>
      </c>
      <c r="H93" s="359" t="s">
        <v>966</v>
      </c>
      <c r="I93" s="359" t="s">
        <v>964</v>
      </c>
      <c r="J93" s="359"/>
      <c r="K93" s="360" t="s">
        <v>962</v>
      </c>
      <c r="L93" s="359" t="s">
        <v>133</v>
      </c>
      <c r="M93" s="359"/>
      <c r="N93" s="359"/>
      <c r="O93" s="359"/>
      <c r="P93" s="359"/>
    </row>
    <row r="94" spans="1:16" ht="18">
      <c r="A94" s="360">
        <v>23</v>
      </c>
      <c r="B94" s="359" t="s">
        <v>969</v>
      </c>
      <c r="C94" s="359" t="s">
        <v>84</v>
      </c>
      <c r="D94" s="359" t="s">
        <v>966</v>
      </c>
      <c r="E94" s="359" t="s">
        <v>959</v>
      </c>
      <c r="F94" s="359" t="s">
        <v>133</v>
      </c>
      <c r="G94" s="356" t="s">
        <v>146</v>
      </c>
      <c r="H94" s="359" t="s">
        <v>966</v>
      </c>
      <c r="I94" s="359" t="s">
        <v>964</v>
      </c>
      <c r="J94" s="359"/>
      <c r="K94" s="360" t="s">
        <v>967</v>
      </c>
      <c r="L94" s="359" t="s">
        <v>133</v>
      </c>
      <c r="M94" s="359"/>
      <c r="N94" s="359"/>
      <c r="O94" s="359"/>
      <c r="P94" s="359"/>
    </row>
    <row r="95" spans="1:16" ht="18">
      <c r="A95" s="360">
        <v>24</v>
      </c>
      <c r="B95" s="359" t="s">
        <v>969</v>
      </c>
      <c r="C95" s="359" t="s">
        <v>84</v>
      </c>
      <c r="D95" s="359" t="s">
        <v>966</v>
      </c>
      <c r="E95" s="359" t="s">
        <v>959</v>
      </c>
      <c r="F95" s="359" t="s">
        <v>133</v>
      </c>
      <c r="G95" s="356" t="s">
        <v>146</v>
      </c>
      <c r="H95" s="359" t="s">
        <v>966</v>
      </c>
      <c r="I95" s="359" t="s">
        <v>964</v>
      </c>
      <c r="J95" s="359"/>
      <c r="K95" s="360" t="s">
        <v>967</v>
      </c>
      <c r="L95" s="359" t="s">
        <v>133</v>
      </c>
      <c r="M95" s="359"/>
      <c r="N95" s="359"/>
      <c r="O95" s="359"/>
      <c r="P95" s="359"/>
    </row>
    <row r="96" spans="1:16" ht="18">
      <c r="A96" s="360">
        <v>28</v>
      </c>
      <c r="B96" s="359" t="s">
        <v>969</v>
      </c>
      <c r="C96" s="359" t="s">
        <v>25</v>
      </c>
      <c r="D96" s="359" t="s">
        <v>966</v>
      </c>
      <c r="E96" s="359" t="s">
        <v>959</v>
      </c>
      <c r="F96" s="359" t="s">
        <v>133</v>
      </c>
      <c r="G96" s="356" t="s">
        <v>146</v>
      </c>
      <c r="H96" s="359" t="s">
        <v>966</v>
      </c>
      <c r="I96" s="359" t="s">
        <v>964</v>
      </c>
      <c r="J96" s="359"/>
      <c r="K96" s="360" t="s">
        <v>967</v>
      </c>
      <c r="L96" s="359" t="s">
        <v>133</v>
      </c>
      <c r="M96" s="359"/>
      <c r="N96" s="359"/>
      <c r="O96" s="359"/>
      <c r="P96" s="359"/>
    </row>
    <row r="97" spans="1:16" ht="18">
      <c r="A97" s="360">
        <v>16</v>
      </c>
      <c r="B97" s="359" t="s">
        <v>963</v>
      </c>
      <c r="C97" s="359" t="s">
        <v>24</v>
      </c>
      <c r="D97" s="359" t="s">
        <v>966</v>
      </c>
      <c r="E97" s="359" t="s">
        <v>959</v>
      </c>
      <c r="F97" s="359" t="s">
        <v>133</v>
      </c>
      <c r="G97" s="356" t="s">
        <v>142</v>
      </c>
      <c r="H97" s="359" t="s">
        <v>966</v>
      </c>
      <c r="I97" s="359" t="s">
        <v>964</v>
      </c>
      <c r="J97" s="359" t="s">
        <v>965</v>
      </c>
      <c r="K97" s="360" t="s">
        <v>962</v>
      </c>
      <c r="L97" s="359" t="s">
        <v>133</v>
      </c>
      <c r="M97" s="359"/>
      <c r="N97" s="359"/>
      <c r="O97" s="359"/>
      <c r="P97" s="359"/>
    </row>
    <row r="98" spans="1:16" ht="18">
      <c r="A98" s="360">
        <v>20</v>
      </c>
      <c r="B98" s="359" t="s">
        <v>963</v>
      </c>
      <c r="C98" s="359" t="s">
        <v>968</v>
      </c>
      <c r="D98" s="359" t="s">
        <v>966</v>
      </c>
      <c r="E98" s="359" t="s">
        <v>959</v>
      </c>
      <c r="F98" s="359" t="s">
        <v>133</v>
      </c>
      <c r="G98" s="356" t="s">
        <v>142</v>
      </c>
      <c r="H98" s="359" t="s">
        <v>958</v>
      </c>
      <c r="I98" s="359" t="s">
        <v>964</v>
      </c>
      <c r="J98" s="359" t="s">
        <v>965</v>
      </c>
      <c r="K98" s="360" t="s">
        <v>962</v>
      </c>
      <c r="L98" s="356" t="s">
        <v>102</v>
      </c>
      <c r="M98" s="359"/>
      <c r="N98" s="359"/>
      <c r="O98" s="359"/>
      <c r="P98" s="359"/>
    </row>
    <row r="99" spans="1:16" ht="18">
      <c r="A99" s="360">
        <v>25</v>
      </c>
      <c r="B99" s="359" t="s">
        <v>969</v>
      </c>
      <c r="C99" s="359" t="s">
        <v>101</v>
      </c>
      <c r="D99" s="359" t="s">
        <v>966</v>
      </c>
      <c r="E99" s="359" t="s">
        <v>959</v>
      </c>
      <c r="F99" s="359" t="s">
        <v>133</v>
      </c>
      <c r="G99" s="356" t="s">
        <v>142</v>
      </c>
      <c r="H99" s="359" t="s">
        <v>958</v>
      </c>
      <c r="I99" s="359" t="s">
        <v>964</v>
      </c>
      <c r="J99" s="359" t="s">
        <v>965</v>
      </c>
      <c r="K99" s="360" t="s">
        <v>967</v>
      </c>
      <c r="L99" s="356" t="s">
        <v>48</v>
      </c>
      <c r="M99" s="359" t="s">
        <v>96</v>
      </c>
      <c r="N99" s="359"/>
      <c r="O99" s="359"/>
      <c r="P99" s="359"/>
    </row>
    <row r="100" spans="1:16" ht="18">
      <c r="A100" s="360">
        <v>32</v>
      </c>
      <c r="B100" s="359" t="s">
        <v>970</v>
      </c>
      <c r="C100" s="359" t="s">
        <v>130</v>
      </c>
      <c r="D100" s="359" t="s">
        <v>966</v>
      </c>
      <c r="E100" s="359" t="s">
        <v>959</v>
      </c>
      <c r="F100" s="359" t="s">
        <v>133</v>
      </c>
      <c r="G100" s="356" t="s">
        <v>142</v>
      </c>
      <c r="H100" s="359" t="s">
        <v>966</v>
      </c>
      <c r="I100" s="359" t="s">
        <v>964</v>
      </c>
      <c r="J100" s="359"/>
      <c r="K100" s="360" t="s">
        <v>971</v>
      </c>
      <c r="L100" s="359" t="s">
        <v>133</v>
      </c>
      <c r="M100" s="359"/>
      <c r="N100" s="359"/>
      <c r="O100" s="359"/>
      <c r="P100" s="359"/>
    </row>
    <row r="101" spans="1:16" ht="18">
      <c r="A101" s="360">
        <v>33</v>
      </c>
      <c r="B101" s="359" t="s">
        <v>970</v>
      </c>
      <c r="C101" s="359" t="s">
        <v>130</v>
      </c>
      <c r="D101" s="359" t="s">
        <v>966</v>
      </c>
      <c r="E101" s="359" t="s">
        <v>959</v>
      </c>
      <c r="F101" s="359" t="s">
        <v>133</v>
      </c>
      <c r="G101" s="356" t="s">
        <v>142</v>
      </c>
      <c r="H101" s="359" t="s">
        <v>966</v>
      </c>
      <c r="I101" s="359" t="s">
        <v>964</v>
      </c>
      <c r="J101" s="359"/>
      <c r="K101" s="360" t="s">
        <v>971</v>
      </c>
      <c r="L101" s="359" t="s">
        <v>133</v>
      </c>
      <c r="M101" s="359"/>
      <c r="N101" s="359"/>
      <c r="O101" s="359"/>
      <c r="P101" s="359"/>
    </row>
    <row r="102" spans="1:16" ht="18">
      <c r="A102" s="360">
        <v>13</v>
      </c>
      <c r="B102" s="359" t="s">
        <v>963</v>
      </c>
      <c r="C102" s="359" t="s">
        <v>24</v>
      </c>
      <c r="D102" s="359" t="s">
        <v>966</v>
      </c>
      <c r="E102" s="359" t="s">
        <v>959</v>
      </c>
      <c r="F102" s="359" t="s">
        <v>133</v>
      </c>
      <c r="G102" s="356" t="s">
        <v>135</v>
      </c>
      <c r="H102" s="359" t="s">
        <v>966</v>
      </c>
      <c r="I102" s="359" t="s">
        <v>964</v>
      </c>
      <c r="J102" s="359"/>
      <c r="K102" s="360" t="s">
        <v>962</v>
      </c>
      <c r="L102" s="359" t="s">
        <v>133</v>
      </c>
      <c r="M102" s="359"/>
      <c r="N102" s="359"/>
      <c r="O102" s="359"/>
      <c r="P102" s="359"/>
    </row>
    <row r="103" spans="1:16" ht="18">
      <c r="A103" s="360">
        <v>14</v>
      </c>
      <c r="B103" s="359" t="s">
        <v>963</v>
      </c>
      <c r="C103" s="359" t="s">
        <v>24</v>
      </c>
      <c r="D103" s="359" t="s">
        <v>966</v>
      </c>
      <c r="E103" s="359" t="s">
        <v>959</v>
      </c>
      <c r="F103" s="359" t="s">
        <v>133</v>
      </c>
      <c r="G103" s="356" t="s">
        <v>135</v>
      </c>
      <c r="H103" s="359" t="s">
        <v>966</v>
      </c>
      <c r="I103" s="359" t="s">
        <v>964</v>
      </c>
      <c r="J103" s="359" t="s">
        <v>965</v>
      </c>
      <c r="K103" s="360" t="s">
        <v>962</v>
      </c>
      <c r="L103" s="359" t="s">
        <v>133</v>
      </c>
      <c r="M103" s="359"/>
      <c r="N103" s="359"/>
      <c r="O103" s="359"/>
      <c r="P103" s="359"/>
    </row>
    <row r="104" spans="1:16" ht="18">
      <c r="A104" s="360">
        <v>18</v>
      </c>
      <c r="B104" s="359" t="s">
        <v>963</v>
      </c>
      <c r="C104" s="359" t="s">
        <v>968</v>
      </c>
      <c r="D104" s="359" t="s">
        <v>966</v>
      </c>
      <c r="E104" s="359" t="s">
        <v>959</v>
      </c>
      <c r="F104" s="359" t="s">
        <v>133</v>
      </c>
      <c r="G104" s="356" t="s">
        <v>135</v>
      </c>
      <c r="H104" s="359" t="s">
        <v>966</v>
      </c>
      <c r="I104" s="359" t="s">
        <v>964</v>
      </c>
      <c r="J104" s="359" t="s">
        <v>965</v>
      </c>
      <c r="K104" s="360" t="s">
        <v>962</v>
      </c>
      <c r="L104" s="359" t="s">
        <v>133</v>
      </c>
      <c r="M104" s="359"/>
      <c r="N104" s="359"/>
      <c r="O104" s="359"/>
      <c r="P104" s="359"/>
    </row>
    <row r="105" spans="1:16" ht="18">
      <c r="A105" s="360">
        <v>27</v>
      </c>
      <c r="B105" s="359" t="s">
        <v>969</v>
      </c>
      <c r="C105" s="359" t="s">
        <v>25</v>
      </c>
      <c r="D105" s="359" t="s">
        <v>966</v>
      </c>
      <c r="E105" s="359" t="s">
        <v>959</v>
      </c>
      <c r="F105" s="359" t="s">
        <v>133</v>
      </c>
      <c r="G105" s="356" t="s">
        <v>135</v>
      </c>
      <c r="H105" s="359" t="s">
        <v>966</v>
      </c>
      <c r="I105" s="359" t="s">
        <v>964</v>
      </c>
      <c r="J105" s="359" t="s">
        <v>965</v>
      </c>
      <c r="K105" s="360" t="s">
        <v>967</v>
      </c>
      <c r="L105" s="359" t="s">
        <v>133</v>
      </c>
      <c r="M105" s="359"/>
      <c r="N105" s="359"/>
      <c r="O105" s="359"/>
      <c r="P105" s="359"/>
    </row>
    <row r="106" spans="1:16" ht="18">
      <c r="A106" s="360">
        <v>35</v>
      </c>
      <c r="B106" s="359" t="s">
        <v>969</v>
      </c>
      <c r="C106" s="356" t="s">
        <v>84</v>
      </c>
      <c r="D106" s="359" t="s">
        <v>958</v>
      </c>
      <c r="E106" s="359" t="s">
        <v>959</v>
      </c>
      <c r="F106" s="359" t="s">
        <v>973</v>
      </c>
      <c r="G106" s="356" t="s">
        <v>49</v>
      </c>
      <c r="H106" s="359" t="s">
        <v>958</v>
      </c>
      <c r="I106" s="359" t="s">
        <v>964</v>
      </c>
      <c r="J106" s="359" t="s">
        <v>965</v>
      </c>
      <c r="K106" s="360" t="s">
        <v>967</v>
      </c>
      <c r="L106" s="359" t="s">
        <v>117</v>
      </c>
      <c r="M106" s="359"/>
      <c r="N106" s="359"/>
      <c r="O106" s="359" t="s">
        <v>251</v>
      </c>
      <c r="P106" s="359"/>
    </row>
    <row r="107" spans="1:16" ht="18">
      <c r="A107" s="360">
        <v>38</v>
      </c>
      <c r="B107" s="359" t="s">
        <v>969</v>
      </c>
      <c r="C107" s="356" t="s">
        <v>84</v>
      </c>
      <c r="D107" s="359" t="s">
        <v>958</v>
      </c>
      <c r="E107" s="359" t="s">
        <v>959</v>
      </c>
      <c r="F107" s="359" t="s">
        <v>973</v>
      </c>
      <c r="G107" s="356" t="s">
        <v>49</v>
      </c>
      <c r="H107" s="359" t="s">
        <v>958</v>
      </c>
      <c r="I107" s="359" t="s">
        <v>964</v>
      </c>
      <c r="J107" s="359" t="s">
        <v>965</v>
      </c>
      <c r="K107" s="360" t="s">
        <v>967</v>
      </c>
      <c r="L107" s="359" t="s">
        <v>48</v>
      </c>
      <c r="M107" s="359" t="s">
        <v>972</v>
      </c>
      <c r="N107" s="359"/>
      <c r="O107" s="359" t="s">
        <v>251</v>
      </c>
      <c r="P107" s="359"/>
    </row>
    <row r="108" spans="1:16" ht="18">
      <c r="A108" s="360">
        <v>41</v>
      </c>
      <c r="B108" s="359" t="s">
        <v>969</v>
      </c>
      <c r="C108" s="356" t="s">
        <v>84</v>
      </c>
      <c r="D108" s="359" t="s">
        <v>958</v>
      </c>
      <c r="E108" s="359" t="s">
        <v>959</v>
      </c>
      <c r="F108" s="359" t="s">
        <v>973</v>
      </c>
      <c r="G108" s="356" t="s">
        <v>49</v>
      </c>
      <c r="H108" s="359" t="s">
        <v>966</v>
      </c>
      <c r="I108" s="359"/>
      <c r="J108" s="359" t="s">
        <v>965</v>
      </c>
      <c r="K108" s="360" t="s">
        <v>967</v>
      </c>
      <c r="L108" s="359" t="s">
        <v>974</v>
      </c>
      <c r="M108" s="359" t="s">
        <v>975</v>
      </c>
      <c r="N108" s="359"/>
      <c r="O108" s="359" t="s">
        <v>251</v>
      </c>
      <c r="P108" s="359"/>
    </row>
    <row r="109" spans="1:16" ht="18">
      <c r="A109" s="360">
        <v>44</v>
      </c>
      <c r="B109" s="359" t="s">
        <v>969</v>
      </c>
      <c r="C109" s="356" t="s">
        <v>84</v>
      </c>
      <c r="D109" s="359" t="s">
        <v>958</v>
      </c>
      <c r="E109" s="359" t="s">
        <v>959</v>
      </c>
      <c r="F109" s="359" t="s">
        <v>973</v>
      </c>
      <c r="G109" s="356" t="s">
        <v>49</v>
      </c>
      <c r="H109" s="359" t="s">
        <v>966</v>
      </c>
      <c r="I109" s="359" t="s">
        <v>964</v>
      </c>
      <c r="J109" s="359" t="s">
        <v>965</v>
      </c>
      <c r="K109" s="360" t="s">
        <v>967</v>
      </c>
      <c r="L109" s="359" t="s">
        <v>976</v>
      </c>
      <c r="M109" s="359" t="s">
        <v>977</v>
      </c>
      <c r="N109" s="359"/>
      <c r="O109" s="359" t="s">
        <v>265</v>
      </c>
      <c r="P109" s="359"/>
    </row>
    <row r="110" spans="1:16" ht="18">
      <c r="A110" s="360">
        <v>47</v>
      </c>
      <c r="B110" s="359" t="s">
        <v>969</v>
      </c>
      <c r="C110" s="356" t="s">
        <v>84</v>
      </c>
      <c r="D110" s="359" t="s">
        <v>958</v>
      </c>
      <c r="E110" s="359" t="s">
        <v>959</v>
      </c>
      <c r="F110" s="359" t="s">
        <v>973</v>
      </c>
      <c r="G110" s="356" t="s">
        <v>49</v>
      </c>
      <c r="H110" s="359" t="s">
        <v>966</v>
      </c>
      <c r="I110" s="359" t="s">
        <v>964</v>
      </c>
      <c r="J110" s="359" t="s">
        <v>965</v>
      </c>
      <c r="K110" s="360" t="s">
        <v>967</v>
      </c>
      <c r="L110" s="359" t="s">
        <v>161</v>
      </c>
      <c r="M110" s="359"/>
      <c r="N110" s="359"/>
      <c r="O110" s="359" t="s">
        <v>265</v>
      </c>
      <c r="P110" s="359"/>
    </row>
    <row r="111" spans="1:16" ht="18">
      <c r="A111" s="360">
        <v>50</v>
      </c>
      <c r="B111" s="359" t="s">
        <v>969</v>
      </c>
      <c r="C111" s="356" t="s">
        <v>84</v>
      </c>
      <c r="D111" s="359" t="s">
        <v>958</v>
      </c>
      <c r="E111" s="359" t="s">
        <v>959</v>
      </c>
      <c r="F111" s="359" t="s">
        <v>973</v>
      </c>
      <c r="G111" s="356" t="s">
        <v>49</v>
      </c>
      <c r="H111" s="359" t="s">
        <v>966</v>
      </c>
      <c r="I111" s="359" t="s">
        <v>964</v>
      </c>
      <c r="J111" s="359" t="s">
        <v>965</v>
      </c>
      <c r="K111" s="360" t="s">
        <v>967</v>
      </c>
      <c r="L111" s="359" t="s">
        <v>978</v>
      </c>
      <c r="M111" s="359" t="s">
        <v>979</v>
      </c>
      <c r="N111" s="359"/>
      <c r="O111" s="359" t="s">
        <v>265</v>
      </c>
      <c r="P111" s="359"/>
    </row>
    <row r="112" spans="1:16" ht="18">
      <c r="A112" s="360">
        <v>53</v>
      </c>
      <c r="B112" s="359" t="s">
        <v>969</v>
      </c>
      <c r="C112" s="356" t="s">
        <v>84</v>
      </c>
      <c r="D112" s="359" t="s">
        <v>966</v>
      </c>
      <c r="E112" s="359" t="s">
        <v>959</v>
      </c>
      <c r="F112" s="359" t="s">
        <v>973</v>
      </c>
      <c r="G112" s="356" t="s">
        <v>234</v>
      </c>
      <c r="H112" s="359" t="s">
        <v>966</v>
      </c>
      <c r="I112" s="359" t="s">
        <v>964</v>
      </c>
      <c r="J112" s="359" t="s">
        <v>965</v>
      </c>
      <c r="K112" s="360" t="s">
        <v>967</v>
      </c>
      <c r="L112" s="359" t="s">
        <v>976</v>
      </c>
      <c r="M112" s="359" t="s">
        <v>977</v>
      </c>
      <c r="N112" s="359"/>
      <c r="O112" s="359" t="s">
        <v>251</v>
      </c>
      <c r="P112" s="359"/>
    </row>
    <row r="113" spans="1:16" ht="18">
      <c r="A113" s="360">
        <v>56</v>
      </c>
      <c r="B113" s="359" t="s">
        <v>969</v>
      </c>
      <c r="C113" s="356" t="s">
        <v>84</v>
      </c>
      <c r="D113" s="359" t="s">
        <v>966</v>
      </c>
      <c r="E113" s="359" t="s">
        <v>959</v>
      </c>
      <c r="F113" s="359" t="s">
        <v>973</v>
      </c>
      <c r="G113" s="356" t="s">
        <v>234</v>
      </c>
      <c r="H113" s="359" t="s">
        <v>958</v>
      </c>
      <c r="I113" s="359" t="s">
        <v>964</v>
      </c>
      <c r="J113" s="359" t="s">
        <v>965</v>
      </c>
      <c r="K113" s="360" t="s">
        <v>967</v>
      </c>
      <c r="L113" s="359" t="s">
        <v>48</v>
      </c>
      <c r="M113" s="359" t="s">
        <v>972</v>
      </c>
      <c r="N113" s="359"/>
      <c r="O113" s="359" t="s">
        <v>251</v>
      </c>
      <c r="P113" s="359"/>
    </row>
    <row r="114" spans="1:16" ht="18">
      <c r="A114" s="360">
        <v>59</v>
      </c>
      <c r="B114" s="359" t="s">
        <v>969</v>
      </c>
      <c r="C114" s="356" t="s">
        <v>84</v>
      </c>
      <c r="D114" s="359" t="s">
        <v>966</v>
      </c>
      <c r="E114" s="359" t="s">
        <v>959</v>
      </c>
      <c r="F114" s="359" t="s">
        <v>973</v>
      </c>
      <c r="G114" s="356" t="s">
        <v>234</v>
      </c>
      <c r="H114" s="359" t="s">
        <v>958</v>
      </c>
      <c r="I114" s="359" t="s">
        <v>964</v>
      </c>
      <c r="J114" s="359" t="s">
        <v>965</v>
      </c>
      <c r="K114" s="360" t="s">
        <v>967</v>
      </c>
      <c r="L114" s="359" t="s">
        <v>34</v>
      </c>
      <c r="M114" s="359"/>
      <c r="N114" s="359"/>
      <c r="O114" s="359" t="s">
        <v>251</v>
      </c>
      <c r="P114" s="359"/>
    </row>
    <row r="115" spans="1:16" ht="18">
      <c r="A115" s="360">
        <v>62</v>
      </c>
      <c r="B115" s="359" t="s">
        <v>969</v>
      </c>
      <c r="C115" s="356" t="s">
        <v>84</v>
      </c>
      <c r="D115" s="359" t="s">
        <v>966</v>
      </c>
      <c r="E115" s="359" t="s">
        <v>959</v>
      </c>
      <c r="F115" s="359" t="s">
        <v>973</v>
      </c>
      <c r="G115" s="356" t="s">
        <v>234</v>
      </c>
      <c r="H115" s="359" t="s">
        <v>966</v>
      </c>
      <c r="I115" s="359" t="s">
        <v>964</v>
      </c>
      <c r="J115" s="359"/>
      <c r="K115" s="360" t="s">
        <v>967</v>
      </c>
      <c r="L115" s="359" t="s">
        <v>974</v>
      </c>
      <c r="M115" s="359" t="s">
        <v>980</v>
      </c>
      <c r="N115" s="359"/>
      <c r="O115" s="359" t="s">
        <v>265</v>
      </c>
      <c r="P115" s="359"/>
    </row>
    <row r="116" spans="1:16" ht="18">
      <c r="A116" s="360">
        <v>65</v>
      </c>
      <c r="B116" s="359" t="s">
        <v>969</v>
      </c>
      <c r="C116" s="356" t="s">
        <v>84</v>
      </c>
      <c r="D116" s="359" t="s">
        <v>966</v>
      </c>
      <c r="E116" s="359" t="s">
        <v>959</v>
      </c>
      <c r="F116" s="359" t="s">
        <v>973</v>
      </c>
      <c r="G116" s="356" t="s">
        <v>234</v>
      </c>
      <c r="H116" s="359" t="s">
        <v>966</v>
      </c>
      <c r="I116" s="359" t="s">
        <v>964</v>
      </c>
      <c r="J116" s="359" t="s">
        <v>965</v>
      </c>
      <c r="K116" s="360" t="s">
        <v>967</v>
      </c>
      <c r="L116" s="359" t="s">
        <v>981</v>
      </c>
      <c r="M116" s="359" t="s">
        <v>982</v>
      </c>
      <c r="N116" s="359"/>
      <c r="O116" s="359" t="s">
        <v>265</v>
      </c>
      <c r="P116" s="359"/>
    </row>
    <row r="117" spans="1:16" ht="18">
      <c r="A117" s="360">
        <v>68</v>
      </c>
      <c r="B117" s="359" t="s">
        <v>969</v>
      </c>
      <c r="C117" s="356" t="s">
        <v>84</v>
      </c>
      <c r="D117" s="359" t="s">
        <v>966</v>
      </c>
      <c r="E117" s="359" t="s">
        <v>959</v>
      </c>
      <c r="F117" s="359" t="s">
        <v>973</v>
      </c>
      <c r="G117" s="356" t="s">
        <v>234</v>
      </c>
      <c r="H117" s="359" t="s">
        <v>966</v>
      </c>
      <c r="I117" s="359" t="s">
        <v>964</v>
      </c>
      <c r="J117" s="359"/>
      <c r="K117" s="360" t="s">
        <v>967</v>
      </c>
      <c r="L117" s="359" t="s">
        <v>148</v>
      </c>
      <c r="M117" s="359"/>
      <c r="N117" s="359"/>
      <c r="O117" s="359" t="s">
        <v>265</v>
      </c>
      <c r="P117" s="359"/>
    </row>
    <row r="118" spans="1:16" ht="18">
      <c r="A118" s="360">
        <v>107</v>
      </c>
      <c r="B118" s="359" t="s">
        <v>969</v>
      </c>
      <c r="C118" s="356" t="s">
        <v>241</v>
      </c>
      <c r="D118" s="359" t="s">
        <v>966</v>
      </c>
      <c r="E118" s="359" t="s">
        <v>959</v>
      </c>
      <c r="F118" s="359" t="s">
        <v>973</v>
      </c>
      <c r="G118" s="356" t="s">
        <v>234</v>
      </c>
      <c r="H118" s="359" t="s">
        <v>966</v>
      </c>
      <c r="I118" s="359" t="s">
        <v>964</v>
      </c>
      <c r="J118" s="359"/>
      <c r="K118" s="360" t="s">
        <v>967</v>
      </c>
      <c r="L118" s="359" t="s">
        <v>978</v>
      </c>
      <c r="M118" s="359" t="s">
        <v>979</v>
      </c>
      <c r="N118" s="359"/>
      <c r="O118" s="359" t="s">
        <v>251</v>
      </c>
      <c r="P118" s="359"/>
    </row>
    <row r="119" spans="1:16" ht="18">
      <c r="A119" s="360">
        <v>109</v>
      </c>
      <c r="B119" s="359" t="s">
        <v>969</v>
      </c>
      <c r="C119" s="356" t="s">
        <v>241</v>
      </c>
      <c r="D119" s="359" t="s">
        <v>966</v>
      </c>
      <c r="E119" s="359" t="s">
        <v>959</v>
      </c>
      <c r="F119" s="359" t="s">
        <v>973</v>
      </c>
      <c r="G119" s="356" t="s">
        <v>234</v>
      </c>
      <c r="H119" s="359" t="s">
        <v>966</v>
      </c>
      <c r="I119" s="359" t="s">
        <v>964</v>
      </c>
      <c r="J119" s="359"/>
      <c r="K119" s="360" t="s">
        <v>967</v>
      </c>
      <c r="L119" s="359" t="s">
        <v>133</v>
      </c>
      <c r="M119" s="359"/>
      <c r="N119" s="359"/>
      <c r="O119" s="359" t="s">
        <v>251</v>
      </c>
      <c r="P119" s="359"/>
    </row>
    <row r="120" spans="1:16" ht="18">
      <c r="A120" s="360">
        <v>111</v>
      </c>
      <c r="B120" s="359" t="s">
        <v>969</v>
      </c>
      <c r="C120" s="356" t="s">
        <v>241</v>
      </c>
      <c r="D120" s="359" t="s">
        <v>966</v>
      </c>
      <c r="E120" s="359" t="s">
        <v>959</v>
      </c>
      <c r="F120" s="359" t="s">
        <v>973</v>
      </c>
      <c r="G120" s="356" t="s">
        <v>234</v>
      </c>
      <c r="H120" s="359" t="s">
        <v>966</v>
      </c>
      <c r="I120" s="359" t="s">
        <v>964</v>
      </c>
      <c r="J120" s="359"/>
      <c r="K120" s="360" t="s">
        <v>967</v>
      </c>
      <c r="L120" s="359" t="s">
        <v>133</v>
      </c>
      <c r="M120" s="359"/>
      <c r="N120" s="359"/>
      <c r="O120" s="359" t="s">
        <v>251</v>
      </c>
      <c r="P120" s="359"/>
    </row>
    <row r="121" spans="1:16" ht="18">
      <c r="A121" s="360">
        <v>113</v>
      </c>
      <c r="B121" s="359" t="s">
        <v>969</v>
      </c>
      <c r="C121" s="356" t="s">
        <v>241</v>
      </c>
      <c r="D121" s="359" t="s">
        <v>966</v>
      </c>
      <c r="E121" s="359" t="s">
        <v>959</v>
      </c>
      <c r="F121" s="359" t="s">
        <v>973</v>
      </c>
      <c r="G121" s="356" t="s">
        <v>234</v>
      </c>
      <c r="H121" s="359"/>
      <c r="I121" s="359"/>
      <c r="J121" s="359"/>
      <c r="K121" s="360" t="s">
        <v>967</v>
      </c>
      <c r="L121" s="359" t="s">
        <v>983</v>
      </c>
      <c r="M121" s="359"/>
      <c r="N121" s="359"/>
      <c r="O121" s="359" t="s">
        <v>251</v>
      </c>
      <c r="P121" s="359"/>
    </row>
    <row r="122" spans="1:16" ht="18">
      <c r="A122" s="360">
        <v>115</v>
      </c>
      <c r="B122" s="359" t="s">
        <v>969</v>
      </c>
      <c r="C122" s="356" t="s">
        <v>241</v>
      </c>
      <c r="D122" s="359" t="s">
        <v>966</v>
      </c>
      <c r="E122" s="359" t="s">
        <v>959</v>
      </c>
      <c r="F122" s="359" t="s">
        <v>973</v>
      </c>
      <c r="G122" s="356" t="s">
        <v>234</v>
      </c>
      <c r="H122" s="359" t="s">
        <v>966</v>
      </c>
      <c r="I122" s="359" t="s">
        <v>964</v>
      </c>
      <c r="J122" s="359"/>
      <c r="K122" s="360" t="s">
        <v>967</v>
      </c>
      <c r="L122" s="359" t="s">
        <v>976</v>
      </c>
      <c r="M122" s="359" t="s">
        <v>984</v>
      </c>
      <c r="N122" s="359"/>
      <c r="O122" s="359" t="s">
        <v>265</v>
      </c>
      <c r="P122" s="359"/>
    </row>
    <row r="123" spans="1:16" ht="18">
      <c r="A123" s="360">
        <v>117</v>
      </c>
      <c r="B123" s="359" t="s">
        <v>969</v>
      </c>
      <c r="C123" s="356" t="s">
        <v>241</v>
      </c>
      <c r="D123" s="359" t="s">
        <v>966</v>
      </c>
      <c r="E123" s="359" t="s">
        <v>959</v>
      </c>
      <c r="F123" s="359" t="s">
        <v>973</v>
      </c>
      <c r="G123" s="356" t="s">
        <v>234</v>
      </c>
      <c r="H123" s="359"/>
      <c r="I123" s="359"/>
      <c r="J123" s="359"/>
      <c r="K123" s="360" t="s">
        <v>967</v>
      </c>
      <c r="L123" s="359" t="s">
        <v>983</v>
      </c>
      <c r="M123" s="359"/>
      <c r="N123" s="359"/>
      <c r="O123" s="359" t="s">
        <v>265</v>
      </c>
      <c r="P123" s="359"/>
    </row>
    <row r="124" spans="1:16" ht="18">
      <c r="A124" s="360">
        <v>119</v>
      </c>
      <c r="B124" s="359" t="s">
        <v>969</v>
      </c>
      <c r="C124" s="356" t="s">
        <v>241</v>
      </c>
      <c r="D124" s="359" t="s">
        <v>966</v>
      </c>
      <c r="E124" s="359" t="s">
        <v>959</v>
      </c>
      <c r="F124" s="359" t="s">
        <v>973</v>
      </c>
      <c r="G124" s="356" t="s">
        <v>234</v>
      </c>
      <c r="H124" s="359"/>
      <c r="I124" s="359"/>
      <c r="J124" s="359"/>
      <c r="K124" s="360" t="s">
        <v>967</v>
      </c>
      <c r="L124" s="359" t="s">
        <v>983</v>
      </c>
      <c r="M124" s="359"/>
      <c r="N124" s="359"/>
      <c r="O124" s="359" t="s">
        <v>265</v>
      </c>
      <c r="P124" s="359"/>
    </row>
    <row r="125" spans="1:16" ht="18">
      <c r="A125" s="360">
        <v>121</v>
      </c>
      <c r="B125" s="359" t="s">
        <v>969</v>
      </c>
      <c r="C125" s="356" t="s">
        <v>241</v>
      </c>
      <c r="D125" s="359" t="s">
        <v>966</v>
      </c>
      <c r="E125" s="359" t="s">
        <v>959</v>
      </c>
      <c r="F125" s="359" t="s">
        <v>973</v>
      </c>
      <c r="G125" s="356" t="s">
        <v>234</v>
      </c>
      <c r="H125" s="359"/>
      <c r="I125" s="359"/>
      <c r="J125" s="359"/>
      <c r="K125" s="360" t="s">
        <v>967</v>
      </c>
      <c r="L125" s="359" t="s">
        <v>983</v>
      </c>
      <c r="M125" s="359"/>
      <c r="N125" s="359"/>
      <c r="O125" s="359" t="s">
        <v>265</v>
      </c>
      <c r="P125" s="359"/>
    </row>
    <row r="126" spans="1:16" ht="18">
      <c r="A126" s="360">
        <v>36</v>
      </c>
      <c r="B126" s="359" t="s">
        <v>963</v>
      </c>
      <c r="C126" s="359" t="s">
        <v>24</v>
      </c>
      <c r="D126" s="359" t="s">
        <v>966</v>
      </c>
      <c r="E126" s="359" t="s">
        <v>959</v>
      </c>
      <c r="F126" s="359" t="s">
        <v>973</v>
      </c>
      <c r="G126" s="356" t="s">
        <v>234</v>
      </c>
      <c r="H126" s="359" t="s">
        <v>966</v>
      </c>
      <c r="I126" s="359" t="s">
        <v>964</v>
      </c>
      <c r="J126" s="359"/>
      <c r="K126" s="360" t="s">
        <v>967</v>
      </c>
      <c r="L126" s="359" t="s">
        <v>133</v>
      </c>
      <c r="M126" s="359"/>
      <c r="N126" s="359"/>
      <c r="O126" s="359" t="s">
        <v>251</v>
      </c>
      <c r="P126" s="359"/>
    </row>
    <row r="127" spans="1:16" ht="18">
      <c r="A127" s="360">
        <v>39</v>
      </c>
      <c r="B127" s="359" t="s">
        <v>969</v>
      </c>
      <c r="C127" s="356" t="s">
        <v>25</v>
      </c>
      <c r="D127" s="359" t="s">
        <v>958</v>
      </c>
      <c r="E127" s="359" t="s">
        <v>959</v>
      </c>
      <c r="F127" s="359" t="s">
        <v>973</v>
      </c>
      <c r="G127" s="356" t="s">
        <v>49</v>
      </c>
      <c r="H127" s="359" t="s">
        <v>958</v>
      </c>
      <c r="I127" s="359" t="s">
        <v>964</v>
      </c>
      <c r="J127" s="356" t="s">
        <v>965</v>
      </c>
      <c r="K127" s="360" t="s">
        <v>967</v>
      </c>
      <c r="L127" s="359" t="s">
        <v>117</v>
      </c>
      <c r="M127" s="359"/>
      <c r="N127" s="359"/>
      <c r="O127" s="359" t="s">
        <v>251</v>
      </c>
      <c r="P127" s="359"/>
    </row>
    <row r="128" spans="1:16" ht="18">
      <c r="A128" s="360">
        <v>72</v>
      </c>
      <c r="B128" s="359" t="s">
        <v>969</v>
      </c>
      <c r="C128" s="356" t="s">
        <v>25</v>
      </c>
      <c r="D128" s="359" t="s">
        <v>958</v>
      </c>
      <c r="E128" s="359" t="s">
        <v>959</v>
      </c>
      <c r="F128" s="359" t="s">
        <v>973</v>
      </c>
      <c r="G128" s="356" t="s">
        <v>49</v>
      </c>
      <c r="H128" s="359"/>
      <c r="I128" s="359"/>
      <c r="J128" s="359"/>
      <c r="K128" s="360" t="s">
        <v>967</v>
      </c>
      <c r="L128" s="359" t="s">
        <v>983</v>
      </c>
      <c r="M128" s="359"/>
      <c r="N128" s="359"/>
      <c r="O128" s="359" t="s">
        <v>265</v>
      </c>
      <c r="P128" s="359"/>
    </row>
    <row r="129" spans="1:16" ht="18">
      <c r="A129" s="360">
        <v>34</v>
      </c>
      <c r="B129" s="359" t="s">
        <v>963</v>
      </c>
      <c r="C129" s="359" t="s">
        <v>24</v>
      </c>
      <c r="D129" s="359" t="s">
        <v>966</v>
      </c>
      <c r="E129" s="359" t="s">
        <v>959</v>
      </c>
      <c r="F129" s="359" t="s">
        <v>973</v>
      </c>
      <c r="G129" s="356" t="s">
        <v>234</v>
      </c>
      <c r="H129" s="359"/>
      <c r="I129" s="359"/>
      <c r="J129" s="359"/>
      <c r="K129" s="360" t="s">
        <v>962</v>
      </c>
      <c r="L129" s="359" t="s">
        <v>983</v>
      </c>
      <c r="M129" s="359"/>
      <c r="N129" s="359"/>
      <c r="O129" s="359" t="s">
        <v>251</v>
      </c>
      <c r="P129" s="359"/>
    </row>
    <row r="130" spans="1:16" ht="18">
      <c r="A130" s="360">
        <v>37</v>
      </c>
      <c r="B130" s="359" t="s">
        <v>963</v>
      </c>
      <c r="C130" s="359" t="s">
        <v>24</v>
      </c>
      <c r="D130" s="359" t="s">
        <v>966</v>
      </c>
      <c r="E130" s="359" t="s">
        <v>959</v>
      </c>
      <c r="F130" s="359" t="s">
        <v>973</v>
      </c>
      <c r="G130" s="356" t="s">
        <v>234</v>
      </c>
      <c r="H130" s="359"/>
      <c r="I130" s="359"/>
      <c r="J130" s="359"/>
      <c r="K130" s="360" t="s">
        <v>962</v>
      </c>
      <c r="L130" s="359" t="s">
        <v>983</v>
      </c>
      <c r="M130" s="359"/>
      <c r="N130" s="359"/>
      <c r="O130" s="359" t="s">
        <v>251</v>
      </c>
      <c r="P130" s="359"/>
    </row>
    <row r="131" spans="1:16" ht="18">
      <c r="A131" s="360">
        <v>40</v>
      </c>
      <c r="B131" s="359" t="s">
        <v>963</v>
      </c>
      <c r="C131" s="359" t="s">
        <v>24</v>
      </c>
      <c r="D131" s="359" t="s">
        <v>966</v>
      </c>
      <c r="E131" s="359" t="s">
        <v>959</v>
      </c>
      <c r="F131" s="359" t="s">
        <v>973</v>
      </c>
      <c r="G131" s="356" t="s">
        <v>234</v>
      </c>
      <c r="H131" s="359" t="s">
        <v>966</v>
      </c>
      <c r="I131" s="359" t="s">
        <v>964</v>
      </c>
      <c r="J131" s="359" t="s">
        <v>965</v>
      </c>
      <c r="K131" s="360" t="s">
        <v>962</v>
      </c>
      <c r="L131" s="359" t="s">
        <v>133</v>
      </c>
      <c r="M131" s="359"/>
      <c r="N131" s="359"/>
      <c r="O131" s="359" t="s">
        <v>265</v>
      </c>
      <c r="P131" s="359"/>
    </row>
    <row r="132" spans="1:16" ht="18">
      <c r="A132" s="360">
        <v>43</v>
      </c>
      <c r="B132" s="359" t="s">
        <v>963</v>
      </c>
      <c r="C132" s="359" t="s">
        <v>24</v>
      </c>
      <c r="D132" s="359" t="s">
        <v>966</v>
      </c>
      <c r="E132" s="359" t="s">
        <v>959</v>
      </c>
      <c r="F132" s="359" t="s">
        <v>973</v>
      </c>
      <c r="G132" s="356" t="s">
        <v>234</v>
      </c>
      <c r="H132" s="359" t="s">
        <v>966</v>
      </c>
      <c r="I132" s="359" t="s">
        <v>964</v>
      </c>
      <c r="J132" s="359"/>
      <c r="K132" s="360" t="s">
        <v>962</v>
      </c>
      <c r="L132" s="359" t="s">
        <v>974</v>
      </c>
      <c r="M132" s="359" t="s">
        <v>980</v>
      </c>
      <c r="N132" s="359"/>
      <c r="O132" s="359" t="s">
        <v>265</v>
      </c>
      <c r="P132" s="359"/>
    </row>
    <row r="133" spans="1:16" ht="18">
      <c r="A133" s="360">
        <v>46</v>
      </c>
      <c r="B133" s="359" t="s">
        <v>963</v>
      </c>
      <c r="C133" s="359" t="s">
        <v>24</v>
      </c>
      <c r="D133" s="359" t="s">
        <v>966</v>
      </c>
      <c r="E133" s="359" t="s">
        <v>959</v>
      </c>
      <c r="F133" s="359" t="s">
        <v>973</v>
      </c>
      <c r="G133" s="356" t="s">
        <v>234</v>
      </c>
      <c r="H133" s="359" t="s">
        <v>966</v>
      </c>
      <c r="I133" s="359" t="s">
        <v>964</v>
      </c>
      <c r="J133" s="359" t="s">
        <v>965</v>
      </c>
      <c r="K133" s="360" t="s">
        <v>962</v>
      </c>
      <c r="L133" s="359" t="s">
        <v>974</v>
      </c>
      <c r="M133" s="359" t="s">
        <v>975</v>
      </c>
      <c r="N133" s="359"/>
      <c r="O133" s="359" t="s">
        <v>265</v>
      </c>
      <c r="P133" s="359"/>
    </row>
    <row r="134" spans="1:16" ht="18">
      <c r="A134" s="360">
        <v>71</v>
      </c>
      <c r="B134" s="359" t="s">
        <v>969</v>
      </c>
      <c r="C134" s="356" t="s">
        <v>84</v>
      </c>
      <c r="D134" s="359" t="s">
        <v>958</v>
      </c>
      <c r="E134" s="359" t="s">
        <v>959</v>
      </c>
      <c r="F134" s="359" t="s">
        <v>985</v>
      </c>
      <c r="G134" s="356" t="s">
        <v>49</v>
      </c>
      <c r="H134" s="359" t="s">
        <v>966</v>
      </c>
      <c r="I134" s="359" t="s">
        <v>964</v>
      </c>
      <c r="J134" s="359"/>
      <c r="K134" s="360" t="s">
        <v>967</v>
      </c>
      <c r="L134" s="359" t="s">
        <v>978</v>
      </c>
      <c r="M134" s="359" t="s">
        <v>986</v>
      </c>
      <c r="N134" s="359"/>
      <c r="O134" s="359" t="s">
        <v>286</v>
      </c>
      <c r="P134" s="359"/>
    </row>
    <row r="135" spans="1:16" ht="18">
      <c r="A135" s="360">
        <v>74</v>
      </c>
      <c r="B135" s="359" t="s">
        <v>969</v>
      </c>
      <c r="C135" s="356" t="s">
        <v>84</v>
      </c>
      <c r="D135" s="359" t="s">
        <v>958</v>
      </c>
      <c r="E135" s="359" t="s">
        <v>959</v>
      </c>
      <c r="F135" s="359" t="s">
        <v>985</v>
      </c>
      <c r="G135" s="356" t="s">
        <v>49</v>
      </c>
      <c r="H135" s="359" t="s">
        <v>966</v>
      </c>
      <c r="I135" s="359" t="s">
        <v>964</v>
      </c>
      <c r="J135" s="359"/>
      <c r="K135" s="360" t="s">
        <v>967</v>
      </c>
      <c r="L135" s="359" t="s">
        <v>978</v>
      </c>
      <c r="M135" s="359" t="s">
        <v>979</v>
      </c>
      <c r="N135" s="359"/>
      <c r="O135" s="359" t="s">
        <v>286</v>
      </c>
      <c r="P135" s="359"/>
    </row>
    <row r="136" spans="1:16" ht="18">
      <c r="A136" s="360">
        <v>76</v>
      </c>
      <c r="B136" s="359" t="s">
        <v>969</v>
      </c>
      <c r="C136" s="356" t="s">
        <v>84</v>
      </c>
      <c r="D136" s="359" t="s">
        <v>958</v>
      </c>
      <c r="E136" s="359" t="s">
        <v>959</v>
      </c>
      <c r="F136" s="359" t="s">
        <v>985</v>
      </c>
      <c r="G136" s="356" t="s">
        <v>49</v>
      </c>
      <c r="H136" s="359" t="s">
        <v>966</v>
      </c>
      <c r="I136" s="359" t="s">
        <v>964</v>
      </c>
      <c r="J136" s="359"/>
      <c r="K136" s="360" t="s">
        <v>967</v>
      </c>
      <c r="L136" s="359" t="s">
        <v>161</v>
      </c>
      <c r="M136" s="359"/>
      <c r="N136" s="359"/>
      <c r="O136" s="359" t="s">
        <v>286</v>
      </c>
      <c r="P136" s="359"/>
    </row>
    <row r="137" spans="1:16" ht="18">
      <c r="A137" s="360">
        <v>78</v>
      </c>
      <c r="B137" s="359" t="s">
        <v>969</v>
      </c>
      <c r="C137" s="356" t="s">
        <v>84</v>
      </c>
      <c r="D137" s="359" t="s">
        <v>966</v>
      </c>
      <c r="E137" s="359" t="s">
        <v>959</v>
      </c>
      <c r="F137" s="359" t="s">
        <v>985</v>
      </c>
      <c r="G137" s="356" t="s">
        <v>234</v>
      </c>
      <c r="H137" s="359" t="s">
        <v>966</v>
      </c>
      <c r="I137" s="359" t="s">
        <v>964</v>
      </c>
      <c r="J137" s="359"/>
      <c r="K137" s="360" t="s">
        <v>967</v>
      </c>
      <c r="L137" s="359" t="s">
        <v>974</v>
      </c>
      <c r="M137" s="359" t="s">
        <v>975</v>
      </c>
      <c r="N137" s="359"/>
      <c r="O137" s="359" t="s">
        <v>286</v>
      </c>
      <c r="P137" s="359"/>
    </row>
    <row r="138" spans="1:16" ht="18">
      <c r="A138" s="360">
        <v>80</v>
      </c>
      <c r="B138" s="359" t="s">
        <v>969</v>
      </c>
      <c r="C138" s="356" t="s">
        <v>84</v>
      </c>
      <c r="D138" s="359" t="s">
        <v>966</v>
      </c>
      <c r="E138" s="359" t="s">
        <v>959</v>
      </c>
      <c r="F138" s="359" t="s">
        <v>985</v>
      </c>
      <c r="G138" s="356" t="s">
        <v>234</v>
      </c>
      <c r="H138" s="359" t="s">
        <v>966</v>
      </c>
      <c r="I138" s="359" t="s">
        <v>964</v>
      </c>
      <c r="J138" s="359"/>
      <c r="K138" s="360" t="s">
        <v>967</v>
      </c>
      <c r="L138" s="359" t="s">
        <v>974</v>
      </c>
      <c r="M138" s="359" t="s">
        <v>975</v>
      </c>
      <c r="N138" s="359"/>
      <c r="O138" s="359" t="s">
        <v>286</v>
      </c>
      <c r="P138" s="359"/>
    </row>
    <row r="139" spans="1:16" ht="18">
      <c r="A139" s="360">
        <v>82</v>
      </c>
      <c r="B139" s="359" t="s">
        <v>969</v>
      </c>
      <c r="C139" s="356" t="s">
        <v>84</v>
      </c>
      <c r="D139" s="359" t="s">
        <v>966</v>
      </c>
      <c r="E139" s="359" t="s">
        <v>959</v>
      </c>
      <c r="F139" s="359" t="s">
        <v>985</v>
      </c>
      <c r="G139" s="356" t="s">
        <v>234</v>
      </c>
      <c r="H139" s="359" t="s">
        <v>966</v>
      </c>
      <c r="I139" s="359" t="s">
        <v>964</v>
      </c>
      <c r="J139" s="359"/>
      <c r="K139" s="360" t="s">
        <v>967</v>
      </c>
      <c r="L139" s="359" t="s">
        <v>974</v>
      </c>
      <c r="M139" s="359" t="s">
        <v>975</v>
      </c>
      <c r="N139" s="359"/>
      <c r="O139" s="359" t="s">
        <v>286</v>
      </c>
      <c r="P139" s="359"/>
    </row>
    <row r="140" spans="1:16" ht="18">
      <c r="A140" s="360">
        <v>84</v>
      </c>
      <c r="B140" s="359" t="s">
        <v>969</v>
      </c>
      <c r="C140" s="356" t="s">
        <v>84</v>
      </c>
      <c r="D140" s="359" t="s">
        <v>958</v>
      </c>
      <c r="E140" s="359" t="s">
        <v>959</v>
      </c>
      <c r="F140" s="359" t="s">
        <v>985</v>
      </c>
      <c r="G140" s="356" t="s">
        <v>49</v>
      </c>
      <c r="H140" s="359" t="s">
        <v>966</v>
      </c>
      <c r="I140" s="359" t="s">
        <v>964</v>
      </c>
      <c r="J140" s="359"/>
      <c r="K140" s="360" t="s">
        <v>967</v>
      </c>
      <c r="L140" s="359" t="s">
        <v>974</v>
      </c>
      <c r="M140" s="359" t="s">
        <v>975</v>
      </c>
      <c r="N140" s="359"/>
      <c r="O140" s="359" t="s">
        <v>294</v>
      </c>
      <c r="P140" s="359"/>
    </row>
    <row r="141" spans="1:16" ht="18">
      <c r="A141" s="360">
        <v>86</v>
      </c>
      <c r="B141" s="359" t="s">
        <v>969</v>
      </c>
      <c r="C141" s="356" t="s">
        <v>25</v>
      </c>
      <c r="D141" s="359" t="s">
        <v>958</v>
      </c>
      <c r="E141" s="359" t="s">
        <v>959</v>
      </c>
      <c r="F141" s="359" t="s">
        <v>985</v>
      </c>
      <c r="G141" s="356" t="s">
        <v>49</v>
      </c>
      <c r="H141" s="359" t="s">
        <v>966</v>
      </c>
      <c r="I141" s="359" t="s">
        <v>964</v>
      </c>
      <c r="J141" s="359"/>
      <c r="K141" s="360" t="s">
        <v>967</v>
      </c>
      <c r="L141" s="359" t="s">
        <v>974</v>
      </c>
      <c r="M141" s="359" t="s">
        <v>975</v>
      </c>
      <c r="N141" s="359"/>
      <c r="O141" s="359" t="s">
        <v>294</v>
      </c>
      <c r="P141" s="359"/>
    </row>
    <row r="142" spans="1:16" ht="18">
      <c r="A142" s="360">
        <v>88</v>
      </c>
      <c r="B142" s="359" t="s">
        <v>969</v>
      </c>
      <c r="C142" s="356" t="s">
        <v>25</v>
      </c>
      <c r="D142" s="359" t="s">
        <v>958</v>
      </c>
      <c r="E142" s="359" t="s">
        <v>959</v>
      </c>
      <c r="F142" s="359" t="s">
        <v>985</v>
      </c>
      <c r="G142" s="356" t="s">
        <v>49</v>
      </c>
      <c r="H142" s="359" t="s">
        <v>966</v>
      </c>
      <c r="I142" s="359" t="s">
        <v>964</v>
      </c>
      <c r="J142" s="359"/>
      <c r="K142" s="360" t="s">
        <v>967</v>
      </c>
      <c r="L142" s="359" t="s">
        <v>974</v>
      </c>
      <c r="M142" s="359" t="s">
        <v>975</v>
      </c>
      <c r="N142" s="359"/>
      <c r="O142" s="359" t="s">
        <v>294</v>
      </c>
      <c r="P142" s="359"/>
    </row>
    <row r="143" spans="1:16" ht="18">
      <c r="A143" s="360">
        <v>90</v>
      </c>
      <c r="B143" s="359" t="s">
        <v>969</v>
      </c>
      <c r="C143" s="356" t="s">
        <v>84</v>
      </c>
      <c r="D143" s="359" t="s">
        <v>966</v>
      </c>
      <c r="E143" s="359" t="s">
        <v>959</v>
      </c>
      <c r="F143" s="359" t="s">
        <v>985</v>
      </c>
      <c r="G143" s="356" t="s">
        <v>234</v>
      </c>
      <c r="H143" s="359"/>
      <c r="I143" s="359"/>
      <c r="J143" s="359"/>
      <c r="K143" s="360" t="s">
        <v>967</v>
      </c>
      <c r="L143" s="359" t="s">
        <v>983</v>
      </c>
      <c r="M143" s="359"/>
      <c r="N143" s="359"/>
      <c r="O143" s="359" t="s">
        <v>294</v>
      </c>
      <c r="P143" s="359"/>
    </row>
    <row r="144" spans="1:16" ht="18">
      <c r="A144" s="360">
        <v>92</v>
      </c>
      <c r="B144" s="359" t="s">
        <v>969</v>
      </c>
      <c r="C144" s="356" t="s">
        <v>84</v>
      </c>
      <c r="D144" s="359" t="s">
        <v>966</v>
      </c>
      <c r="E144" s="359" t="s">
        <v>959</v>
      </c>
      <c r="F144" s="359" t="s">
        <v>985</v>
      </c>
      <c r="G144" s="356" t="s">
        <v>234</v>
      </c>
      <c r="H144" s="359" t="s">
        <v>966</v>
      </c>
      <c r="I144" s="359" t="s">
        <v>964</v>
      </c>
      <c r="J144" s="359" t="s">
        <v>965</v>
      </c>
      <c r="K144" s="360" t="s">
        <v>967</v>
      </c>
      <c r="L144" s="359" t="s">
        <v>976</v>
      </c>
      <c r="M144" s="359" t="s">
        <v>984</v>
      </c>
      <c r="N144" s="359"/>
      <c r="O144" s="359" t="s">
        <v>294</v>
      </c>
      <c r="P144" s="359"/>
    </row>
    <row r="145" spans="1:16" ht="18">
      <c r="A145" s="360">
        <v>94</v>
      </c>
      <c r="B145" s="359" t="s">
        <v>969</v>
      </c>
      <c r="C145" s="356" t="s">
        <v>84</v>
      </c>
      <c r="D145" s="359" t="s">
        <v>966</v>
      </c>
      <c r="E145" s="359" t="s">
        <v>959</v>
      </c>
      <c r="F145" s="359" t="s">
        <v>985</v>
      </c>
      <c r="G145" s="356" t="s">
        <v>234</v>
      </c>
      <c r="H145" s="359" t="s">
        <v>966</v>
      </c>
      <c r="I145" s="359" t="s">
        <v>964</v>
      </c>
      <c r="J145" s="359"/>
      <c r="K145" s="360" t="s">
        <v>967</v>
      </c>
      <c r="L145" s="359" t="s">
        <v>185</v>
      </c>
      <c r="M145" s="359"/>
      <c r="N145" s="359"/>
      <c r="O145" s="359" t="s">
        <v>294</v>
      </c>
      <c r="P145" s="359"/>
    </row>
    <row r="146" spans="1:16" ht="18">
      <c r="A146" s="360">
        <v>192</v>
      </c>
      <c r="B146" s="356" t="s">
        <v>963</v>
      </c>
      <c r="C146" s="356" t="s">
        <v>24</v>
      </c>
      <c r="D146" s="359" t="s">
        <v>966</v>
      </c>
      <c r="E146" s="359" t="s">
        <v>959</v>
      </c>
      <c r="F146" s="359" t="s">
        <v>985</v>
      </c>
      <c r="G146" s="356" t="s">
        <v>234</v>
      </c>
      <c r="H146" s="359"/>
      <c r="I146" s="359"/>
      <c r="J146" s="359"/>
      <c r="K146" s="360" t="s">
        <v>967</v>
      </c>
      <c r="L146" s="359" t="s">
        <v>983</v>
      </c>
      <c r="M146" s="359"/>
      <c r="N146" s="359"/>
      <c r="O146" s="359" t="s">
        <v>286</v>
      </c>
      <c r="P146" s="359"/>
    </row>
    <row r="147" spans="1:16" ht="18">
      <c r="A147" s="360">
        <v>123</v>
      </c>
      <c r="B147" s="359" t="s">
        <v>969</v>
      </c>
      <c r="C147" s="356" t="s">
        <v>241</v>
      </c>
      <c r="D147" s="359" t="s">
        <v>966</v>
      </c>
      <c r="E147" s="359" t="s">
        <v>959</v>
      </c>
      <c r="F147" s="359" t="s">
        <v>985</v>
      </c>
      <c r="G147" s="356" t="s">
        <v>234</v>
      </c>
      <c r="H147" s="359"/>
      <c r="I147" s="359"/>
      <c r="J147" s="359"/>
      <c r="K147" s="360" t="s">
        <v>967</v>
      </c>
      <c r="L147" s="359" t="s">
        <v>983</v>
      </c>
      <c r="M147" s="359"/>
      <c r="N147" s="359"/>
      <c r="O147" s="359" t="s">
        <v>286</v>
      </c>
      <c r="P147" s="359"/>
    </row>
    <row r="148" spans="1:16" ht="18">
      <c r="A148" s="360">
        <v>125</v>
      </c>
      <c r="B148" s="359" t="s">
        <v>969</v>
      </c>
      <c r="C148" s="356" t="s">
        <v>241</v>
      </c>
      <c r="D148" s="359" t="s">
        <v>966</v>
      </c>
      <c r="E148" s="359" t="s">
        <v>959</v>
      </c>
      <c r="F148" s="359" t="s">
        <v>985</v>
      </c>
      <c r="G148" s="356" t="s">
        <v>234</v>
      </c>
      <c r="H148" s="359" t="s">
        <v>966</v>
      </c>
      <c r="I148" s="359" t="s">
        <v>964</v>
      </c>
      <c r="J148" s="359"/>
      <c r="K148" s="360" t="s">
        <v>967</v>
      </c>
      <c r="L148" s="359" t="s">
        <v>974</v>
      </c>
      <c r="M148" s="359" t="s">
        <v>975</v>
      </c>
      <c r="N148" s="359"/>
      <c r="O148" s="359" t="s">
        <v>286</v>
      </c>
      <c r="P148" s="359"/>
    </row>
    <row r="149" spans="1:16" ht="18">
      <c r="A149" s="360">
        <v>127</v>
      </c>
      <c r="B149" s="359" t="s">
        <v>969</v>
      </c>
      <c r="C149" s="356" t="s">
        <v>241</v>
      </c>
      <c r="D149" s="359" t="s">
        <v>966</v>
      </c>
      <c r="E149" s="359" t="s">
        <v>959</v>
      </c>
      <c r="F149" s="359" t="s">
        <v>985</v>
      </c>
      <c r="G149" s="356" t="s">
        <v>234</v>
      </c>
      <c r="H149" s="359" t="s">
        <v>966</v>
      </c>
      <c r="I149" s="359" t="s">
        <v>964</v>
      </c>
      <c r="J149" s="359"/>
      <c r="K149" s="360" t="s">
        <v>967</v>
      </c>
      <c r="L149" s="359" t="s">
        <v>974</v>
      </c>
      <c r="M149" s="359" t="s">
        <v>975</v>
      </c>
      <c r="N149" s="359"/>
      <c r="O149" s="359" t="s">
        <v>286</v>
      </c>
      <c r="P149" s="359"/>
    </row>
    <row r="150" spans="1:16" ht="18">
      <c r="A150" s="360">
        <v>129</v>
      </c>
      <c r="B150" s="359" t="s">
        <v>969</v>
      </c>
      <c r="C150" s="356" t="s">
        <v>241</v>
      </c>
      <c r="D150" s="359" t="s">
        <v>966</v>
      </c>
      <c r="E150" s="359" t="s">
        <v>959</v>
      </c>
      <c r="F150" s="359" t="s">
        <v>985</v>
      </c>
      <c r="G150" s="356" t="s">
        <v>234</v>
      </c>
      <c r="H150" s="359"/>
      <c r="I150" s="359"/>
      <c r="J150" s="359"/>
      <c r="K150" s="360" t="s">
        <v>967</v>
      </c>
      <c r="L150" s="359" t="s">
        <v>983</v>
      </c>
      <c r="M150" s="359"/>
      <c r="N150" s="359"/>
      <c r="O150" s="359" t="s">
        <v>286</v>
      </c>
      <c r="P150" s="359"/>
    </row>
    <row r="151" spans="1:16" ht="18">
      <c r="A151" s="360">
        <v>131</v>
      </c>
      <c r="B151" s="359" t="s">
        <v>969</v>
      </c>
      <c r="C151" s="356" t="s">
        <v>241</v>
      </c>
      <c r="D151" s="359" t="s">
        <v>966</v>
      </c>
      <c r="E151" s="359" t="s">
        <v>959</v>
      </c>
      <c r="F151" s="359" t="s">
        <v>985</v>
      </c>
      <c r="G151" s="356" t="s">
        <v>234</v>
      </c>
      <c r="H151" s="359"/>
      <c r="I151" s="359"/>
      <c r="J151" s="359"/>
      <c r="K151" s="360" t="s">
        <v>967</v>
      </c>
      <c r="L151" s="359" t="s">
        <v>983</v>
      </c>
      <c r="M151" s="359"/>
      <c r="N151" s="359"/>
      <c r="O151" s="359" t="s">
        <v>294</v>
      </c>
      <c r="P151" s="359"/>
    </row>
    <row r="152" spans="1:16" ht="18">
      <c r="A152" s="360">
        <v>133</v>
      </c>
      <c r="B152" s="359" t="s">
        <v>969</v>
      </c>
      <c r="C152" s="356" t="s">
        <v>241</v>
      </c>
      <c r="D152" s="359" t="s">
        <v>966</v>
      </c>
      <c r="E152" s="359" t="s">
        <v>959</v>
      </c>
      <c r="F152" s="359" t="s">
        <v>985</v>
      </c>
      <c r="G152" s="356" t="s">
        <v>234</v>
      </c>
      <c r="H152" s="359"/>
      <c r="I152" s="359"/>
      <c r="J152" s="359"/>
      <c r="K152" s="360" t="s">
        <v>967</v>
      </c>
      <c r="L152" s="359" t="s">
        <v>983</v>
      </c>
      <c r="M152" s="359"/>
      <c r="N152" s="359"/>
      <c r="O152" s="359" t="s">
        <v>294</v>
      </c>
      <c r="P152" s="359"/>
    </row>
    <row r="153" spans="1:16" ht="18">
      <c r="A153" s="360">
        <v>135</v>
      </c>
      <c r="B153" s="359" t="s">
        <v>969</v>
      </c>
      <c r="C153" s="356" t="s">
        <v>241</v>
      </c>
      <c r="D153" s="359" t="s">
        <v>966</v>
      </c>
      <c r="E153" s="359" t="s">
        <v>959</v>
      </c>
      <c r="F153" s="359" t="s">
        <v>985</v>
      </c>
      <c r="G153" s="356" t="s">
        <v>234</v>
      </c>
      <c r="H153" s="359" t="s">
        <v>966</v>
      </c>
      <c r="I153" s="359" t="s">
        <v>964</v>
      </c>
      <c r="J153" s="359"/>
      <c r="K153" s="360" t="s">
        <v>967</v>
      </c>
      <c r="L153" s="359" t="s">
        <v>974</v>
      </c>
      <c r="M153" s="359" t="s">
        <v>980</v>
      </c>
      <c r="N153" s="359"/>
      <c r="O153" s="359" t="s">
        <v>294</v>
      </c>
      <c r="P153" s="359"/>
    </row>
    <row r="154" spans="1:16" ht="18">
      <c r="A154" s="360">
        <v>137</v>
      </c>
      <c r="B154" s="359" t="s">
        <v>969</v>
      </c>
      <c r="C154" s="356" t="s">
        <v>241</v>
      </c>
      <c r="D154" s="359" t="s">
        <v>966</v>
      </c>
      <c r="E154" s="359" t="s">
        <v>959</v>
      </c>
      <c r="F154" s="359" t="s">
        <v>985</v>
      </c>
      <c r="G154" s="356" t="s">
        <v>234</v>
      </c>
      <c r="H154" s="359" t="s">
        <v>966</v>
      </c>
      <c r="I154" s="359" t="s">
        <v>964</v>
      </c>
      <c r="J154" s="359"/>
      <c r="K154" s="360" t="s">
        <v>967</v>
      </c>
      <c r="L154" s="359" t="s">
        <v>974</v>
      </c>
      <c r="M154" s="359" t="s">
        <v>980</v>
      </c>
      <c r="N154" s="359"/>
      <c r="O154" s="359" t="s">
        <v>294</v>
      </c>
      <c r="P154" s="359"/>
    </row>
    <row r="155" spans="1:16" ht="18">
      <c r="A155" s="360">
        <v>42</v>
      </c>
      <c r="B155" s="359" t="s">
        <v>969</v>
      </c>
      <c r="C155" s="356" t="s">
        <v>25</v>
      </c>
      <c r="D155" s="359" t="s">
        <v>958</v>
      </c>
      <c r="E155" s="359" t="s">
        <v>959</v>
      </c>
      <c r="F155" s="359" t="s">
        <v>985</v>
      </c>
      <c r="G155" s="356" t="s">
        <v>49</v>
      </c>
      <c r="H155" s="359" t="s">
        <v>966</v>
      </c>
      <c r="I155" s="359" t="s">
        <v>964</v>
      </c>
      <c r="J155" s="359"/>
      <c r="K155" s="360" t="s">
        <v>967</v>
      </c>
      <c r="L155" s="359" t="s">
        <v>133</v>
      </c>
      <c r="M155" s="359"/>
      <c r="N155" s="359"/>
      <c r="O155" s="359" t="s">
        <v>286</v>
      </c>
      <c r="P155" s="359"/>
    </row>
    <row r="156" spans="1:16" ht="18">
      <c r="A156" s="360">
        <v>45</v>
      </c>
      <c r="B156" s="359" t="s">
        <v>969</v>
      </c>
      <c r="C156" s="356" t="s">
        <v>25</v>
      </c>
      <c r="D156" s="359" t="s">
        <v>958</v>
      </c>
      <c r="E156" s="359" t="s">
        <v>959</v>
      </c>
      <c r="F156" s="359" t="s">
        <v>985</v>
      </c>
      <c r="G156" s="356" t="s">
        <v>49</v>
      </c>
      <c r="H156" s="359" t="s">
        <v>966</v>
      </c>
      <c r="I156" s="359" t="s">
        <v>964</v>
      </c>
      <c r="J156" s="359"/>
      <c r="K156" s="360" t="s">
        <v>967</v>
      </c>
      <c r="L156" s="359" t="s">
        <v>974</v>
      </c>
      <c r="M156" s="359" t="s">
        <v>975</v>
      </c>
      <c r="N156" s="359"/>
      <c r="O156" s="359" t="s">
        <v>294</v>
      </c>
      <c r="P156" s="359"/>
    </row>
    <row r="157" spans="1:16" ht="18">
      <c r="A157" s="360">
        <v>49</v>
      </c>
      <c r="B157" s="359" t="s">
        <v>963</v>
      </c>
      <c r="C157" s="359" t="s">
        <v>24</v>
      </c>
      <c r="D157" s="359" t="s">
        <v>966</v>
      </c>
      <c r="E157" s="359" t="s">
        <v>959</v>
      </c>
      <c r="F157" s="359" t="s">
        <v>985</v>
      </c>
      <c r="G157" s="356" t="s">
        <v>234</v>
      </c>
      <c r="H157" s="359" t="s">
        <v>966</v>
      </c>
      <c r="I157" s="359" t="s">
        <v>964</v>
      </c>
      <c r="J157" s="359" t="s">
        <v>965</v>
      </c>
      <c r="K157" s="360" t="s">
        <v>962</v>
      </c>
      <c r="L157" s="359" t="s">
        <v>978</v>
      </c>
      <c r="M157" s="359" t="s">
        <v>979</v>
      </c>
      <c r="N157" s="359"/>
      <c r="O157" s="359" t="s">
        <v>286</v>
      </c>
      <c r="P157" s="359"/>
    </row>
    <row r="158" spans="1:16" ht="18">
      <c r="A158" s="360">
        <v>52</v>
      </c>
      <c r="B158" s="359" t="s">
        <v>963</v>
      </c>
      <c r="C158" s="359" t="s">
        <v>24</v>
      </c>
      <c r="D158" s="359" t="s">
        <v>966</v>
      </c>
      <c r="E158" s="359" t="s">
        <v>959</v>
      </c>
      <c r="F158" s="359" t="s">
        <v>985</v>
      </c>
      <c r="G158" s="356" t="s">
        <v>234</v>
      </c>
      <c r="H158" s="359" t="s">
        <v>966</v>
      </c>
      <c r="I158" s="359" t="s">
        <v>964</v>
      </c>
      <c r="J158" s="359"/>
      <c r="K158" s="360" t="s">
        <v>962</v>
      </c>
      <c r="L158" s="359" t="s">
        <v>976</v>
      </c>
      <c r="M158" s="359" t="s">
        <v>984</v>
      </c>
      <c r="N158" s="359"/>
      <c r="O158" s="359" t="s">
        <v>286</v>
      </c>
      <c r="P158" s="359"/>
    </row>
    <row r="159" spans="1:16" ht="18">
      <c r="A159" s="360">
        <v>55</v>
      </c>
      <c r="B159" s="359" t="s">
        <v>963</v>
      </c>
      <c r="C159" s="359" t="s">
        <v>24</v>
      </c>
      <c r="D159" s="359" t="s">
        <v>966</v>
      </c>
      <c r="E159" s="359" t="s">
        <v>959</v>
      </c>
      <c r="F159" s="359" t="s">
        <v>985</v>
      </c>
      <c r="G159" s="356" t="s">
        <v>234</v>
      </c>
      <c r="H159" s="359"/>
      <c r="I159" s="359"/>
      <c r="J159" s="359"/>
      <c r="K159" s="360" t="s">
        <v>962</v>
      </c>
      <c r="L159" s="359" t="s">
        <v>983</v>
      </c>
      <c r="M159" s="359"/>
      <c r="N159" s="359"/>
      <c r="O159" s="359" t="s">
        <v>294</v>
      </c>
      <c r="P159" s="359"/>
    </row>
    <row r="160" spans="1:16" ht="18">
      <c r="A160" s="360">
        <v>58</v>
      </c>
      <c r="B160" s="359" t="s">
        <v>963</v>
      </c>
      <c r="C160" s="359" t="s">
        <v>24</v>
      </c>
      <c r="D160" s="359" t="s">
        <v>966</v>
      </c>
      <c r="E160" s="359" t="s">
        <v>959</v>
      </c>
      <c r="F160" s="359" t="s">
        <v>985</v>
      </c>
      <c r="G160" s="356" t="s">
        <v>234</v>
      </c>
      <c r="H160" s="359" t="s">
        <v>966</v>
      </c>
      <c r="I160" s="359" t="s">
        <v>964</v>
      </c>
      <c r="J160" s="359" t="s">
        <v>965</v>
      </c>
      <c r="K160" s="360" t="s">
        <v>962</v>
      </c>
      <c r="L160" s="359" t="s">
        <v>981</v>
      </c>
      <c r="M160" s="359" t="s">
        <v>987</v>
      </c>
      <c r="N160" s="359"/>
      <c r="O160" s="359" t="s">
        <v>294</v>
      </c>
      <c r="P160" s="359"/>
    </row>
    <row r="161" spans="1:16" ht="18">
      <c r="A161" s="360">
        <v>61</v>
      </c>
      <c r="B161" s="359" t="s">
        <v>963</v>
      </c>
      <c r="C161" s="359" t="s">
        <v>24</v>
      </c>
      <c r="D161" s="359" t="s">
        <v>966</v>
      </c>
      <c r="E161" s="359" t="s">
        <v>959</v>
      </c>
      <c r="F161" s="359" t="s">
        <v>985</v>
      </c>
      <c r="G161" s="356" t="s">
        <v>234</v>
      </c>
      <c r="H161" s="359" t="s">
        <v>966</v>
      </c>
      <c r="I161" s="359" t="s">
        <v>964</v>
      </c>
      <c r="J161" s="359" t="s">
        <v>965</v>
      </c>
      <c r="K161" s="360" t="s">
        <v>962</v>
      </c>
      <c r="L161" s="359" t="s">
        <v>988</v>
      </c>
      <c r="M161" s="359" t="s">
        <v>989</v>
      </c>
      <c r="N161" s="359"/>
      <c r="O161" s="359" t="s">
        <v>294</v>
      </c>
      <c r="P161" s="359"/>
    </row>
    <row r="162" spans="1:16" ht="18">
      <c r="A162" s="360">
        <v>96</v>
      </c>
      <c r="B162" s="359" t="s">
        <v>963</v>
      </c>
      <c r="C162" s="359" t="s">
        <v>24</v>
      </c>
      <c r="D162" s="359" t="s">
        <v>966</v>
      </c>
      <c r="E162" s="359" t="s">
        <v>959</v>
      </c>
      <c r="F162" s="359" t="s">
        <v>990</v>
      </c>
      <c r="G162" s="356" t="s">
        <v>234</v>
      </c>
      <c r="H162" s="359" t="s">
        <v>966</v>
      </c>
      <c r="I162" s="359" t="s">
        <v>964</v>
      </c>
      <c r="J162" s="359"/>
      <c r="K162" s="360" t="s">
        <v>967</v>
      </c>
      <c r="L162" s="359" t="s">
        <v>978</v>
      </c>
      <c r="M162" s="359" t="s">
        <v>979</v>
      </c>
      <c r="N162" s="359"/>
      <c r="O162" s="359" t="s">
        <v>319</v>
      </c>
      <c r="P162" s="359"/>
    </row>
    <row r="163" spans="1:16" ht="18">
      <c r="A163" s="360">
        <v>98</v>
      </c>
      <c r="B163" s="359" t="s">
        <v>969</v>
      </c>
      <c r="C163" s="356" t="s">
        <v>25</v>
      </c>
      <c r="D163" s="359" t="s">
        <v>958</v>
      </c>
      <c r="E163" s="359" t="s">
        <v>959</v>
      </c>
      <c r="F163" s="359" t="s">
        <v>990</v>
      </c>
      <c r="G163" s="356" t="s">
        <v>49</v>
      </c>
      <c r="H163" s="359" t="s">
        <v>966</v>
      </c>
      <c r="I163" s="359" t="s">
        <v>964</v>
      </c>
      <c r="J163" s="359"/>
      <c r="K163" s="360" t="s">
        <v>967</v>
      </c>
      <c r="L163" s="359" t="s">
        <v>974</v>
      </c>
      <c r="M163" s="359" t="s">
        <v>980</v>
      </c>
      <c r="N163" s="359"/>
      <c r="O163" s="359" t="s">
        <v>319</v>
      </c>
      <c r="P163" s="359"/>
    </row>
    <row r="164" spans="1:16" ht="18">
      <c r="A164" s="360">
        <v>100</v>
      </c>
      <c r="B164" s="359" t="s">
        <v>969</v>
      </c>
      <c r="C164" s="356" t="s">
        <v>25</v>
      </c>
      <c r="D164" s="359" t="s">
        <v>958</v>
      </c>
      <c r="E164" s="359" t="s">
        <v>959</v>
      </c>
      <c r="F164" s="359" t="s">
        <v>990</v>
      </c>
      <c r="G164" s="356" t="s">
        <v>49</v>
      </c>
      <c r="H164" s="359" t="s">
        <v>966</v>
      </c>
      <c r="I164" s="359" t="s">
        <v>964</v>
      </c>
      <c r="J164" s="359"/>
      <c r="K164" s="360" t="s">
        <v>967</v>
      </c>
      <c r="L164" s="359" t="s">
        <v>974</v>
      </c>
      <c r="M164" s="359" t="s">
        <v>980</v>
      </c>
      <c r="N164" s="359"/>
      <c r="O164" s="359" t="s">
        <v>319</v>
      </c>
      <c r="P164" s="359"/>
    </row>
    <row r="165" spans="1:16" ht="18">
      <c r="A165" s="360">
        <v>102</v>
      </c>
      <c r="B165" s="359" t="s">
        <v>969</v>
      </c>
      <c r="C165" s="356" t="s">
        <v>84</v>
      </c>
      <c r="D165" s="359" t="s">
        <v>958</v>
      </c>
      <c r="E165" s="359" t="s">
        <v>959</v>
      </c>
      <c r="F165" s="359" t="s">
        <v>990</v>
      </c>
      <c r="G165" s="356" t="s">
        <v>49</v>
      </c>
      <c r="H165" s="359" t="s">
        <v>966</v>
      </c>
      <c r="I165" s="359" t="s">
        <v>964</v>
      </c>
      <c r="J165" s="359"/>
      <c r="K165" s="360" t="s">
        <v>967</v>
      </c>
      <c r="L165" s="359" t="s">
        <v>974</v>
      </c>
      <c r="M165" s="359" t="s">
        <v>980</v>
      </c>
      <c r="N165" s="359"/>
      <c r="O165" s="359" t="s">
        <v>319</v>
      </c>
      <c r="P165" s="359"/>
    </row>
    <row r="166" spans="1:16" ht="18">
      <c r="A166" s="360">
        <v>104</v>
      </c>
      <c r="B166" s="359" t="s">
        <v>969</v>
      </c>
      <c r="C166" s="356" t="s">
        <v>84</v>
      </c>
      <c r="D166" s="359" t="s">
        <v>966</v>
      </c>
      <c r="E166" s="359" t="s">
        <v>959</v>
      </c>
      <c r="F166" s="359" t="s">
        <v>990</v>
      </c>
      <c r="G166" s="356" t="s">
        <v>234</v>
      </c>
      <c r="H166" s="359" t="s">
        <v>966</v>
      </c>
      <c r="I166" s="359" t="s">
        <v>964</v>
      </c>
      <c r="J166" s="359"/>
      <c r="K166" s="360" t="s">
        <v>967</v>
      </c>
      <c r="L166" s="359" t="s">
        <v>981</v>
      </c>
      <c r="M166" s="359" t="s">
        <v>982</v>
      </c>
      <c r="N166" s="359"/>
      <c r="O166" s="359" t="s">
        <v>319</v>
      </c>
      <c r="P166" s="359"/>
    </row>
    <row r="167" spans="1:16" ht="18">
      <c r="A167" s="360">
        <v>106</v>
      </c>
      <c r="B167" s="359" t="s">
        <v>969</v>
      </c>
      <c r="C167" s="356" t="s">
        <v>84</v>
      </c>
      <c r="D167" s="359" t="s">
        <v>966</v>
      </c>
      <c r="E167" s="359" t="s">
        <v>959</v>
      </c>
      <c r="F167" s="359" t="s">
        <v>990</v>
      </c>
      <c r="G167" s="356" t="s">
        <v>234</v>
      </c>
      <c r="H167" s="359" t="s">
        <v>966</v>
      </c>
      <c r="I167" s="359" t="s">
        <v>964</v>
      </c>
      <c r="J167" s="359"/>
      <c r="K167" s="360" t="s">
        <v>967</v>
      </c>
      <c r="L167" s="359" t="s">
        <v>981</v>
      </c>
      <c r="M167" s="359" t="s">
        <v>982</v>
      </c>
      <c r="N167" s="359"/>
      <c r="O167" s="359" t="s">
        <v>319</v>
      </c>
      <c r="P167" s="359"/>
    </row>
    <row r="168" spans="1:16" ht="18">
      <c r="A168" s="360">
        <v>108</v>
      </c>
      <c r="B168" s="359" t="s">
        <v>969</v>
      </c>
      <c r="C168" s="356" t="s">
        <v>84</v>
      </c>
      <c r="D168" s="359" t="s">
        <v>966</v>
      </c>
      <c r="E168" s="359" t="s">
        <v>959</v>
      </c>
      <c r="F168" s="359" t="s">
        <v>990</v>
      </c>
      <c r="G168" s="356" t="s">
        <v>234</v>
      </c>
      <c r="H168" s="359" t="s">
        <v>966</v>
      </c>
      <c r="I168" s="359" t="s">
        <v>964</v>
      </c>
      <c r="J168" s="359" t="s">
        <v>965</v>
      </c>
      <c r="K168" s="360" t="s">
        <v>967</v>
      </c>
      <c r="L168" s="359" t="s">
        <v>991</v>
      </c>
      <c r="M168" s="359" t="s">
        <v>992</v>
      </c>
      <c r="N168" s="359"/>
      <c r="O168" s="359" t="s">
        <v>319</v>
      </c>
      <c r="P168" s="359"/>
    </row>
    <row r="169" spans="1:16" ht="18">
      <c r="A169" s="360">
        <v>110</v>
      </c>
      <c r="B169" s="359" t="s">
        <v>969</v>
      </c>
      <c r="C169" s="356" t="s">
        <v>84</v>
      </c>
      <c r="D169" s="359" t="s">
        <v>958</v>
      </c>
      <c r="E169" s="359" t="s">
        <v>959</v>
      </c>
      <c r="F169" s="359" t="s">
        <v>990</v>
      </c>
      <c r="G169" s="356" t="s">
        <v>49</v>
      </c>
      <c r="H169" s="359" t="s">
        <v>966</v>
      </c>
      <c r="I169" s="359" t="s">
        <v>964</v>
      </c>
      <c r="J169" s="359" t="s">
        <v>965</v>
      </c>
      <c r="K169" s="360" t="s">
        <v>967</v>
      </c>
      <c r="L169" s="359" t="s">
        <v>978</v>
      </c>
      <c r="M169" s="359" t="s">
        <v>986</v>
      </c>
      <c r="N169" s="359"/>
      <c r="O169" s="359" t="s">
        <v>329</v>
      </c>
      <c r="P169" s="359"/>
    </row>
    <row r="170" spans="1:16" ht="18">
      <c r="A170" s="360">
        <v>112</v>
      </c>
      <c r="B170" s="359" t="s">
        <v>969</v>
      </c>
      <c r="C170" s="356" t="s">
        <v>84</v>
      </c>
      <c r="D170" s="359" t="s">
        <v>958</v>
      </c>
      <c r="E170" s="359" t="s">
        <v>959</v>
      </c>
      <c r="F170" s="359" t="s">
        <v>990</v>
      </c>
      <c r="G170" s="356" t="s">
        <v>49</v>
      </c>
      <c r="H170" s="359" t="s">
        <v>966</v>
      </c>
      <c r="I170" s="359" t="s">
        <v>964</v>
      </c>
      <c r="J170" s="359" t="s">
        <v>965</v>
      </c>
      <c r="K170" s="360" t="s">
        <v>967</v>
      </c>
      <c r="L170" s="359" t="s">
        <v>978</v>
      </c>
      <c r="M170" s="359" t="s">
        <v>979</v>
      </c>
      <c r="N170" s="359"/>
      <c r="O170" s="359" t="s">
        <v>329</v>
      </c>
      <c r="P170" s="359"/>
    </row>
    <row r="171" spans="1:16" ht="18">
      <c r="A171" s="360">
        <v>114</v>
      </c>
      <c r="B171" s="359" t="s">
        <v>969</v>
      </c>
      <c r="C171" s="356" t="s">
        <v>84</v>
      </c>
      <c r="D171" s="359" t="s">
        <v>958</v>
      </c>
      <c r="E171" s="359" t="s">
        <v>959</v>
      </c>
      <c r="F171" s="359" t="s">
        <v>990</v>
      </c>
      <c r="G171" s="356" t="s">
        <v>49</v>
      </c>
      <c r="H171" s="359" t="s">
        <v>966</v>
      </c>
      <c r="I171" s="359" t="s">
        <v>964</v>
      </c>
      <c r="J171" s="359" t="s">
        <v>965</v>
      </c>
      <c r="K171" s="360" t="s">
        <v>967</v>
      </c>
      <c r="L171" s="359" t="s">
        <v>974</v>
      </c>
      <c r="M171" s="359" t="s">
        <v>980</v>
      </c>
      <c r="N171" s="359"/>
      <c r="O171" s="359" t="s">
        <v>329</v>
      </c>
      <c r="P171" s="359"/>
    </row>
    <row r="172" spans="1:16" ht="18">
      <c r="A172" s="360">
        <v>116</v>
      </c>
      <c r="B172" s="359" t="s">
        <v>969</v>
      </c>
      <c r="C172" s="356" t="s">
        <v>84</v>
      </c>
      <c r="D172" s="359" t="s">
        <v>966</v>
      </c>
      <c r="E172" s="359" t="s">
        <v>959</v>
      </c>
      <c r="F172" s="359" t="s">
        <v>990</v>
      </c>
      <c r="G172" s="356" t="s">
        <v>234</v>
      </c>
      <c r="H172" s="359" t="s">
        <v>966</v>
      </c>
      <c r="I172" s="359" t="s">
        <v>964</v>
      </c>
      <c r="J172" s="359" t="s">
        <v>965</v>
      </c>
      <c r="K172" s="360" t="s">
        <v>967</v>
      </c>
      <c r="L172" s="359" t="s">
        <v>978</v>
      </c>
      <c r="M172" s="359" t="s">
        <v>979</v>
      </c>
      <c r="N172" s="359"/>
      <c r="O172" s="359" t="s">
        <v>329</v>
      </c>
      <c r="P172" s="359"/>
    </row>
    <row r="173" spans="1:16" ht="18">
      <c r="A173" s="360">
        <v>118</v>
      </c>
      <c r="B173" s="359" t="s">
        <v>969</v>
      </c>
      <c r="C173" s="356" t="s">
        <v>84</v>
      </c>
      <c r="D173" s="359" t="s">
        <v>966</v>
      </c>
      <c r="E173" s="359" t="s">
        <v>959</v>
      </c>
      <c r="F173" s="359" t="s">
        <v>990</v>
      </c>
      <c r="G173" s="356" t="s">
        <v>234</v>
      </c>
      <c r="H173" s="359" t="s">
        <v>966</v>
      </c>
      <c r="I173" s="359" t="s">
        <v>964</v>
      </c>
      <c r="J173" s="359" t="s">
        <v>965</v>
      </c>
      <c r="K173" s="360" t="s">
        <v>967</v>
      </c>
      <c r="L173" s="359" t="s">
        <v>976</v>
      </c>
      <c r="M173" s="359" t="s">
        <v>984</v>
      </c>
      <c r="N173" s="359"/>
      <c r="O173" s="359" t="s">
        <v>329</v>
      </c>
      <c r="P173" s="359"/>
    </row>
    <row r="174" spans="1:16" ht="18">
      <c r="A174" s="360">
        <v>194</v>
      </c>
      <c r="B174" s="359" t="s">
        <v>969</v>
      </c>
      <c r="C174" s="356" t="s">
        <v>84</v>
      </c>
      <c r="D174" s="359" t="s">
        <v>966</v>
      </c>
      <c r="E174" s="359" t="s">
        <v>959</v>
      </c>
      <c r="F174" s="359" t="s">
        <v>990</v>
      </c>
      <c r="G174" s="356" t="s">
        <v>234</v>
      </c>
      <c r="H174" s="359"/>
      <c r="I174" s="359"/>
      <c r="J174" s="359"/>
      <c r="K174" s="360" t="s">
        <v>967</v>
      </c>
      <c r="L174" s="359" t="s">
        <v>983</v>
      </c>
      <c r="M174" s="359"/>
      <c r="N174" s="359"/>
      <c r="O174" s="359" t="s">
        <v>329</v>
      </c>
      <c r="P174" s="359"/>
    </row>
    <row r="175" spans="1:16" ht="18">
      <c r="A175" s="360">
        <v>139</v>
      </c>
      <c r="B175" s="359" t="s">
        <v>969</v>
      </c>
      <c r="C175" s="356" t="s">
        <v>241</v>
      </c>
      <c r="D175" s="359" t="s">
        <v>966</v>
      </c>
      <c r="E175" s="359" t="s">
        <v>959</v>
      </c>
      <c r="F175" s="359" t="s">
        <v>990</v>
      </c>
      <c r="G175" s="356" t="s">
        <v>234</v>
      </c>
      <c r="H175" s="359" t="s">
        <v>966</v>
      </c>
      <c r="I175" s="359" t="s">
        <v>964</v>
      </c>
      <c r="J175" s="359"/>
      <c r="K175" s="360" t="s">
        <v>967</v>
      </c>
      <c r="L175" s="359" t="s">
        <v>974</v>
      </c>
      <c r="M175" s="359" t="s">
        <v>980</v>
      </c>
      <c r="N175" s="359"/>
      <c r="O175" s="359" t="s">
        <v>319</v>
      </c>
      <c r="P175" s="359"/>
    </row>
    <row r="176" spans="1:16" ht="18">
      <c r="A176" s="360">
        <v>141</v>
      </c>
      <c r="B176" s="359" t="s">
        <v>969</v>
      </c>
      <c r="C176" s="356" t="s">
        <v>241</v>
      </c>
      <c r="D176" s="359" t="s">
        <v>966</v>
      </c>
      <c r="E176" s="359" t="s">
        <v>959</v>
      </c>
      <c r="F176" s="359" t="s">
        <v>990</v>
      </c>
      <c r="G176" s="356" t="s">
        <v>234</v>
      </c>
      <c r="H176" s="359" t="s">
        <v>966</v>
      </c>
      <c r="I176" s="359" t="s">
        <v>964</v>
      </c>
      <c r="J176" s="359"/>
      <c r="K176" s="360" t="s">
        <v>967</v>
      </c>
      <c r="L176" s="359" t="s">
        <v>974</v>
      </c>
      <c r="M176" s="359" t="s">
        <v>980</v>
      </c>
      <c r="N176" s="359"/>
      <c r="O176" s="359" t="s">
        <v>319</v>
      </c>
      <c r="P176" s="359"/>
    </row>
    <row r="177" spans="1:16" ht="18">
      <c r="A177" s="360">
        <v>143</v>
      </c>
      <c r="B177" s="359" t="s">
        <v>969</v>
      </c>
      <c r="C177" s="356" t="s">
        <v>241</v>
      </c>
      <c r="D177" s="359" t="s">
        <v>966</v>
      </c>
      <c r="E177" s="359" t="s">
        <v>959</v>
      </c>
      <c r="F177" s="359" t="s">
        <v>990</v>
      </c>
      <c r="G177" s="356" t="s">
        <v>234</v>
      </c>
      <c r="H177" s="359" t="s">
        <v>966</v>
      </c>
      <c r="I177" s="359" t="s">
        <v>964</v>
      </c>
      <c r="J177" s="359"/>
      <c r="K177" s="360" t="s">
        <v>967</v>
      </c>
      <c r="L177" s="359" t="s">
        <v>974</v>
      </c>
      <c r="M177" s="359" t="s">
        <v>980</v>
      </c>
      <c r="N177" s="359"/>
      <c r="O177" s="359" t="s">
        <v>319</v>
      </c>
      <c r="P177" s="359"/>
    </row>
    <row r="178" spans="1:16" ht="18">
      <c r="A178" s="360">
        <v>145</v>
      </c>
      <c r="B178" s="359" t="s">
        <v>969</v>
      </c>
      <c r="C178" s="356" t="s">
        <v>241</v>
      </c>
      <c r="D178" s="359" t="s">
        <v>966</v>
      </c>
      <c r="E178" s="359" t="s">
        <v>959</v>
      </c>
      <c r="F178" s="359" t="s">
        <v>990</v>
      </c>
      <c r="G178" s="356" t="s">
        <v>234</v>
      </c>
      <c r="H178" s="359" t="s">
        <v>966</v>
      </c>
      <c r="I178" s="359" t="s">
        <v>964</v>
      </c>
      <c r="J178" s="359"/>
      <c r="K178" s="360" t="s">
        <v>967</v>
      </c>
      <c r="L178" s="359" t="s">
        <v>981</v>
      </c>
      <c r="M178" s="359" t="s">
        <v>982</v>
      </c>
      <c r="N178" s="359"/>
      <c r="O178" s="359" t="s">
        <v>319</v>
      </c>
      <c r="P178" s="359"/>
    </row>
    <row r="179" spans="1:16" ht="18">
      <c r="A179" s="360">
        <v>147</v>
      </c>
      <c r="B179" s="359" t="s">
        <v>969</v>
      </c>
      <c r="C179" s="356" t="s">
        <v>241</v>
      </c>
      <c r="D179" s="359" t="s">
        <v>966</v>
      </c>
      <c r="E179" s="359" t="s">
        <v>959</v>
      </c>
      <c r="F179" s="359" t="s">
        <v>990</v>
      </c>
      <c r="G179" s="356" t="s">
        <v>234</v>
      </c>
      <c r="H179" s="359" t="s">
        <v>966</v>
      </c>
      <c r="I179" s="359" t="s">
        <v>964</v>
      </c>
      <c r="J179" s="359"/>
      <c r="K179" s="360" t="s">
        <v>967</v>
      </c>
      <c r="L179" s="359" t="s">
        <v>981</v>
      </c>
      <c r="M179" s="359" t="s">
        <v>982</v>
      </c>
      <c r="N179" s="359"/>
      <c r="O179" s="359" t="s">
        <v>329</v>
      </c>
      <c r="P179" s="359"/>
    </row>
    <row r="180" spans="1:16" ht="18">
      <c r="A180" s="360">
        <v>149</v>
      </c>
      <c r="B180" s="359" t="s">
        <v>969</v>
      </c>
      <c r="C180" s="356" t="s">
        <v>241</v>
      </c>
      <c r="D180" s="359" t="s">
        <v>966</v>
      </c>
      <c r="E180" s="359" t="s">
        <v>959</v>
      </c>
      <c r="F180" s="359" t="s">
        <v>990</v>
      </c>
      <c r="G180" s="356" t="s">
        <v>234</v>
      </c>
      <c r="H180" s="359" t="s">
        <v>966</v>
      </c>
      <c r="I180" s="359" t="s">
        <v>964</v>
      </c>
      <c r="J180" s="359"/>
      <c r="K180" s="360" t="s">
        <v>967</v>
      </c>
      <c r="L180" s="359" t="s">
        <v>981</v>
      </c>
      <c r="M180" s="359" t="s">
        <v>982</v>
      </c>
      <c r="N180" s="359"/>
      <c r="O180" s="359" t="s">
        <v>329</v>
      </c>
      <c r="P180" s="359"/>
    </row>
    <row r="181" spans="1:16" ht="18">
      <c r="A181" s="360">
        <v>151</v>
      </c>
      <c r="B181" s="359" t="s">
        <v>969</v>
      </c>
      <c r="C181" s="356" t="s">
        <v>241</v>
      </c>
      <c r="D181" s="359" t="s">
        <v>966</v>
      </c>
      <c r="E181" s="359" t="s">
        <v>959</v>
      </c>
      <c r="F181" s="359" t="s">
        <v>990</v>
      </c>
      <c r="G181" s="356" t="s">
        <v>234</v>
      </c>
      <c r="H181" s="359" t="s">
        <v>966</v>
      </c>
      <c r="I181" s="359" t="s">
        <v>964</v>
      </c>
      <c r="J181" s="359"/>
      <c r="K181" s="360" t="s">
        <v>967</v>
      </c>
      <c r="L181" s="359" t="s">
        <v>981</v>
      </c>
      <c r="M181" s="359" t="s">
        <v>982</v>
      </c>
      <c r="N181" s="359"/>
      <c r="O181" s="359" t="s">
        <v>329</v>
      </c>
      <c r="P181" s="359"/>
    </row>
    <row r="182" spans="1:16" ht="18">
      <c r="A182" s="360">
        <v>153</v>
      </c>
      <c r="B182" s="359" t="s">
        <v>969</v>
      </c>
      <c r="C182" s="356" t="s">
        <v>241</v>
      </c>
      <c r="D182" s="359" t="s">
        <v>966</v>
      </c>
      <c r="E182" s="359" t="s">
        <v>959</v>
      </c>
      <c r="F182" s="359" t="s">
        <v>990</v>
      </c>
      <c r="G182" s="356" t="s">
        <v>234</v>
      </c>
      <c r="H182" s="359" t="s">
        <v>966</v>
      </c>
      <c r="I182" s="359" t="s">
        <v>964</v>
      </c>
      <c r="J182" s="359" t="s">
        <v>965</v>
      </c>
      <c r="K182" s="360" t="s">
        <v>967</v>
      </c>
      <c r="L182" s="359" t="s">
        <v>133</v>
      </c>
      <c r="M182" s="359"/>
      <c r="N182" s="359"/>
      <c r="O182" s="359" t="s">
        <v>329</v>
      </c>
      <c r="P182" s="359"/>
    </row>
    <row r="183" spans="1:16" ht="18">
      <c r="A183" s="360">
        <v>48</v>
      </c>
      <c r="B183" s="359" t="s">
        <v>969</v>
      </c>
      <c r="C183" s="356" t="s">
        <v>25</v>
      </c>
      <c r="D183" s="359" t="s">
        <v>958</v>
      </c>
      <c r="E183" s="359" t="s">
        <v>959</v>
      </c>
      <c r="F183" s="359" t="s">
        <v>990</v>
      </c>
      <c r="G183" s="356" t="s">
        <v>49</v>
      </c>
      <c r="H183" s="359" t="s">
        <v>966</v>
      </c>
      <c r="I183" s="359" t="s">
        <v>964</v>
      </c>
      <c r="J183" s="359"/>
      <c r="K183" s="360" t="s">
        <v>967</v>
      </c>
      <c r="L183" s="359" t="s">
        <v>974</v>
      </c>
      <c r="M183" s="359" t="s">
        <v>980</v>
      </c>
      <c r="N183" s="359"/>
      <c r="O183" s="359" t="s">
        <v>319</v>
      </c>
      <c r="P183" s="359"/>
    </row>
    <row r="184" spans="1:16" ht="18">
      <c r="A184" s="360">
        <v>51</v>
      </c>
      <c r="B184" s="359" t="s">
        <v>969</v>
      </c>
      <c r="C184" s="356" t="s">
        <v>25</v>
      </c>
      <c r="D184" s="359" t="s">
        <v>958</v>
      </c>
      <c r="E184" s="359" t="s">
        <v>959</v>
      </c>
      <c r="F184" s="359" t="s">
        <v>990</v>
      </c>
      <c r="G184" s="356" t="s">
        <v>49</v>
      </c>
      <c r="H184" s="359" t="s">
        <v>966</v>
      </c>
      <c r="I184" s="359" t="s">
        <v>964</v>
      </c>
      <c r="J184" s="359"/>
      <c r="K184" s="360" t="s">
        <v>967</v>
      </c>
      <c r="L184" s="359" t="s">
        <v>981</v>
      </c>
      <c r="M184" s="359" t="s">
        <v>982</v>
      </c>
      <c r="N184" s="359"/>
      <c r="O184" s="359" t="s">
        <v>329</v>
      </c>
      <c r="P184" s="359"/>
    </row>
    <row r="185" spans="1:16" ht="18">
      <c r="A185" s="360">
        <v>64</v>
      </c>
      <c r="B185" s="359" t="s">
        <v>963</v>
      </c>
      <c r="C185" s="359" t="s">
        <v>24</v>
      </c>
      <c r="D185" s="359" t="s">
        <v>966</v>
      </c>
      <c r="E185" s="359" t="s">
        <v>959</v>
      </c>
      <c r="F185" s="359" t="s">
        <v>990</v>
      </c>
      <c r="G185" s="356" t="s">
        <v>234</v>
      </c>
      <c r="H185" s="359"/>
      <c r="I185" s="359"/>
      <c r="J185" s="359"/>
      <c r="K185" s="360" t="s">
        <v>962</v>
      </c>
      <c r="L185" s="359" t="s">
        <v>983</v>
      </c>
      <c r="M185" s="359"/>
      <c r="N185" s="359"/>
      <c r="O185" s="359" t="s">
        <v>319</v>
      </c>
      <c r="P185" s="359"/>
    </row>
    <row r="186" spans="1:16" ht="18">
      <c r="A186" s="360">
        <v>67</v>
      </c>
      <c r="B186" s="359" t="s">
        <v>963</v>
      </c>
      <c r="C186" s="359" t="s">
        <v>24</v>
      </c>
      <c r="D186" s="359" t="s">
        <v>966</v>
      </c>
      <c r="E186" s="359" t="s">
        <v>959</v>
      </c>
      <c r="F186" s="359" t="s">
        <v>990</v>
      </c>
      <c r="G186" s="356" t="s">
        <v>234</v>
      </c>
      <c r="H186" s="359" t="s">
        <v>966</v>
      </c>
      <c r="I186" s="359" t="s">
        <v>964</v>
      </c>
      <c r="J186" s="359"/>
      <c r="K186" s="360" t="s">
        <v>962</v>
      </c>
      <c r="L186" s="359" t="s">
        <v>974</v>
      </c>
      <c r="M186" s="359" t="s">
        <v>980</v>
      </c>
      <c r="N186" s="359"/>
      <c r="O186" s="359" t="s">
        <v>319</v>
      </c>
      <c r="P186" s="359"/>
    </row>
    <row r="187" spans="1:16" ht="18">
      <c r="A187" s="360">
        <v>70</v>
      </c>
      <c r="B187" s="359" t="s">
        <v>963</v>
      </c>
      <c r="C187" s="359" t="s">
        <v>24</v>
      </c>
      <c r="D187" s="359" t="s">
        <v>966</v>
      </c>
      <c r="E187" s="359" t="s">
        <v>959</v>
      </c>
      <c r="F187" s="359" t="s">
        <v>990</v>
      </c>
      <c r="G187" s="356" t="s">
        <v>234</v>
      </c>
      <c r="H187" s="359" t="s">
        <v>966</v>
      </c>
      <c r="I187" s="359" t="s">
        <v>964</v>
      </c>
      <c r="J187" s="359" t="s">
        <v>965</v>
      </c>
      <c r="K187" s="360" t="s">
        <v>962</v>
      </c>
      <c r="L187" s="359" t="s">
        <v>978</v>
      </c>
      <c r="M187" s="359" t="s">
        <v>986</v>
      </c>
      <c r="N187" s="359"/>
      <c r="O187" s="359" t="s">
        <v>329</v>
      </c>
      <c r="P187" s="359"/>
    </row>
    <row r="188" spans="1:16" ht="18">
      <c r="A188" s="360">
        <v>73</v>
      </c>
      <c r="B188" s="359" t="s">
        <v>963</v>
      </c>
      <c r="C188" s="359" t="s">
        <v>24</v>
      </c>
      <c r="D188" s="359" t="s">
        <v>966</v>
      </c>
      <c r="E188" s="359" t="s">
        <v>959</v>
      </c>
      <c r="F188" s="359" t="s">
        <v>990</v>
      </c>
      <c r="G188" s="356" t="s">
        <v>234</v>
      </c>
      <c r="H188" s="359" t="s">
        <v>966</v>
      </c>
      <c r="I188" s="359" t="s">
        <v>964</v>
      </c>
      <c r="J188" s="359" t="s">
        <v>965</v>
      </c>
      <c r="K188" s="360" t="s">
        <v>962</v>
      </c>
      <c r="L188" s="359" t="s">
        <v>981</v>
      </c>
      <c r="M188" s="359" t="s">
        <v>982</v>
      </c>
      <c r="N188" s="359"/>
      <c r="O188" s="359" t="s">
        <v>329</v>
      </c>
      <c r="P188" s="359"/>
    </row>
    <row r="189" spans="1:16" ht="18">
      <c r="A189" s="360">
        <v>75</v>
      </c>
      <c r="B189" s="359" t="s">
        <v>963</v>
      </c>
      <c r="C189" s="359" t="s">
        <v>24</v>
      </c>
      <c r="D189" s="359" t="s">
        <v>966</v>
      </c>
      <c r="E189" s="359" t="s">
        <v>959</v>
      </c>
      <c r="F189" s="359" t="s">
        <v>990</v>
      </c>
      <c r="G189" s="356" t="s">
        <v>234</v>
      </c>
      <c r="H189" s="359" t="s">
        <v>966</v>
      </c>
      <c r="I189" s="359" t="s">
        <v>964</v>
      </c>
      <c r="J189" s="359" t="s">
        <v>965</v>
      </c>
      <c r="K189" s="360" t="s">
        <v>962</v>
      </c>
      <c r="L189" s="359" t="s">
        <v>991</v>
      </c>
      <c r="M189" s="359" t="s">
        <v>993</v>
      </c>
      <c r="N189" s="359"/>
      <c r="O189" s="359" t="s">
        <v>329</v>
      </c>
      <c r="P189" s="359"/>
    </row>
    <row r="190" spans="1:16" ht="18">
      <c r="A190" s="360">
        <v>120</v>
      </c>
      <c r="B190" s="359" t="s">
        <v>963</v>
      </c>
      <c r="C190" s="359" t="s">
        <v>24</v>
      </c>
      <c r="D190" s="359" t="s">
        <v>966</v>
      </c>
      <c r="E190" s="359" t="s">
        <v>959</v>
      </c>
      <c r="F190" s="359" t="s">
        <v>994</v>
      </c>
      <c r="G190" s="356" t="s">
        <v>234</v>
      </c>
      <c r="H190" s="359" t="s">
        <v>966</v>
      </c>
      <c r="I190" s="359" t="s">
        <v>964</v>
      </c>
      <c r="J190" s="359" t="s">
        <v>965</v>
      </c>
      <c r="K190" s="360" t="s">
        <v>967</v>
      </c>
      <c r="L190" s="359" t="s">
        <v>978</v>
      </c>
      <c r="M190" s="359" t="s">
        <v>986</v>
      </c>
      <c r="N190" s="359"/>
      <c r="O190" s="359" t="s">
        <v>355</v>
      </c>
      <c r="P190" s="359"/>
    </row>
    <row r="191" spans="1:16" ht="18">
      <c r="A191" s="360">
        <v>122</v>
      </c>
      <c r="B191" s="359" t="s">
        <v>969</v>
      </c>
      <c r="C191" s="356" t="s">
        <v>84</v>
      </c>
      <c r="D191" s="359" t="s">
        <v>958</v>
      </c>
      <c r="E191" s="359" t="s">
        <v>959</v>
      </c>
      <c r="F191" s="359" t="s">
        <v>994</v>
      </c>
      <c r="G191" s="356" t="s">
        <v>49</v>
      </c>
      <c r="H191" s="359" t="s">
        <v>966</v>
      </c>
      <c r="I191" s="359" t="s">
        <v>964</v>
      </c>
      <c r="J191" s="359" t="s">
        <v>965</v>
      </c>
      <c r="K191" s="360" t="s">
        <v>967</v>
      </c>
      <c r="L191" s="359" t="s">
        <v>991</v>
      </c>
      <c r="M191" s="359" t="s">
        <v>993</v>
      </c>
      <c r="N191" s="359"/>
      <c r="O191" s="359" t="s">
        <v>355</v>
      </c>
      <c r="P191" s="359"/>
    </row>
    <row r="192" spans="1:16" ht="18">
      <c r="A192" s="360">
        <v>124</v>
      </c>
      <c r="B192" s="359" t="s">
        <v>969</v>
      </c>
      <c r="C192" s="356" t="s">
        <v>84</v>
      </c>
      <c r="D192" s="359" t="s">
        <v>958</v>
      </c>
      <c r="E192" s="359" t="s">
        <v>959</v>
      </c>
      <c r="F192" s="359" t="s">
        <v>994</v>
      </c>
      <c r="G192" s="356" t="s">
        <v>49</v>
      </c>
      <c r="H192" s="359" t="s">
        <v>966</v>
      </c>
      <c r="I192" s="359" t="s">
        <v>964</v>
      </c>
      <c r="J192" s="359" t="s">
        <v>965</v>
      </c>
      <c r="K192" s="360" t="s">
        <v>967</v>
      </c>
      <c r="L192" s="359" t="s">
        <v>991</v>
      </c>
      <c r="M192" s="359" t="s">
        <v>993</v>
      </c>
      <c r="N192" s="359"/>
      <c r="O192" s="359" t="s">
        <v>355</v>
      </c>
      <c r="P192" s="359"/>
    </row>
    <row r="193" spans="1:16" ht="18">
      <c r="A193" s="360">
        <v>126</v>
      </c>
      <c r="B193" s="359" t="s">
        <v>969</v>
      </c>
      <c r="C193" s="356" t="s">
        <v>84</v>
      </c>
      <c r="D193" s="359" t="s">
        <v>958</v>
      </c>
      <c r="E193" s="359" t="s">
        <v>959</v>
      </c>
      <c r="F193" s="359" t="s">
        <v>994</v>
      </c>
      <c r="G193" s="356" t="s">
        <v>49</v>
      </c>
      <c r="H193" s="359" t="s">
        <v>966</v>
      </c>
      <c r="I193" s="359" t="s">
        <v>964</v>
      </c>
      <c r="J193" s="359" t="s">
        <v>965</v>
      </c>
      <c r="K193" s="360" t="s">
        <v>967</v>
      </c>
      <c r="L193" s="359" t="s">
        <v>976</v>
      </c>
      <c r="M193" s="359" t="s">
        <v>977</v>
      </c>
      <c r="N193" s="359"/>
      <c r="O193" s="359" t="s">
        <v>355</v>
      </c>
      <c r="P193" s="359"/>
    </row>
    <row r="194" spans="1:16" ht="18">
      <c r="A194" s="360">
        <v>128</v>
      </c>
      <c r="B194" s="359" t="s">
        <v>969</v>
      </c>
      <c r="C194" s="356" t="s">
        <v>84</v>
      </c>
      <c r="D194" s="359" t="s">
        <v>958</v>
      </c>
      <c r="E194" s="359" t="s">
        <v>959</v>
      </c>
      <c r="F194" s="359" t="s">
        <v>994</v>
      </c>
      <c r="G194" s="356" t="s">
        <v>49</v>
      </c>
      <c r="H194" s="359" t="s">
        <v>958</v>
      </c>
      <c r="I194" s="359" t="s">
        <v>964</v>
      </c>
      <c r="J194" s="359" t="s">
        <v>965</v>
      </c>
      <c r="K194" s="360" t="s">
        <v>967</v>
      </c>
      <c r="L194" s="359" t="s">
        <v>48</v>
      </c>
      <c r="M194" s="359" t="s">
        <v>972</v>
      </c>
      <c r="N194" s="359"/>
      <c r="O194" s="359" t="s">
        <v>392</v>
      </c>
      <c r="P194" s="359"/>
    </row>
    <row r="195" spans="1:16" ht="18">
      <c r="A195" s="360">
        <v>130</v>
      </c>
      <c r="B195" s="359" t="s">
        <v>969</v>
      </c>
      <c r="C195" s="356" t="s">
        <v>25</v>
      </c>
      <c r="D195" s="359" t="s">
        <v>958</v>
      </c>
      <c r="E195" s="359" t="s">
        <v>959</v>
      </c>
      <c r="F195" s="359" t="s">
        <v>994</v>
      </c>
      <c r="G195" s="356" t="s">
        <v>49</v>
      </c>
      <c r="H195" s="359"/>
      <c r="I195" s="359"/>
      <c r="J195" s="359"/>
      <c r="K195" s="360" t="s">
        <v>967</v>
      </c>
      <c r="L195" s="359" t="s">
        <v>983</v>
      </c>
      <c r="M195" s="359"/>
      <c r="N195" s="359"/>
      <c r="O195" s="359" t="s">
        <v>392</v>
      </c>
      <c r="P195" s="359"/>
    </row>
    <row r="196" spans="1:16" ht="18">
      <c r="A196" s="360">
        <v>132</v>
      </c>
      <c r="B196" s="359" t="s">
        <v>969</v>
      </c>
      <c r="C196" s="356" t="s">
        <v>25</v>
      </c>
      <c r="D196" s="359" t="s">
        <v>958</v>
      </c>
      <c r="E196" s="359" t="s">
        <v>959</v>
      </c>
      <c r="F196" s="359" t="s">
        <v>994</v>
      </c>
      <c r="G196" s="356" t="s">
        <v>49</v>
      </c>
      <c r="H196" s="359"/>
      <c r="I196" s="359"/>
      <c r="J196" s="359"/>
      <c r="K196" s="360" t="s">
        <v>967</v>
      </c>
      <c r="L196" s="359" t="s">
        <v>983</v>
      </c>
      <c r="M196" s="359"/>
      <c r="N196" s="359"/>
      <c r="O196" s="359" t="s">
        <v>392</v>
      </c>
      <c r="P196" s="359"/>
    </row>
    <row r="197" spans="1:16" ht="18">
      <c r="A197" s="360">
        <v>134</v>
      </c>
      <c r="B197" s="359" t="s">
        <v>969</v>
      </c>
      <c r="C197" s="356" t="s">
        <v>84</v>
      </c>
      <c r="D197" s="359" t="s">
        <v>966</v>
      </c>
      <c r="E197" s="359" t="s">
        <v>959</v>
      </c>
      <c r="F197" s="359" t="s">
        <v>994</v>
      </c>
      <c r="G197" s="356" t="s">
        <v>234</v>
      </c>
      <c r="H197" s="359" t="s">
        <v>966</v>
      </c>
      <c r="I197" s="359" t="s">
        <v>964</v>
      </c>
      <c r="J197" s="359" t="s">
        <v>965</v>
      </c>
      <c r="K197" s="360" t="s">
        <v>967</v>
      </c>
      <c r="L197" s="359" t="s">
        <v>978</v>
      </c>
      <c r="M197" s="359" t="s">
        <v>979</v>
      </c>
      <c r="N197" s="359"/>
      <c r="O197" s="359" t="s">
        <v>355</v>
      </c>
      <c r="P197" s="359"/>
    </row>
    <row r="198" spans="1:16" ht="18">
      <c r="A198" s="360">
        <v>136</v>
      </c>
      <c r="B198" s="359" t="s">
        <v>969</v>
      </c>
      <c r="C198" s="356" t="s">
        <v>84</v>
      </c>
      <c r="D198" s="359" t="s">
        <v>966</v>
      </c>
      <c r="E198" s="359" t="s">
        <v>959</v>
      </c>
      <c r="F198" s="359" t="s">
        <v>994</v>
      </c>
      <c r="G198" s="356" t="s">
        <v>234</v>
      </c>
      <c r="H198" s="359" t="s">
        <v>966</v>
      </c>
      <c r="I198" s="359" t="s">
        <v>964</v>
      </c>
      <c r="J198" s="359" t="s">
        <v>965</v>
      </c>
      <c r="K198" s="360" t="s">
        <v>967</v>
      </c>
      <c r="L198" s="359" t="s">
        <v>976</v>
      </c>
      <c r="M198" s="359" t="s">
        <v>977</v>
      </c>
      <c r="N198" s="359"/>
      <c r="O198" s="359" t="s">
        <v>355</v>
      </c>
      <c r="P198" s="359"/>
    </row>
    <row r="199" spans="1:16" ht="18">
      <c r="A199" s="360">
        <v>138</v>
      </c>
      <c r="B199" s="359" t="s">
        <v>969</v>
      </c>
      <c r="C199" s="356" t="s">
        <v>84</v>
      </c>
      <c r="D199" s="359" t="s">
        <v>966</v>
      </c>
      <c r="E199" s="359" t="s">
        <v>959</v>
      </c>
      <c r="F199" s="359" t="s">
        <v>994</v>
      </c>
      <c r="G199" s="356" t="s">
        <v>234</v>
      </c>
      <c r="H199" s="359" t="s">
        <v>966</v>
      </c>
      <c r="I199" s="359" t="s">
        <v>964</v>
      </c>
      <c r="J199" s="359" t="s">
        <v>965</v>
      </c>
      <c r="K199" s="360" t="s">
        <v>967</v>
      </c>
      <c r="L199" s="359" t="s">
        <v>991</v>
      </c>
      <c r="M199" s="359" t="s">
        <v>993</v>
      </c>
      <c r="N199" s="359"/>
      <c r="O199" s="359" t="s">
        <v>355</v>
      </c>
      <c r="P199" s="359"/>
    </row>
    <row r="200" spans="1:16" ht="18">
      <c r="A200" s="360">
        <v>140</v>
      </c>
      <c r="B200" s="359" t="s">
        <v>969</v>
      </c>
      <c r="C200" s="356" t="s">
        <v>84</v>
      </c>
      <c r="D200" s="359" t="s">
        <v>966</v>
      </c>
      <c r="E200" s="359" t="s">
        <v>959</v>
      </c>
      <c r="F200" s="359" t="s">
        <v>994</v>
      </c>
      <c r="G200" s="356" t="s">
        <v>234</v>
      </c>
      <c r="H200" s="359" t="s">
        <v>966</v>
      </c>
      <c r="I200" s="359" t="s">
        <v>964</v>
      </c>
      <c r="J200" s="359" t="s">
        <v>965</v>
      </c>
      <c r="K200" s="360" t="s">
        <v>967</v>
      </c>
      <c r="L200" s="359" t="s">
        <v>974</v>
      </c>
      <c r="M200" s="359" t="s">
        <v>980</v>
      </c>
      <c r="N200" s="359"/>
      <c r="O200" s="359" t="s">
        <v>392</v>
      </c>
      <c r="P200" s="359"/>
    </row>
    <row r="201" spans="1:16" ht="18">
      <c r="A201" s="360">
        <v>142</v>
      </c>
      <c r="B201" s="359" t="s">
        <v>969</v>
      </c>
      <c r="C201" s="356" t="s">
        <v>84</v>
      </c>
      <c r="D201" s="359" t="s">
        <v>966</v>
      </c>
      <c r="E201" s="359" t="s">
        <v>959</v>
      </c>
      <c r="F201" s="359" t="s">
        <v>994</v>
      </c>
      <c r="G201" s="356" t="s">
        <v>234</v>
      </c>
      <c r="H201" s="359" t="s">
        <v>958</v>
      </c>
      <c r="I201" s="359" t="s">
        <v>964</v>
      </c>
      <c r="J201" s="359" t="s">
        <v>965</v>
      </c>
      <c r="K201" s="360" t="s">
        <v>967</v>
      </c>
      <c r="L201" s="359" t="s">
        <v>48</v>
      </c>
      <c r="M201" s="359" t="s">
        <v>972</v>
      </c>
      <c r="N201" s="359"/>
      <c r="O201" s="359" t="s">
        <v>392</v>
      </c>
      <c r="P201" s="359"/>
    </row>
    <row r="202" spans="1:16" ht="18">
      <c r="A202" s="360">
        <v>196</v>
      </c>
      <c r="B202" s="359" t="s">
        <v>969</v>
      </c>
      <c r="C202" s="356" t="s">
        <v>84</v>
      </c>
      <c r="D202" s="359" t="s">
        <v>966</v>
      </c>
      <c r="E202" s="359" t="s">
        <v>959</v>
      </c>
      <c r="F202" s="359" t="s">
        <v>994</v>
      </c>
      <c r="G202" s="356" t="s">
        <v>234</v>
      </c>
      <c r="H202" s="359" t="s">
        <v>966</v>
      </c>
      <c r="I202" s="359" t="s">
        <v>964</v>
      </c>
      <c r="J202" s="359"/>
      <c r="K202" s="360" t="s">
        <v>967</v>
      </c>
      <c r="L202" s="359" t="s">
        <v>976</v>
      </c>
      <c r="M202" s="359" t="s">
        <v>984</v>
      </c>
      <c r="N202" s="359"/>
      <c r="O202" s="359" t="s">
        <v>392</v>
      </c>
      <c r="P202" s="359"/>
    </row>
    <row r="203" spans="1:16" ht="18">
      <c r="A203" s="360">
        <v>155</v>
      </c>
      <c r="B203" s="359" t="s">
        <v>969</v>
      </c>
      <c r="C203" s="356" t="s">
        <v>241</v>
      </c>
      <c r="D203" s="359" t="s">
        <v>966</v>
      </c>
      <c r="E203" s="359" t="s">
        <v>959</v>
      </c>
      <c r="F203" s="359" t="s">
        <v>994</v>
      </c>
      <c r="G203" s="356" t="s">
        <v>234</v>
      </c>
      <c r="H203" s="359" t="s">
        <v>966</v>
      </c>
      <c r="I203" s="359" t="s">
        <v>964</v>
      </c>
      <c r="J203" s="359" t="s">
        <v>965</v>
      </c>
      <c r="K203" s="360" t="s">
        <v>967</v>
      </c>
      <c r="L203" s="359" t="s">
        <v>133</v>
      </c>
      <c r="M203" s="359"/>
      <c r="N203" s="359"/>
      <c r="O203" s="359" t="s">
        <v>355</v>
      </c>
      <c r="P203" s="359"/>
    </row>
    <row r="204" spans="1:16" ht="18">
      <c r="A204" s="360">
        <v>157</v>
      </c>
      <c r="B204" s="359" t="s">
        <v>969</v>
      </c>
      <c r="C204" s="356" t="s">
        <v>241</v>
      </c>
      <c r="D204" s="359" t="s">
        <v>966</v>
      </c>
      <c r="E204" s="359" t="s">
        <v>959</v>
      </c>
      <c r="F204" s="359" t="s">
        <v>994</v>
      </c>
      <c r="G204" s="356" t="s">
        <v>234</v>
      </c>
      <c r="H204" s="359" t="s">
        <v>966</v>
      </c>
      <c r="I204" s="359" t="s">
        <v>964</v>
      </c>
      <c r="J204" s="359" t="s">
        <v>965</v>
      </c>
      <c r="K204" s="360" t="s">
        <v>967</v>
      </c>
      <c r="L204" s="359" t="s">
        <v>976</v>
      </c>
      <c r="M204" s="359" t="s">
        <v>984</v>
      </c>
      <c r="N204" s="359"/>
      <c r="O204" s="359" t="s">
        <v>355</v>
      </c>
      <c r="P204" s="359"/>
    </row>
    <row r="205" spans="1:16" ht="18">
      <c r="A205" s="360">
        <v>159</v>
      </c>
      <c r="B205" s="359" t="s">
        <v>969</v>
      </c>
      <c r="C205" s="356" t="s">
        <v>241</v>
      </c>
      <c r="D205" s="359" t="s">
        <v>966</v>
      </c>
      <c r="E205" s="359" t="s">
        <v>959</v>
      </c>
      <c r="F205" s="359" t="s">
        <v>994</v>
      </c>
      <c r="G205" s="356" t="s">
        <v>234</v>
      </c>
      <c r="H205" s="359" t="s">
        <v>966</v>
      </c>
      <c r="I205" s="359" t="s">
        <v>964</v>
      </c>
      <c r="J205" s="359" t="s">
        <v>965</v>
      </c>
      <c r="K205" s="360" t="s">
        <v>967</v>
      </c>
      <c r="L205" s="359" t="s">
        <v>991</v>
      </c>
      <c r="M205" s="359" t="s">
        <v>992</v>
      </c>
      <c r="N205" s="359"/>
      <c r="O205" s="359" t="s">
        <v>355</v>
      </c>
      <c r="P205" s="359"/>
    </row>
    <row r="206" spans="1:16" ht="18">
      <c r="A206" s="360">
        <v>161</v>
      </c>
      <c r="B206" s="359" t="s">
        <v>969</v>
      </c>
      <c r="C206" s="356" t="s">
        <v>241</v>
      </c>
      <c r="D206" s="359" t="s">
        <v>966</v>
      </c>
      <c r="E206" s="359" t="s">
        <v>959</v>
      </c>
      <c r="F206" s="359" t="s">
        <v>994</v>
      </c>
      <c r="G206" s="356" t="s">
        <v>234</v>
      </c>
      <c r="H206" s="359" t="s">
        <v>966</v>
      </c>
      <c r="I206" s="359" t="s">
        <v>964</v>
      </c>
      <c r="J206" s="359" t="s">
        <v>965</v>
      </c>
      <c r="K206" s="360" t="s">
        <v>967</v>
      </c>
      <c r="L206" s="359" t="s">
        <v>981</v>
      </c>
      <c r="M206" s="359" t="s">
        <v>987</v>
      </c>
      <c r="N206" s="359"/>
      <c r="O206" s="359" t="s">
        <v>355</v>
      </c>
      <c r="P206" s="359"/>
    </row>
    <row r="207" spans="1:16" ht="18">
      <c r="A207" s="360">
        <v>163</v>
      </c>
      <c r="B207" s="359" t="s">
        <v>969</v>
      </c>
      <c r="C207" s="356" t="s">
        <v>241</v>
      </c>
      <c r="D207" s="359" t="s">
        <v>966</v>
      </c>
      <c r="E207" s="359" t="s">
        <v>959</v>
      </c>
      <c r="F207" s="359" t="s">
        <v>994</v>
      </c>
      <c r="G207" s="356" t="s">
        <v>234</v>
      </c>
      <c r="H207" s="359" t="s">
        <v>966</v>
      </c>
      <c r="I207" s="359" t="s">
        <v>964</v>
      </c>
      <c r="J207" s="359" t="s">
        <v>965</v>
      </c>
      <c r="K207" s="360" t="s">
        <v>967</v>
      </c>
      <c r="L207" s="359" t="s">
        <v>991</v>
      </c>
      <c r="M207" s="359" t="s">
        <v>992</v>
      </c>
      <c r="N207" s="359"/>
      <c r="O207" s="359" t="s">
        <v>392</v>
      </c>
      <c r="P207" s="359"/>
    </row>
    <row r="208" spans="1:16" ht="18">
      <c r="A208" s="360">
        <v>165</v>
      </c>
      <c r="B208" s="359" t="s">
        <v>969</v>
      </c>
      <c r="C208" s="356" t="s">
        <v>241</v>
      </c>
      <c r="D208" s="359" t="s">
        <v>966</v>
      </c>
      <c r="E208" s="359" t="s">
        <v>959</v>
      </c>
      <c r="F208" s="359" t="s">
        <v>994</v>
      </c>
      <c r="G208" s="356" t="s">
        <v>234</v>
      </c>
      <c r="H208" s="359" t="s">
        <v>966</v>
      </c>
      <c r="I208" s="359" t="s">
        <v>964</v>
      </c>
      <c r="J208" s="359" t="s">
        <v>965</v>
      </c>
      <c r="K208" s="360" t="s">
        <v>967</v>
      </c>
      <c r="L208" s="359" t="s">
        <v>976</v>
      </c>
      <c r="M208" s="359" t="s">
        <v>984</v>
      </c>
      <c r="N208" s="359"/>
      <c r="O208" s="359" t="s">
        <v>392</v>
      </c>
      <c r="P208" s="359"/>
    </row>
    <row r="209" spans="1:16" ht="18">
      <c r="A209" s="360">
        <v>167</v>
      </c>
      <c r="B209" s="359" t="s">
        <v>969</v>
      </c>
      <c r="C209" s="356" t="s">
        <v>241</v>
      </c>
      <c r="D209" s="359" t="s">
        <v>966</v>
      </c>
      <c r="E209" s="359" t="s">
        <v>959</v>
      </c>
      <c r="F209" s="359" t="s">
        <v>994</v>
      </c>
      <c r="G209" s="356" t="s">
        <v>234</v>
      </c>
      <c r="H209" s="359" t="s">
        <v>966</v>
      </c>
      <c r="I209" s="359" t="s">
        <v>964</v>
      </c>
      <c r="J209" s="359" t="s">
        <v>965</v>
      </c>
      <c r="K209" s="360" t="s">
        <v>967</v>
      </c>
      <c r="L209" s="359" t="s">
        <v>148</v>
      </c>
      <c r="M209" s="359"/>
      <c r="N209" s="359"/>
      <c r="O209" s="359" t="s">
        <v>392</v>
      </c>
      <c r="P209" s="359"/>
    </row>
    <row r="210" spans="1:16" ht="18">
      <c r="A210" s="360">
        <v>169</v>
      </c>
      <c r="B210" s="359" t="s">
        <v>969</v>
      </c>
      <c r="C210" s="356" t="s">
        <v>241</v>
      </c>
      <c r="D210" s="359" t="s">
        <v>966</v>
      </c>
      <c r="E210" s="359" t="s">
        <v>959</v>
      </c>
      <c r="F210" s="359" t="s">
        <v>994</v>
      </c>
      <c r="G210" s="356" t="s">
        <v>234</v>
      </c>
      <c r="H210" s="359"/>
      <c r="I210" s="359"/>
      <c r="J210" s="359"/>
      <c r="K210" s="360" t="s">
        <v>967</v>
      </c>
      <c r="L210" s="359" t="s">
        <v>983</v>
      </c>
      <c r="M210" s="359"/>
      <c r="N210" s="359"/>
      <c r="O210" s="359" t="s">
        <v>392</v>
      </c>
      <c r="P210" s="359"/>
    </row>
    <row r="211" spans="1:16" ht="18">
      <c r="A211" s="360">
        <v>54</v>
      </c>
      <c r="B211" s="359" t="s">
        <v>969</v>
      </c>
      <c r="C211" s="356" t="s">
        <v>25</v>
      </c>
      <c r="D211" s="359" t="s">
        <v>958</v>
      </c>
      <c r="E211" s="359" t="s">
        <v>959</v>
      </c>
      <c r="F211" s="359" t="s">
        <v>994</v>
      </c>
      <c r="G211" s="356" t="s">
        <v>49</v>
      </c>
      <c r="H211" s="359" t="s">
        <v>966</v>
      </c>
      <c r="I211" s="359" t="s">
        <v>964</v>
      </c>
      <c r="J211" s="359" t="s">
        <v>965</v>
      </c>
      <c r="K211" s="360" t="s">
        <v>967</v>
      </c>
      <c r="L211" s="359" t="s">
        <v>981</v>
      </c>
      <c r="M211" s="359" t="s">
        <v>987</v>
      </c>
      <c r="N211" s="359"/>
      <c r="O211" s="359" t="s">
        <v>355</v>
      </c>
      <c r="P211" s="359"/>
    </row>
    <row r="212" spans="1:16" ht="18">
      <c r="A212" s="360">
        <v>57</v>
      </c>
      <c r="B212" s="359" t="s">
        <v>969</v>
      </c>
      <c r="C212" s="356" t="s">
        <v>25</v>
      </c>
      <c r="D212" s="359" t="s">
        <v>958</v>
      </c>
      <c r="E212" s="359" t="s">
        <v>959</v>
      </c>
      <c r="F212" s="359" t="s">
        <v>994</v>
      </c>
      <c r="G212" s="356" t="s">
        <v>49</v>
      </c>
      <c r="H212" s="359" t="s">
        <v>958</v>
      </c>
      <c r="I212" s="359" t="s">
        <v>964</v>
      </c>
      <c r="J212" s="359" t="s">
        <v>965</v>
      </c>
      <c r="K212" s="360" t="s">
        <v>967</v>
      </c>
      <c r="L212" s="359" t="s">
        <v>48</v>
      </c>
      <c r="M212" s="359" t="s">
        <v>71</v>
      </c>
      <c r="N212" s="359"/>
      <c r="O212" s="359" t="s">
        <v>392</v>
      </c>
      <c r="P212" s="359"/>
    </row>
    <row r="213" spans="1:16" ht="18">
      <c r="A213" s="360">
        <v>77</v>
      </c>
      <c r="B213" s="359" t="s">
        <v>963</v>
      </c>
      <c r="C213" s="359" t="s">
        <v>24</v>
      </c>
      <c r="D213" s="359" t="s">
        <v>966</v>
      </c>
      <c r="E213" s="359" t="s">
        <v>959</v>
      </c>
      <c r="F213" s="359" t="s">
        <v>994</v>
      </c>
      <c r="G213" s="356" t="s">
        <v>234</v>
      </c>
      <c r="H213" s="359" t="s">
        <v>966</v>
      </c>
      <c r="I213" s="359" t="s">
        <v>964</v>
      </c>
      <c r="J213" s="359"/>
      <c r="K213" s="360" t="s">
        <v>962</v>
      </c>
      <c r="L213" s="359" t="s">
        <v>974</v>
      </c>
      <c r="M213" s="359" t="s">
        <v>975</v>
      </c>
      <c r="N213" s="359"/>
      <c r="O213" s="359" t="s">
        <v>355</v>
      </c>
      <c r="P213" s="359"/>
    </row>
    <row r="214" spans="1:16" ht="18">
      <c r="A214" s="360">
        <v>79</v>
      </c>
      <c r="B214" s="359" t="s">
        <v>963</v>
      </c>
      <c r="C214" s="359" t="s">
        <v>24</v>
      </c>
      <c r="D214" s="359" t="s">
        <v>966</v>
      </c>
      <c r="E214" s="359" t="s">
        <v>959</v>
      </c>
      <c r="F214" s="359" t="s">
        <v>994</v>
      </c>
      <c r="G214" s="356" t="s">
        <v>234</v>
      </c>
      <c r="H214" s="359" t="s">
        <v>966</v>
      </c>
      <c r="I214" s="359" t="s">
        <v>964</v>
      </c>
      <c r="J214" s="359" t="s">
        <v>965</v>
      </c>
      <c r="K214" s="360" t="s">
        <v>962</v>
      </c>
      <c r="L214" s="359" t="s">
        <v>185</v>
      </c>
      <c r="M214" s="359"/>
      <c r="N214" s="359"/>
      <c r="O214" s="359" t="s">
        <v>355</v>
      </c>
      <c r="P214" s="359"/>
    </row>
    <row r="215" spans="1:16" ht="18">
      <c r="A215" s="360">
        <v>81</v>
      </c>
      <c r="B215" s="359" t="s">
        <v>963</v>
      </c>
      <c r="C215" s="359" t="s">
        <v>24</v>
      </c>
      <c r="D215" s="359" t="s">
        <v>966</v>
      </c>
      <c r="E215" s="359" t="s">
        <v>959</v>
      </c>
      <c r="F215" s="359" t="s">
        <v>994</v>
      </c>
      <c r="G215" s="356" t="s">
        <v>234</v>
      </c>
      <c r="H215" s="359"/>
      <c r="I215" s="359"/>
      <c r="J215" s="359"/>
      <c r="K215" s="360" t="s">
        <v>962</v>
      </c>
      <c r="L215" s="359" t="s">
        <v>983</v>
      </c>
      <c r="M215" s="359"/>
      <c r="N215" s="359"/>
      <c r="O215" s="359" t="s">
        <v>392</v>
      </c>
      <c r="P215" s="359"/>
    </row>
    <row r="216" spans="1:16" ht="18">
      <c r="A216" s="360">
        <v>83</v>
      </c>
      <c r="B216" s="359" t="s">
        <v>963</v>
      </c>
      <c r="C216" s="359" t="s">
        <v>24</v>
      </c>
      <c r="D216" s="359" t="s">
        <v>966</v>
      </c>
      <c r="E216" s="359" t="s">
        <v>959</v>
      </c>
      <c r="F216" s="359" t="s">
        <v>994</v>
      </c>
      <c r="G216" s="356" t="s">
        <v>234</v>
      </c>
      <c r="H216" s="359" t="s">
        <v>966</v>
      </c>
      <c r="I216" s="359" t="s">
        <v>964</v>
      </c>
      <c r="J216" s="359" t="s">
        <v>965</v>
      </c>
      <c r="K216" s="360" t="s">
        <v>962</v>
      </c>
      <c r="L216" s="359" t="s">
        <v>974</v>
      </c>
      <c r="M216" s="359" t="s">
        <v>975</v>
      </c>
      <c r="N216" s="359"/>
      <c r="O216" s="359" t="s">
        <v>392</v>
      </c>
      <c r="P216" s="359"/>
    </row>
    <row r="217" spans="1:16" ht="18">
      <c r="A217" s="360">
        <v>85</v>
      </c>
      <c r="B217" s="359" t="s">
        <v>963</v>
      </c>
      <c r="C217" s="359" t="s">
        <v>24</v>
      </c>
      <c r="D217" s="359" t="s">
        <v>966</v>
      </c>
      <c r="E217" s="359" t="s">
        <v>959</v>
      </c>
      <c r="F217" s="359" t="s">
        <v>994</v>
      </c>
      <c r="G217" s="356" t="s">
        <v>234</v>
      </c>
      <c r="H217" s="359" t="s">
        <v>966</v>
      </c>
      <c r="I217" s="359" t="s">
        <v>964</v>
      </c>
      <c r="J217" s="359" t="s">
        <v>965</v>
      </c>
      <c r="K217" s="360" t="s">
        <v>962</v>
      </c>
      <c r="L217" s="359" t="s">
        <v>978</v>
      </c>
      <c r="M217" s="359" t="s">
        <v>986</v>
      </c>
      <c r="N217" s="359"/>
      <c r="O217" s="359" t="s">
        <v>392</v>
      </c>
      <c r="P217" s="359"/>
    </row>
    <row r="218" spans="1:16" ht="18">
      <c r="A218" s="360">
        <v>144</v>
      </c>
      <c r="B218" s="359" t="s">
        <v>969</v>
      </c>
      <c r="C218" s="356" t="s">
        <v>84</v>
      </c>
      <c r="D218" s="359" t="s">
        <v>958</v>
      </c>
      <c r="E218" s="359" t="s">
        <v>959</v>
      </c>
      <c r="F218" s="359" t="s">
        <v>995</v>
      </c>
      <c r="G218" s="356" t="s">
        <v>49</v>
      </c>
      <c r="H218" s="359"/>
      <c r="I218" s="359"/>
      <c r="J218" s="359" t="s">
        <v>965</v>
      </c>
      <c r="K218" s="360" t="s">
        <v>967</v>
      </c>
      <c r="L218" s="359" t="s">
        <v>978</v>
      </c>
      <c r="M218" s="359" t="s">
        <v>979</v>
      </c>
      <c r="N218" s="359"/>
      <c r="O218" s="359" t="s">
        <v>385</v>
      </c>
      <c r="P218" s="359"/>
    </row>
    <row r="219" spans="1:16" ht="18">
      <c r="A219" s="360">
        <v>146</v>
      </c>
      <c r="B219" s="359" t="s">
        <v>969</v>
      </c>
      <c r="C219" s="356" t="s">
        <v>84</v>
      </c>
      <c r="D219" s="359" t="s">
        <v>958</v>
      </c>
      <c r="E219" s="359" t="s">
        <v>959</v>
      </c>
      <c r="F219" s="359" t="s">
        <v>995</v>
      </c>
      <c r="G219" s="356" t="s">
        <v>49</v>
      </c>
      <c r="H219" s="359" t="s">
        <v>966</v>
      </c>
      <c r="I219" s="359" t="s">
        <v>964</v>
      </c>
      <c r="J219" s="359" t="s">
        <v>965</v>
      </c>
      <c r="K219" s="360" t="s">
        <v>967</v>
      </c>
      <c r="L219" s="359" t="s">
        <v>976</v>
      </c>
      <c r="M219" s="359" t="s">
        <v>984</v>
      </c>
      <c r="N219" s="359"/>
      <c r="O219" s="359" t="s">
        <v>385</v>
      </c>
      <c r="P219" s="359"/>
    </row>
    <row r="220" spans="1:16" ht="18">
      <c r="A220" s="360">
        <v>148</v>
      </c>
      <c r="B220" s="359" t="s">
        <v>969</v>
      </c>
      <c r="C220" s="356" t="s">
        <v>84</v>
      </c>
      <c r="D220" s="359" t="s">
        <v>958</v>
      </c>
      <c r="E220" s="359" t="s">
        <v>959</v>
      </c>
      <c r="F220" s="359" t="s">
        <v>995</v>
      </c>
      <c r="G220" s="356" t="s">
        <v>49</v>
      </c>
      <c r="H220" s="359" t="s">
        <v>966</v>
      </c>
      <c r="I220" s="359" t="s">
        <v>964</v>
      </c>
      <c r="J220" s="359" t="s">
        <v>965</v>
      </c>
      <c r="K220" s="360" t="s">
        <v>967</v>
      </c>
      <c r="L220" s="359" t="s">
        <v>978</v>
      </c>
      <c r="M220" s="359" t="s">
        <v>979</v>
      </c>
      <c r="N220" s="359"/>
      <c r="O220" s="359" t="s">
        <v>385</v>
      </c>
      <c r="P220" s="359"/>
    </row>
    <row r="221" spans="1:16" ht="18">
      <c r="A221" s="360">
        <v>150</v>
      </c>
      <c r="B221" s="359" t="s">
        <v>969</v>
      </c>
      <c r="C221" s="356" t="s">
        <v>84</v>
      </c>
      <c r="D221" s="359" t="s">
        <v>958</v>
      </c>
      <c r="E221" s="359" t="s">
        <v>959</v>
      </c>
      <c r="F221" s="359" t="s">
        <v>995</v>
      </c>
      <c r="G221" s="356" t="s">
        <v>49</v>
      </c>
      <c r="H221" s="359" t="s">
        <v>958</v>
      </c>
      <c r="I221" s="359" t="s">
        <v>964</v>
      </c>
      <c r="J221" s="359" t="s">
        <v>965</v>
      </c>
      <c r="K221" s="360" t="s">
        <v>967</v>
      </c>
      <c r="L221" s="359" t="s">
        <v>48</v>
      </c>
      <c r="M221" s="359" t="s">
        <v>96</v>
      </c>
      <c r="N221" s="359"/>
      <c r="O221" s="359" t="s">
        <v>392</v>
      </c>
      <c r="P221" s="359"/>
    </row>
    <row r="222" spans="1:16" ht="18">
      <c r="A222" s="360">
        <v>152</v>
      </c>
      <c r="B222" s="359" t="s">
        <v>969</v>
      </c>
      <c r="C222" s="356" t="s">
        <v>84</v>
      </c>
      <c r="D222" s="359" t="s">
        <v>958</v>
      </c>
      <c r="E222" s="359" t="s">
        <v>959</v>
      </c>
      <c r="F222" s="359" t="s">
        <v>995</v>
      </c>
      <c r="G222" s="356" t="s">
        <v>49</v>
      </c>
      <c r="H222" s="359" t="s">
        <v>958</v>
      </c>
      <c r="I222" s="359" t="s">
        <v>964</v>
      </c>
      <c r="J222" s="359" t="s">
        <v>965</v>
      </c>
      <c r="K222" s="360" t="s">
        <v>967</v>
      </c>
      <c r="L222" s="359" t="s">
        <v>29</v>
      </c>
      <c r="M222" s="359"/>
      <c r="N222" s="359"/>
      <c r="O222" s="359" t="s">
        <v>392</v>
      </c>
      <c r="P222" s="359"/>
    </row>
    <row r="223" spans="1:16" ht="18">
      <c r="A223" s="360">
        <v>154</v>
      </c>
      <c r="B223" s="359" t="s">
        <v>969</v>
      </c>
      <c r="C223" s="356" t="s">
        <v>25</v>
      </c>
      <c r="D223" s="359" t="s">
        <v>958</v>
      </c>
      <c r="E223" s="359" t="s">
        <v>959</v>
      </c>
      <c r="F223" s="359" t="s">
        <v>995</v>
      </c>
      <c r="G223" s="356" t="s">
        <v>49</v>
      </c>
      <c r="H223" s="359"/>
      <c r="I223" s="359"/>
      <c r="J223" s="359"/>
      <c r="K223" s="360" t="s">
        <v>967</v>
      </c>
      <c r="L223" s="359" t="s">
        <v>983</v>
      </c>
      <c r="M223" s="359"/>
      <c r="N223" s="359"/>
      <c r="O223" s="359" t="s">
        <v>392</v>
      </c>
      <c r="P223" s="359"/>
    </row>
    <row r="224" spans="1:16" ht="18">
      <c r="A224" s="360">
        <v>156</v>
      </c>
      <c r="B224" s="359" t="s">
        <v>969</v>
      </c>
      <c r="C224" s="356" t="s">
        <v>84</v>
      </c>
      <c r="D224" s="359" t="s">
        <v>966</v>
      </c>
      <c r="E224" s="359" t="s">
        <v>959</v>
      </c>
      <c r="F224" s="359" t="s">
        <v>995</v>
      </c>
      <c r="G224" s="356" t="s">
        <v>234</v>
      </c>
      <c r="H224" s="359"/>
      <c r="I224" s="359"/>
      <c r="J224" s="359"/>
      <c r="K224" s="360" t="s">
        <v>967</v>
      </c>
      <c r="L224" s="359" t="s">
        <v>983</v>
      </c>
      <c r="M224" s="359"/>
      <c r="N224" s="359"/>
      <c r="O224" s="359" t="s">
        <v>385</v>
      </c>
      <c r="P224" s="359"/>
    </row>
    <row r="225" spans="1:16" ht="18">
      <c r="A225" s="360">
        <v>158</v>
      </c>
      <c r="B225" s="359" t="s">
        <v>969</v>
      </c>
      <c r="C225" s="356" t="s">
        <v>84</v>
      </c>
      <c r="D225" s="359" t="s">
        <v>966</v>
      </c>
      <c r="E225" s="359" t="s">
        <v>959</v>
      </c>
      <c r="F225" s="359" t="s">
        <v>995</v>
      </c>
      <c r="G225" s="356" t="s">
        <v>234</v>
      </c>
      <c r="H225" s="359"/>
      <c r="I225" s="359"/>
      <c r="J225" s="359"/>
      <c r="K225" s="360" t="s">
        <v>967</v>
      </c>
      <c r="L225" s="359" t="s">
        <v>983</v>
      </c>
      <c r="M225" s="359"/>
      <c r="N225" s="359"/>
      <c r="O225" s="359" t="s">
        <v>385</v>
      </c>
      <c r="P225" s="359"/>
    </row>
    <row r="226" spans="1:16" ht="18">
      <c r="A226" s="360">
        <v>160</v>
      </c>
      <c r="B226" s="359" t="s">
        <v>969</v>
      </c>
      <c r="C226" s="356" t="s">
        <v>84</v>
      </c>
      <c r="D226" s="359" t="s">
        <v>966</v>
      </c>
      <c r="E226" s="359" t="s">
        <v>959</v>
      </c>
      <c r="F226" s="359" t="s">
        <v>995</v>
      </c>
      <c r="G226" s="356" t="s">
        <v>234</v>
      </c>
      <c r="H226" s="359"/>
      <c r="I226" s="359"/>
      <c r="J226" s="359"/>
      <c r="K226" s="360" t="s">
        <v>967</v>
      </c>
      <c r="L226" s="359" t="s">
        <v>983</v>
      </c>
      <c r="M226" s="359"/>
      <c r="N226" s="359"/>
      <c r="O226" s="359" t="s">
        <v>385</v>
      </c>
      <c r="P226" s="359"/>
    </row>
    <row r="227" spans="1:16" ht="18">
      <c r="A227" s="360">
        <v>162</v>
      </c>
      <c r="B227" s="359" t="s">
        <v>969</v>
      </c>
      <c r="C227" s="356" t="s">
        <v>84</v>
      </c>
      <c r="D227" s="359" t="s">
        <v>966</v>
      </c>
      <c r="E227" s="359" t="s">
        <v>959</v>
      </c>
      <c r="F227" s="359" t="s">
        <v>995</v>
      </c>
      <c r="G227" s="356" t="s">
        <v>234</v>
      </c>
      <c r="H227" s="359"/>
      <c r="I227" s="359"/>
      <c r="J227" s="359"/>
      <c r="K227" s="360" t="s">
        <v>967</v>
      </c>
      <c r="L227" s="359" t="s">
        <v>983</v>
      </c>
      <c r="M227" s="359"/>
      <c r="N227" s="359"/>
      <c r="O227" s="359" t="s">
        <v>392</v>
      </c>
      <c r="P227" s="359"/>
    </row>
    <row r="228" spans="1:16" ht="18">
      <c r="A228" s="360">
        <v>164</v>
      </c>
      <c r="B228" s="359" t="s">
        <v>969</v>
      </c>
      <c r="C228" s="356" t="s">
        <v>84</v>
      </c>
      <c r="D228" s="359" t="s">
        <v>966</v>
      </c>
      <c r="E228" s="359" t="s">
        <v>959</v>
      </c>
      <c r="F228" s="359" t="s">
        <v>995</v>
      </c>
      <c r="G228" s="356" t="s">
        <v>234</v>
      </c>
      <c r="H228" s="359"/>
      <c r="I228" s="359"/>
      <c r="J228" s="359"/>
      <c r="K228" s="360" t="s">
        <v>967</v>
      </c>
      <c r="L228" s="359" t="s">
        <v>983</v>
      </c>
      <c r="M228" s="359"/>
      <c r="N228" s="359"/>
      <c r="O228" s="359" t="s">
        <v>392</v>
      </c>
      <c r="P228" s="359"/>
    </row>
    <row r="229" spans="1:16" ht="18">
      <c r="A229" s="360">
        <v>166</v>
      </c>
      <c r="B229" s="359" t="s">
        <v>969</v>
      </c>
      <c r="C229" s="356" t="s">
        <v>84</v>
      </c>
      <c r="D229" s="359" t="s">
        <v>966</v>
      </c>
      <c r="E229" s="359" t="s">
        <v>959</v>
      </c>
      <c r="F229" s="359" t="s">
        <v>995</v>
      </c>
      <c r="G229" s="356" t="s">
        <v>234</v>
      </c>
      <c r="H229" s="359"/>
      <c r="I229" s="359"/>
      <c r="J229" s="359"/>
      <c r="K229" s="360" t="s">
        <v>967</v>
      </c>
      <c r="L229" s="359" t="s">
        <v>983</v>
      </c>
      <c r="M229" s="359"/>
      <c r="N229" s="359"/>
      <c r="O229" s="359" t="s">
        <v>392</v>
      </c>
      <c r="P229" s="359"/>
    </row>
    <row r="230" spans="1:16" ht="18">
      <c r="A230" s="360">
        <v>198</v>
      </c>
      <c r="B230" s="361" t="s">
        <v>963</v>
      </c>
      <c r="C230" s="361" t="s">
        <v>24</v>
      </c>
      <c r="D230" s="359" t="s">
        <v>966</v>
      </c>
      <c r="E230" s="359" t="s">
        <v>959</v>
      </c>
      <c r="F230" s="359" t="s">
        <v>995</v>
      </c>
      <c r="G230" s="356" t="s">
        <v>234</v>
      </c>
      <c r="H230" s="359" t="s">
        <v>966</v>
      </c>
      <c r="I230" s="359"/>
      <c r="J230" s="359"/>
      <c r="K230" s="360" t="s">
        <v>967</v>
      </c>
      <c r="L230" s="359" t="s">
        <v>976</v>
      </c>
      <c r="M230" s="359" t="s">
        <v>984</v>
      </c>
      <c r="N230" s="359"/>
      <c r="O230" s="359" t="s">
        <v>385</v>
      </c>
      <c r="P230" s="359"/>
    </row>
    <row r="231" spans="1:16" ht="18">
      <c r="A231" s="360">
        <v>171</v>
      </c>
      <c r="B231" s="359" t="s">
        <v>969</v>
      </c>
      <c r="C231" s="356" t="s">
        <v>241</v>
      </c>
      <c r="D231" s="359" t="s">
        <v>966</v>
      </c>
      <c r="E231" s="359" t="s">
        <v>959</v>
      </c>
      <c r="F231" s="359" t="s">
        <v>995</v>
      </c>
      <c r="G231" s="356" t="s">
        <v>234</v>
      </c>
      <c r="H231" s="359" t="s">
        <v>966</v>
      </c>
      <c r="I231" s="359" t="s">
        <v>964</v>
      </c>
      <c r="J231" s="359" t="s">
        <v>965</v>
      </c>
      <c r="K231" s="360" t="s">
        <v>967</v>
      </c>
      <c r="L231" s="359" t="s">
        <v>991</v>
      </c>
      <c r="M231" s="359" t="s">
        <v>992</v>
      </c>
      <c r="N231" s="359"/>
      <c r="O231" s="359" t="s">
        <v>385</v>
      </c>
      <c r="P231" s="359"/>
    </row>
    <row r="232" spans="1:16" ht="18">
      <c r="A232" s="360">
        <v>173</v>
      </c>
      <c r="B232" s="359" t="s">
        <v>969</v>
      </c>
      <c r="C232" s="356" t="s">
        <v>241</v>
      </c>
      <c r="D232" s="359" t="s">
        <v>966</v>
      </c>
      <c r="E232" s="359" t="s">
        <v>959</v>
      </c>
      <c r="F232" s="359" t="s">
        <v>995</v>
      </c>
      <c r="G232" s="356" t="s">
        <v>234</v>
      </c>
      <c r="H232" s="359" t="s">
        <v>966</v>
      </c>
      <c r="I232" s="359" t="s">
        <v>964</v>
      </c>
      <c r="J232" s="359" t="s">
        <v>965</v>
      </c>
      <c r="K232" s="360" t="s">
        <v>967</v>
      </c>
      <c r="L232" s="359" t="s">
        <v>976</v>
      </c>
      <c r="M232" s="359" t="s">
        <v>984</v>
      </c>
      <c r="N232" s="359"/>
      <c r="O232" s="359" t="s">
        <v>385</v>
      </c>
      <c r="P232" s="359"/>
    </row>
    <row r="233" spans="1:16" ht="18">
      <c r="A233" s="360">
        <v>175</v>
      </c>
      <c r="B233" s="359" t="s">
        <v>969</v>
      </c>
      <c r="C233" s="356" t="s">
        <v>241</v>
      </c>
      <c r="D233" s="359" t="s">
        <v>966</v>
      </c>
      <c r="E233" s="359" t="s">
        <v>959</v>
      </c>
      <c r="F233" s="359" t="s">
        <v>995</v>
      </c>
      <c r="G233" s="356" t="s">
        <v>234</v>
      </c>
      <c r="H233" s="359" t="s">
        <v>966</v>
      </c>
      <c r="I233" s="359" t="s">
        <v>964</v>
      </c>
      <c r="J233" s="359"/>
      <c r="K233" s="360" t="s">
        <v>967</v>
      </c>
      <c r="L233" s="359" t="s">
        <v>978</v>
      </c>
      <c r="M233" s="359" t="s">
        <v>986</v>
      </c>
      <c r="N233" s="359"/>
      <c r="O233" s="359" t="s">
        <v>385</v>
      </c>
      <c r="P233" s="359"/>
    </row>
    <row r="234" spans="1:16" ht="18">
      <c r="A234" s="360">
        <v>177</v>
      </c>
      <c r="B234" s="359" t="s">
        <v>969</v>
      </c>
      <c r="C234" s="356" t="s">
        <v>241</v>
      </c>
      <c r="D234" s="359" t="s">
        <v>966</v>
      </c>
      <c r="E234" s="359" t="s">
        <v>959</v>
      </c>
      <c r="F234" s="359" t="s">
        <v>995</v>
      </c>
      <c r="G234" s="356" t="s">
        <v>234</v>
      </c>
      <c r="H234" s="359" t="s">
        <v>966</v>
      </c>
      <c r="I234" s="359" t="s">
        <v>964</v>
      </c>
      <c r="J234" s="359" t="s">
        <v>965</v>
      </c>
      <c r="K234" s="360" t="s">
        <v>967</v>
      </c>
      <c r="L234" s="359" t="s">
        <v>974</v>
      </c>
      <c r="M234" s="359" t="s">
        <v>975</v>
      </c>
      <c r="N234" s="359"/>
      <c r="O234" s="359" t="s">
        <v>385</v>
      </c>
      <c r="P234" s="359"/>
    </row>
    <row r="235" spans="1:16" ht="18">
      <c r="A235" s="360">
        <v>179</v>
      </c>
      <c r="B235" s="359" t="s">
        <v>969</v>
      </c>
      <c r="C235" s="356" t="s">
        <v>241</v>
      </c>
      <c r="D235" s="359" t="s">
        <v>966</v>
      </c>
      <c r="E235" s="359" t="s">
        <v>959</v>
      </c>
      <c r="F235" s="359" t="s">
        <v>995</v>
      </c>
      <c r="G235" s="356" t="s">
        <v>234</v>
      </c>
      <c r="H235" s="359" t="s">
        <v>966</v>
      </c>
      <c r="I235" s="359" t="s">
        <v>964</v>
      </c>
      <c r="J235" s="359" t="s">
        <v>965</v>
      </c>
      <c r="K235" s="360" t="s">
        <v>967</v>
      </c>
      <c r="L235" s="359" t="s">
        <v>988</v>
      </c>
      <c r="M235" s="359" t="s">
        <v>989</v>
      </c>
      <c r="N235" s="359"/>
      <c r="O235" s="359" t="s">
        <v>392</v>
      </c>
      <c r="P235" s="359"/>
    </row>
    <row r="236" spans="1:16" ht="18">
      <c r="A236" s="360">
        <v>181</v>
      </c>
      <c r="B236" s="359" t="s">
        <v>969</v>
      </c>
      <c r="C236" s="356" t="s">
        <v>241</v>
      </c>
      <c r="D236" s="359" t="s">
        <v>966</v>
      </c>
      <c r="E236" s="359" t="s">
        <v>959</v>
      </c>
      <c r="F236" s="359" t="s">
        <v>995</v>
      </c>
      <c r="G236" s="356" t="s">
        <v>234</v>
      </c>
      <c r="H236" s="359" t="s">
        <v>966</v>
      </c>
      <c r="I236" s="359" t="s">
        <v>964</v>
      </c>
      <c r="J236" s="359" t="s">
        <v>965</v>
      </c>
      <c r="K236" s="360" t="s">
        <v>967</v>
      </c>
      <c r="L236" s="359" t="s">
        <v>981</v>
      </c>
      <c r="M236" s="359" t="s">
        <v>987</v>
      </c>
      <c r="N236" s="359"/>
      <c r="O236" s="359" t="s">
        <v>392</v>
      </c>
      <c r="P236" s="359"/>
    </row>
    <row r="237" spans="1:16" ht="18">
      <c r="A237" s="360">
        <v>183</v>
      </c>
      <c r="B237" s="359" t="s">
        <v>969</v>
      </c>
      <c r="C237" s="356" t="s">
        <v>241</v>
      </c>
      <c r="D237" s="359" t="s">
        <v>966</v>
      </c>
      <c r="E237" s="359" t="s">
        <v>959</v>
      </c>
      <c r="F237" s="359" t="s">
        <v>995</v>
      </c>
      <c r="G237" s="356" t="s">
        <v>234</v>
      </c>
      <c r="H237" s="359" t="s">
        <v>966</v>
      </c>
      <c r="I237" s="359" t="s">
        <v>964</v>
      </c>
      <c r="J237" s="359" t="s">
        <v>965</v>
      </c>
      <c r="K237" s="360" t="s">
        <v>967</v>
      </c>
      <c r="L237" s="359" t="s">
        <v>988</v>
      </c>
      <c r="M237" s="359" t="s">
        <v>989</v>
      </c>
      <c r="N237" s="359"/>
      <c r="O237" s="359" t="s">
        <v>392</v>
      </c>
      <c r="P237" s="359"/>
    </row>
    <row r="238" spans="1:16" ht="18">
      <c r="A238" s="360">
        <v>60</v>
      </c>
      <c r="B238" s="359" t="s">
        <v>969</v>
      </c>
      <c r="C238" s="356" t="s">
        <v>25</v>
      </c>
      <c r="D238" s="359" t="s">
        <v>958</v>
      </c>
      <c r="E238" s="359" t="s">
        <v>959</v>
      </c>
      <c r="F238" s="359" t="s">
        <v>995</v>
      </c>
      <c r="G238" s="356" t="s">
        <v>49</v>
      </c>
      <c r="H238" s="359"/>
      <c r="I238" s="359"/>
      <c r="J238" s="359"/>
      <c r="K238" s="360" t="s">
        <v>967</v>
      </c>
      <c r="L238" s="359" t="s">
        <v>983</v>
      </c>
      <c r="M238" s="359"/>
      <c r="N238" s="359"/>
      <c r="O238" s="359" t="s">
        <v>385</v>
      </c>
      <c r="P238" s="359"/>
    </row>
    <row r="239" spans="1:16" ht="18">
      <c r="A239" s="360">
        <v>63</v>
      </c>
      <c r="B239" s="359" t="s">
        <v>969</v>
      </c>
      <c r="C239" s="356" t="s">
        <v>25</v>
      </c>
      <c r="D239" s="359" t="s">
        <v>958</v>
      </c>
      <c r="E239" s="359" t="s">
        <v>959</v>
      </c>
      <c r="F239" s="359" t="s">
        <v>995</v>
      </c>
      <c r="G239" s="356" t="s">
        <v>49</v>
      </c>
      <c r="H239" s="359"/>
      <c r="I239" s="359"/>
      <c r="J239" s="359"/>
      <c r="K239" s="360" t="s">
        <v>967</v>
      </c>
      <c r="L239" s="359" t="s">
        <v>983</v>
      </c>
      <c r="M239" s="359"/>
      <c r="N239" s="359"/>
      <c r="O239" s="359" t="s">
        <v>392</v>
      </c>
      <c r="P239" s="359"/>
    </row>
    <row r="240" spans="1:16" ht="18">
      <c r="A240" s="360">
        <v>87</v>
      </c>
      <c r="B240" s="359" t="s">
        <v>963</v>
      </c>
      <c r="C240" s="359" t="s">
        <v>24</v>
      </c>
      <c r="D240" s="359" t="s">
        <v>966</v>
      </c>
      <c r="E240" s="359" t="s">
        <v>959</v>
      </c>
      <c r="F240" s="359" t="s">
        <v>995</v>
      </c>
      <c r="G240" s="356" t="s">
        <v>234</v>
      </c>
      <c r="H240" s="359" t="s">
        <v>966</v>
      </c>
      <c r="I240" s="359" t="s">
        <v>964</v>
      </c>
      <c r="J240" s="359" t="s">
        <v>965</v>
      </c>
      <c r="K240" s="360" t="s">
        <v>962</v>
      </c>
      <c r="L240" s="359" t="s">
        <v>981</v>
      </c>
      <c r="M240" s="359" t="s">
        <v>982</v>
      </c>
      <c r="N240" s="359"/>
      <c r="O240" s="359" t="s">
        <v>385</v>
      </c>
      <c r="P240" s="359"/>
    </row>
    <row r="241" spans="1:16" ht="18">
      <c r="A241" s="360">
        <v>89</v>
      </c>
      <c r="B241" s="359" t="s">
        <v>963</v>
      </c>
      <c r="C241" s="359" t="s">
        <v>24</v>
      </c>
      <c r="D241" s="359" t="s">
        <v>966</v>
      </c>
      <c r="E241" s="359" t="s">
        <v>959</v>
      </c>
      <c r="F241" s="359" t="s">
        <v>995</v>
      </c>
      <c r="G241" s="356" t="s">
        <v>234</v>
      </c>
      <c r="H241" s="359" t="s">
        <v>966</v>
      </c>
      <c r="I241" s="359" t="s">
        <v>964</v>
      </c>
      <c r="J241" s="359" t="s">
        <v>965</v>
      </c>
      <c r="K241" s="360" t="s">
        <v>962</v>
      </c>
      <c r="L241" s="359" t="s">
        <v>978</v>
      </c>
      <c r="M241" s="359" t="s">
        <v>986</v>
      </c>
      <c r="N241" s="359"/>
      <c r="O241" s="359" t="s">
        <v>385</v>
      </c>
      <c r="P241" s="359"/>
    </row>
    <row r="242" spans="1:16" ht="18">
      <c r="A242" s="360">
        <v>91</v>
      </c>
      <c r="B242" s="359" t="s">
        <v>963</v>
      </c>
      <c r="C242" s="359" t="s">
        <v>24</v>
      </c>
      <c r="D242" s="359" t="s">
        <v>966</v>
      </c>
      <c r="E242" s="359" t="s">
        <v>959</v>
      </c>
      <c r="F242" s="359" t="s">
        <v>995</v>
      </c>
      <c r="G242" s="356" t="s">
        <v>234</v>
      </c>
      <c r="H242" s="359" t="s">
        <v>966</v>
      </c>
      <c r="I242" s="359" t="s">
        <v>964</v>
      </c>
      <c r="J242" s="359" t="s">
        <v>965</v>
      </c>
      <c r="K242" s="360" t="s">
        <v>962</v>
      </c>
      <c r="L242" s="359" t="s">
        <v>991</v>
      </c>
      <c r="M242" s="359" t="s">
        <v>993</v>
      </c>
      <c r="N242" s="359"/>
      <c r="O242" s="359" t="s">
        <v>392</v>
      </c>
      <c r="P242" s="359"/>
    </row>
    <row r="243" spans="1:16" ht="18">
      <c r="A243" s="360">
        <v>93</v>
      </c>
      <c r="B243" s="359" t="s">
        <v>963</v>
      </c>
      <c r="C243" s="359" t="s">
        <v>24</v>
      </c>
      <c r="D243" s="359" t="s">
        <v>966</v>
      </c>
      <c r="E243" s="359" t="s">
        <v>959</v>
      </c>
      <c r="F243" s="359" t="s">
        <v>995</v>
      </c>
      <c r="G243" s="356" t="s">
        <v>234</v>
      </c>
      <c r="H243" s="359" t="s">
        <v>966</v>
      </c>
      <c r="I243" s="359" t="s">
        <v>964</v>
      </c>
      <c r="J243" s="359" t="s">
        <v>965</v>
      </c>
      <c r="K243" s="360" t="s">
        <v>962</v>
      </c>
      <c r="L243" s="359" t="s">
        <v>974</v>
      </c>
      <c r="M243" s="359" t="s">
        <v>975</v>
      </c>
      <c r="N243" s="359"/>
      <c r="O243" s="359" t="s">
        <v>392</v>
      </c>
      <c r="P243" s="359"/>
    </row>
    <row r="244" spans="1:16" ht="18">
      <c r="A244" s="360">
        <v>95</v>
      </c>
      <c r="B244" s="359" t="s">
        <v>963</v>
      </c>
      <c r="C244" s="359" t="s">
        <v>24</v>
      </c>
      <c r="D244" s="359" t="s">
        <v>966</v>
      </c>
      <c r="E244" s="359" t="s">
        <v>959</v>
      </c>
      <c r="F244" s="359" t="s">
        <v>995</v>
      </c>
      <c r="G244" s="356" t="s">
        <v>234</v>
      </c>
      <c r="H244" s="359" t="s">
        <v>966</v>
      </c>
      <c r="I244" s="359" t="s">
        <v>964</v>
      </c>
      <c r="J244" s="359" t="s">
        <v>965</v>
      </c>
      <c r="K244" s="360" t="s">
        <v>962</v>
      </c>
      <c r="L244" s="359" t="s">
        <v>133</v>
      </c>
      <c r="M244" s="359"/>
      <c r="N244" s="359"/>
      <c r="O244" s="359" t="s">
        <v>392</v>
      </c>
      <c r="P244" s="359"/>
    </row>
    <row r="245" spans="1:16" ht="18">
      <c r="A245" s="360">
        <v>168</v>
      </c>
      <c r="B245" s="359" t="s">
        <v>969</v>
      </c>
      <c r="C245" s="356" t="s">
        <v>84</v>
      </c>
      <c r="D245" s="359" t="s">
        <v>958</v>
      </c>
      <c r="E245" s="359" t="s">
        <v>959</v>
      </c>
      <c r="F245" s="359" t="s">
        <v>996</v>
      </c>
      <c r="G245" s="356" t="s">
        <v>49</v>
      </c>
      <c r="H245" s="359" t="s">
        <v>966</v>
      </c>
      <c r="I245" s="359" t="s">
        <v>964</v>
      </c>
      <c r="J245" s="359"/>
      <c r="K245" s="360" t="s">
        <v>967</v>
      </c>
      <c r="L245" s="359" t="s">
        <v>981</v>
      </c>
      <c r="M245" s="359" t="s">
        <v>987</v>
      </c>
      <c r="N245" s="359"/>
      <c r="O245" s="359" t="s">
        <v>429</v>
      </c>
      <c r="P245" s="359"/>
    </row>
    <row r="246" spans="1:16" ht="18">
      <c r="A246" s="360">
        <v>170</v>
      </c>
      <c r="B246" s="359" t="s">
        <v>969</v>
      </c>
      <c r="C246" s="356" t="s">
        <v>84</v>
      </c>
      <c r="D246" s="359" t="s">
        <v>958</v>
      </c>
      <c r="E246" s="359" t="s">
        <v>959</v>
      </c>
      <c r="F246" s="359" t="s">
        <v>996</v>
      </c>
      <c r="G246" s="356" t="s">
        <v>49</v>
      </c>
      <c r="H246" s="359" t="s">
        <v>966</v>
      </c>
      <c r="I246" s="359" t="s">
        <v>964</v>
      </c>
      <c r="J246" s="359"/>
      <c r="K246" s="360" t="s">
        <v>967</v>
      </c>
      <c r="L246" s="359" t="s">
        <v>974</v>
      </c>
      <c r="M246" s="359" t="s">
        <v>980</v>
      </c>
      <c r="N246" s="359"/>
      <c r="O246" s="359" t="s">
        <v>429</v>
      </c>
      <c r="P246" s="359"/>
    </row>
    <row r="247" spans="1:16" ht="18">
      <c r="A247" s="360">
        <v>172</v>
      </c>
      <c r="B247" s="359" t="s">
        <v>969</v>
      </c>
      <c r="C247" s="356" t="s">
        <v>84</v>
      </c>
      <c r="D247" s="359" t="s">
        <v>958</v>
      </c>
      <c r="E247" s="359" t="s">
        <v>959</v>
      </c>
      <c r="F247" s="359" t="s">
        <v>996</v>
      </c>
      <c r="G247" s="356" t="s">
        <v>49</v>
      </c>
      <c r="H247" s="359"/>
      <c r="I247" s="359"/>
      <c r="J247" s="359"/>
      <c r="K247" s="360" t="s">
        <v>967</v>
      </c>
      <c r="L247" s="359" t="s">
        <v>983</v>
      </c>
      <c r="M247" s="359"/>
      <c r="N247" s="359"/>
      <c r="O247" s="359" t="s">
        <v>429</v>
      </c>
      <c r="P247" s="359"/>
    </row>
    <row r="248" spans="1:16" ht="18">
      <c r="A248" s="360">
        <v>174</v>
      </c>
      <c r="B248" s="359" t="s">
        <v>969</v>
      </c>
      <c r="C248" s="356" t="s">
        <v>84</v>
      </c>
      <c r="D248" s="359" t="s">
        <v>958</v>
      </c>
      <c r="E248" s="359" t="s">
        <v>959</v>
      </c>
      <c r="F248" s="359" t="s">
        <v>996</v>
      </c>
      <c r="G248" s="356" t="s">
        <v>49</v>
      </c>
      <c r="H248" s="359"/>
      <c r="I248" s="359"/>
      <c r="J248" s="359"/>
      <c r="K248" s="360" t="s">
        <v>967</v>
      </c>
      <c r="L248" s="359" t="s">
        <v>983</v>
      </c>
      <c r="M248" s="359"/>
      <c r="N248" s="359"/>
      <c r="O248" s="359" t="s">
        <v>438</v>
      </c>
      <c r="P248" s="359"/>
    </row>
    <row r="249" spans="1:16" ht="18">
      <c r="A249" s="360">
        <v>176</v>
      </c>
      <c r="B249" s="359" t="s">
        <v>969</v>
      </c>
      <c r="C249" s="356" t="s">
        <v>25</v>
      </c>
      <c r="D249" s="359" t="s">
        <v>958</v>
      </c>
      <c r="E249" s="359" t="s">
        <v>959</v>
      </c>
      <c r="F249" s="359" t="s">
        <v>996</v>
      </c>
      <c r="G249" s="356" t="s">
        <v>49</v>
      </c>
      <c r="H249" s="359"/>
      <c r="I249" s="359"/>
      <c r="J249" s="359"/>
      <c r="K249" s="360" t="s">
        <v>967</v>
      </c>
      <c r="L249" s="359" t="s">
        <v>983</v>
      </c>
      <c r="M249" s="359"/>
      <c r="N249" s="359"/>
      <c r="O249" s="359" t="s">
        <v>438</v>
      </c>
      <c r="P249" s="359"/>
    </row>
    <row r="250" spans="1:16" ht="18">
      <c r="A250" s="360">
        <v>178</v>
      </c>
      <c r="B250" s="359" t="s">
        <v>969</v>
      </c>
      <c r="C250" s="356" t="s">
        <v>25</v>
      </c>
      <c r="D250" s="359" t="s">
        <v>958</v>
      </c>
      <c r="E250" s="359" t="s">
        <v>959</v>
      </c>
      <c r="F250" s="359" t="s">
        <v>996</v>
      </c>
      <c r="G250" s="356" t="s">
        <v>49</v>
      </c>
      <c r="H250" s="359"/>
      <c r="I250" s="359"/>
      <c r="J250" s="359"/>
      <c r="K250" s="360" t="s">
        <v>967</v>
      </c>
      <c r="L250" s="359" t="s">
        <v>983</v>
      </c>
      <c r="M250" s="359"/>
      <c r="N250" s="359"/>
      <c r="O250" s="359" t="s">
        <v>438</v>
      </c>
      <c r="P250" s="359"/>
    </row>
    <row r="251" spans="1:16" ht="18">
      <c r="A251" s="360">
        <v>180</v>
      </c>
      <c r="B251" s="359" t="s">
        <v>969</v>
      </c>
      <c r="C251" s="356" t="s">
        <v>84</v>
      </c>
      <c r="D251" s="359" t="s">
        <v>966</v>
      </c>
      <c r="E251" s="359" t="s">
        <v>959</v>
      </c>
      <c r="F251" s="359" t="s">
        <v>996</v>
      </c>
      <c r="G251" s="356" t="s">
        <v>234</v>
      </c>
      <c r="H251" s="359" t="s">
        <v>966</v>
      </c>
      <c r="I251" s="359" t="s">
        <v>964</v>
      </c>
      <c r="J251" s="359"/>
      <c r="K251" s="360" t="s">
        <v>967</v>
      </c>
      <c r="L251" s="359" t="s">
        <v>976</v>
      </c>
      <c r="M251" s="359" t="s">
        <v>984</v>
      </c>
      <c r="N251" s="359"/>
      <c r="O251" s="359" t="s">
        <v>429</v>
      </c>
      <c r="P251" s="359"/>
    </row>
    <row r="252" spans="1:16" ht="18">
      <c r="A252" s="360">
        <v>182</v>
      </c>
      <c r="B252" s="359" t="s">
        <v>969</v>
      </c>
      <c r="C252" s="356" t="s">
        <v>84</v>
      </c>
      <c r="D252" s="359" t="s">
        <v>966</v>
      </c>
      <c r="E252" s="359" t="s">
        <v>959</v>
      </c>
      <c r="F252" s="359" t="s">
        <v>996</v>
      </c>
      <c r="G252" s="356" t="s">
        <v>234</v>
      </c>
      <c r="H252" s="359" t="s">
        <v>966</v>
      </c>
      <c r="I252" s="359" t="s">
        <v>964</v>
      </c>
      <c r="J252" s="359"/>
      <c r="K252" s="360" t="s">
        <v>967</v>
      </c>
      <c r="L252" s="359" t="s">
        <v>974</v>
      </c>
      <c r="M252" s="359" t="s">
        <v>980</v>
      </c>
      <c r="N252" s="359"/>
      <c r="O252" s="359" t="s">
        <v>429</v>
      </c>
      <c r="P252" s="359"/>
    </row>
    <row r="253" spans="1:16" ht="18">
      <c r="A253" s="360">
        <v>184</v>
      </c>
      <c r="B253" s="359" t="s">
        <v>969</v>
      </c>
      <c r="C253" s="356" t="s">
        <v>84</v>
      </c>
      <c r="D253" s="359" t="s">
        <v>966</v>
      </c>
      <c r="E253" s="359" t="s">
        <v>959</v>
      </c>
      <c r="F253" s="359" t="s">
        <v>996</v>
      </c>
      <c r="G253" s="356" t="s">
        <v>234</v>
      </c>
      <c r="H253" s="359" t="s">
        <v>966</v>
      </c>
      <c r="I253" s="359" t="s">
        <v>964</v>
      </c>
      <c r="J253" s="359"/>
      <c r="K253" s="360" t="s">
        <v>967</v>
      </c>
      <c r="L253" s="359" t="s">
        <v>981</v>
      </c>
      <c r="M253" s="359" t="s">
        <v>987</v>
      </c>
      <c r="N253" s="359"/>
      <c r="O253" s="359" t="s">
        <v>429</v>
      </c>
      <c r="P253" s="359"/>
    </row>
    <row r="254" spans="1:16" ht="18">
      <c r="A254" s="360">
        <v>186</v>
      </c>
      <c r="B254" s="359" t="s">
        <v>969</v>
      </c>
      <c r="C254" s="356" t="s">
        <v>84</v>
      </c>
      <c r="D254" s="359" t="s">
        <v>966</v>
      </c>
      <c r="E254" s="359" t="s">
        <v>959</v>
      </c>
      <c r="F254" s="359" t="s">
        <v>996</v>
      </c>
      <c r="G254" s="356" t="s">
        <v>234</v>
      </c>
      <c r="H254" s="359" t="s">
        <v>966</v>
      </c>
      <c r="I254" s="359" t="s">
        <v>964</v>
      </c>
      <c r="J254" s="359"/>
      <c r="K254" s="360" t="s">
        <v>967</v>
      </c>
      <c r="L254" s="359" t="s">
        <v>981</v>
      </c>
      <c r="M254" s="359" t="s">
        <v>987</v>
      </c>
      <c r="N254" s="359"/>
      <c r="O254" s="359" t="s">
        <v>438</v>
      </c>
      <c r="P254" s="359"/>
    </row>
    <row r="255" spans="1:16" ht="18">
      <c r="A255" s="360">
        <v>188</v>
      </c>
      <c r="B255" s="359" t="s">
        <v>969</v>
      </c>
      <c r="C255" s="356" t="s">
        <v>84</v>
      </c>
      <c r="D255" s="359" t="s">
        <v>966</v>
      </c>
      <c r="E255" s="359" t="s">
        <v>959</v>
      </c>
      <c r="F255" s="359" t="s">
        <v>996</v>
      </c>
      <c r="G255" s="356" t="s">
        <v>234</v>
      </c>
      <c r="H255" s="359" t="s">
        <v>966</v>
      </c>
      <c r="I255" s="359" t="s">
        <v>964</v>
      </c>
      <c r="J255" s="359" t="s">
        <v>965</v>
      </c>
      <c r="K255" s="360" t="s">
        <v>967</v>
      </c>
      <c r="L255" s="359" t="s">
        <v>991</v>
      </c>
      <c r="M255" s="359" t="s">
        <v>992</v>
      </c>
      <c r="N255" s="359"/>
      <c r="O255" s="359" t="s">
        <v>438</v>
      </c>
      <c r="P255" s="359"/>
    </row>
    <row r="256" spans="1:16" ht="18">
      <c r="A256" s="360">
        <v>190</v>
      </c>
      <c r="B256" s="359" t="s">
        <v>969</v>
      </c>
      <c r="C256" s="356" t="s">
        <v>84</v>
      </c>
      <c r="D256" s="359" t="s">
        <v>966</v>
      </c>
      <c r="E256" s="359" t="s">
        <v>959</v>
      </c>
      <c r="F256" s="359" t="s">
        <v>996</v>
      </c>
      <c r="G256" s="356" t="s">
        <v>234</v>
      </c>
      <c r="H256" s="359"/>
      <c r="I256" s="359"/>
      <c r="J256" s="359"/>
      <c r="K256" s="360" t="s">
        <v>967</v>
      </c>
      <c r="L256" s="359" t="s">
        <v>983</v>
      </c>
      <c r="M256" s="359"/>
      <c r="N256" s="359"/>
      <c r="O256" s="359" t="s">
        <v>438</v>
      </c>
      <c r="P256" s="359"/>
    </row>
    <row r="257" spans="1:16" ht="18">
      <c r="A257" s="360">
        <v>185</v>
      </c>
      <c r="B257" s="359" t="s">
        <v>963</v>
      </c>
      <c r="C257" s="359" t="s">
        <v>24</v>
      </c>
      <c r="D257" s="359" t="s">
        <v>966</v>
      </c>
      <c r="E257" s="359" t="s">
        <v>959</v>
      </c>
      <c r="F257" s="359" t="s">
        <v>996</v>
      </c>
      <c r="G257" s="356" t="s">
        <v>234</v>
      </c>
      <c r="H257" s="359" t="s">
        <v>966</v>
      </c>
      <c r="I257" s="359" t="s">
        <v>964</v>
      </c>
      <c r="J257" s="359"/>
      <c r="K257" s="360" t="s">
        <v>967</v>
      </c>
      <c r="L257" s="359" t="s">
        <v>978</v>
      </c>
      <c r="M257" s="359" t="s">
        <v>979</v>
      </c>
      <c r="N257" s="359"/>
      <c r="O257" s="359" t="s">
        <v>429</v>
      </c>
      <c r="P257" s="359"/>
    </row>
    <row r="258" spans="1:16" ht="18">
      <c r="A258" s="360">
        <v>187</v>
      </c>
      <c r="B258" s="359" t="s">
        <v>969</v>
      </c>
      <c r="C258" s="356" t="s">
        <v>241</v>
      </c>
      <c r="D258" s="359" t="s">
        <v>966</v>
      </c>
      <c r="E258" s="359" t="s">
        <v>959</v>
      </c>
      <c r="F258" s="359" t="s">
        <v>996</v>
      </c>
      <c r="G258" s="356" t="s">
        <v>234</v>
      </c>
      <c r="H258" s="359" t="s">
        <v>966</v>
      </c>
      <c r="I258" s="359" t="s">
        <v>964</v>
      </c>
      <c r="J258" s="359" t="s">
        <v>965</v>
      </c>
      <c r="K258" s="360" t="s">
        <v>967</v>
      </c>
      <c r="L258" s="359" t="s">
        <v>978</v>
      </c>
      <c r="M258" s="359" t="s">
        <v>979</v>
      </c>
      <c r="N258" s="359"/>
      <c r="O258" s="359" t="s">
        <v>429</v>
      </c>
      <c r="P258" s="359"/>
    </row>
    <row r="259" spans="1:16" ht="18">
      <c r="A259" s="360">
        <v>189</v>
      </c>
      <c r="B259" s="359" t="s">
        <v>969</v>
      </c>
      <c r="C259" s="356" t="s">
        <v>241</v>
      </c>
      <c r="D259" s="359" t="s">
        <v>966</v>
      </c>
      <c r="E259" s="359" t="s">
        <v>959</v>
      </c>
      <c r="F259" s="359" t="s">
        <v>996</v>
      </c>
      <c r="G259" s="356" t="s">
        <v>234</v>
      </c>
      <c r="H259" s="359"/>
      <c r="I259" s="359"/>
      <c r="J259" s="359"/>
      <c r="K259" s="360" t="s">
        <v>967</v>
      </c>
      <c r="L259" s="359" t="s">
        <v>983</v>
      </c>
      <c r="M259" s="359"/>
      <c r="N259" s="359"/>
      <c r="O259" s="359" t="s">
        <v>429</v>
      </c>
      <c r="P259" s="359"/>
    </row>
    <row r="260" spans="1:16" ht="18">
      <c r="A260" s="360">
        <v>191</v>
      </c>
      <c r="B260" s="359" t="s">
        <v>969</v>
      </c>
      <c r="C260" s="356" t="s">
        <v>241</v>
      </c>
      <c r="D260" s="359" t="s">
        <v>966</v>
      </c>
      <c r="E260" s="359" t="s">
        <v>959</v>
      </c>
      <c r="F260" s="359" t="s">
        <v>996</v>
      </c>
      <c r="G260" s="356" t="s">
        <v>234</v>
      </c>
      <c r="H260" s="359" t="s">
        <v>966</v>
      </c>
      <c r="I260" s="359" t="s">
        <v>964</v>
      </c>
      <c r="J260" s="359" t="s">
        <v>965</v>
      </c>
      <c r="K260" s="360" t="s">
        <v>967</v>
      </c>
      <c r="L260" s="359" t="s">
        <v>991</v>
      </c>
      <c r="M260" s="359" t="s">
        <v>992</v>
      </c>
      <c r="N260" s="359"/>
      <c r="O260" s="359" t="s">
        <v>429</v>
      </c>
      <c r="P260" s="359"/>
    </row>
    <row r="261" spans="1:16" ht="18">
      <c r="A261" s="360">
        <v>193</v>
      </c>
      <c r="B261" s="359" t="s">
        <v>969</v>
      </c>
      <c r="C261" s="356" t="s">
        <v>241</v>
      </c>
      <c r="D261" s="359" t="s">
        <v>966</v>
      </c>
      <c r="E261" s="359" t="s">
        <v>959</v>
      </c>
      <c r="F261" s="359" t="s">
        <v>996</v>
      </c>
      <c r="G261" s="356" t="s">
        <v>234</v>
      </c>
      <c r="H261" s="359" t="s">
        <v>966</v>
      </c>
      <c r="I261" s="359" t="s">
        <v>964</v>
      </c>
      <c r="J261" s="359" t="s">
        <v>965</v>
      </c>
      <c r="K261" s="360" t="s">
        <v>967</v>
      </c>
      <c r="L261" s="359" t="s">
        <v>991</v>
      </c>
      <c r="M261" s="359" t="s">
        <v>992</v>
      </c>
      <c r="N261" s="359"/>
      <c r="O261" s="359" t="s">
        <v>438</v>
      </c>
      <c r="P261" s="359"/>
    </row>
    <row r="262" spans="1:16" ht="18">
      <c r="A262" s="360">
        <v>195</v>
      </c>
      <c r="B262" s="359" t="s">
        <v>969</v>
      </c>
      <c r="C262" s="356" t="s">
        <v>241</v>
      </c>
      <c r="D262" s="359" t="s">
        <v>966</v>
      </c>
      <c r="E262" s="359" t="s">
        <v>959</v>
      </c>
      <c r="F262" s="359" t="s">
        <v>996</v>
      </c>
      <c r="G262" s="356" t="s">
        <v>234</v>
      </c>
      <c r="H262" s="359" t="s">
        <v>966</v>
      </c>
      <c r="I262" s="359" t="s">
        <v>964</v>
      </c>
      <c r="J262" s="359" t="s">
        <v>965</v>
      </c>
      <c r="K262" s="360" t="s">
        <v>967</v>
      </c>
      <c r="L262" s="359" t="s">
        <v>991</v>
      </c>
      <c r="M262" s="359" t="s">
        <v>992</v>
      </c>
      <c r="N262" s="359"/>
      <c r="O262" s="359" t="s">
        <v>438</v>
      </c>
      <c r="P262" s="359"/>
    </row>
    <row r="263" spans="1:16" ht="18">
      <c r="A263" s="360">
        <v>197</v>
      </c>
      <c r="B263" s="359" t="s">
        <v>969</v>
      </c>
      <c r="C263" s="356" t="s">
        <v>241</v>
      </c>
      <c r="D263" s="359" t="s">
        <v>966</v>
      </c>
      <c r="E263" s="359" t="s">
        <v>959</v>
      </c>
      <c r="F263" s="359" t="s">
        <v>996</v>
      </c>
      <c r="G263" s="356" t="s">
        <v>234</v>
      </c>
      <c r="H263" s="359"/>
      <c r="I263" s="359"/>
      <c r="J263" s="359"/>
      <c r="K263" s="360" t="s">
        <v>967</v>
      </c>
      <c r="L263" s="359" t="s">
        <v>983</v>
      </c>
      <c r="M263" s="359"/>
      <c r="N263" s="359"/>
      <c r="O263" s="359" t="s">
        <v>438</v>
      </c>
      <c r="P263" s="359"/>
    </row>
    <row r="264" spans="1:16" ht="18">
      <c r="A264" s="360">
        <v>66</v>
      </c>
      <c r="B264" s="359" t="s">
        <v>969</v>
      </c>
      <c r="C264" s="356" t="s">
        <v>25</v>
      </c>
      <c r="D264" s="359" t="s">
        <v>958</v>
      </c>
      <c r="E264" s="359" t="s">
        <v>959</v>
      </c>
      <c r="F264" s="359" t="s">
        <v>996</v>
      </c>
      <c r="G264" s="356" t="s">
        <v>49</v>
      </c>
      <c r="H264" s="359" t="s">
        <v>966</v>
      </c>
      <c r="I264" s="359" t="s">
        <v>964</v>
      </c>
      <c r="J264" s="359" t="s">
        <v>965</v>
      </c>
      <c r="K264" s="360" t="s">
        <v>967</v>
      </c>
      <c r="L264" s="359" t="s">
        <v>988</v>
      </c>
      <c r="M264" s="359" t="s">
        <v>997</v>
      </c>
      <c r="N264" s="359"/>
      <c r="O264" s="359" t="s">
        <v>429</v>
      </c>
      <c r="P264" s="359"/>
    </row>
    <row r="265" spans="1:16" ht="18">
      <c r="A265" s="360">
        <v>69</v>
      </c>
      <c r="B265" s="359" t="s">
        <v>969</v>
      </c>
      <c r="C265" s="356" t="s">
        <v>25</v>
      </c>
      <c r="D265" s="359" t="s">
        <v>958</v>
      </c>
      <c r="E265" s="359" t="s">
        <v>959</v>
      </c>
      <c r="F265" s="359" t="s">
        <v>996</v>
      </c>
      <c r="G265" s="356" t="s">
        <v>49</v>
      </c>
      <c r="H265" s="359"/>
      <c r="I265" s="359"/>
      <c r="J265" s="359"/>
      <c r="K265" s="360" t="s">
        <v>967</v>
      </c>
      <c r="L265" s="359" t="s">
        <v>983</v>
      </c>
      <c r="M265" s="359"/>
      <c r="N265" s="359"/>
      <c r="O265" s="359" t="s">
        <v>438</v>
      </c>
      <c r="P265" s="359"/>
    </row>
    <row r="266" spans="1:16" ht="18">
      <c r="A266" s="360">
        <v>97</v>
      </c>
      <c r="B266" s="359" t="s">
        <v>963</v>
      </c>
      <c r="C266" s="359" t="s">
        <v>24</v>
      </c>
      <c r="D266" s="359" t="s">
        <v>966</v>
      </c>
      <c r="E266" s="359" t="s">
        <v>959</v>
      </c>
      <c r="F266" s="359" t="s">
        <v>996</v>
      </c>
      <c r="G266" s="356" t="s">
        <v>234</v>
      </c>
      <c r="H266" s="359" t="s">
        <v>958</v>
      </c>
      <c r="I266" s="359" t="s">
        <v>964</v>
      </c>
      <c r="J266" s="359" t="s">
        <v>965</v>
      </c>
      <c r="K266" s="360" t="s">
        <v>962</v>
      </c>
      <c r="L266" s="359" t="s">
        <v>48</v>
      </c>
      <c r="M266" s="359" t="s">
        <v>49</v>
      </c>
      <c r="N266" s="359"/>
      <c r="O266" s="359" t="s">
        <v>429</v>
      </c>
      <c r="P266" s="359"/>
    </row>
    <row r="267" spans="1:16" ht="18">
      <c r="A267" s="360">
        <v>99</v>
      </c>
      <c r="B267" s="359" t="s">
        <v>963</v>
      </c>
      <c r="C267" s="359" t="s">
        <v>24</v>
      </c>
      <c r="D267" s="359" t="s">
        <v>966</v>
      </c>
      <c r="E267" s="359" t="s">
        <v>959</v>
      </c>
      <c r="F267" s="359" t="s">
        <v>996</v>
      </c>
      <c r="G267" s="356" t="s">
        <v>234</v>
      </c>
      <c r="H267" s="359" t="s">
        <v>966</v>
      </c>
      <c r="I267" s="359" t="s">
        <v>964</v>
      </c>
      <c r="J267" s="359" t="s">
        <v>965</v>
      </c>
      <c r="K267" s="360" t="s">
        <v>962</v>
      </c>
      <c r="L267" s="359" t="s">
        <v>991</v>
      </c>
      <c r="M267" s="359" t="s">
        <v>992</v>
      </c>
      <c r="N267" s="359"/>
      <c r="O267" s="359" t="s">
        <v>429</v>
      </c>
      <c r="P267" s="359"/>
    </row>
    <row r="268" spans="1:16" ht="18">
      <c r="A268" s="360">
        <v>101</v>
      </c>
      <c r="B268" s="359" t="s">
        <v>963</v>
      </c>
      <c r="C268" s="359" t="s">
        <v>24</v>
      </c>
      <c r="D268" s="359" t="s">
        <v>966</v>
      </c>
      <c r="E268" s="359" t="s">
        <v>959</v>
      </c>
      <c r="F268" s="359" t="s">
        <v>996</v>
      </c>
      <c r="G268" s="356" t="s">
        <v>234</v>
      </c>
      <c r="H268" s="359" t="s">
        <v>966</v>
      </c>
      <c r="I268" s="359" t="s">
        <v>964</v>
      </c>
      <c r="J268" s="359"/>
      <c r="K268" s="360" t="s">
        <v>962</v>
      </c>
      <c r="L268" s="359" t="s">
        <v>981</v>
      </c>
      <c r="M268" s="359" t="s">
        <v>987</v>
      </c>
      <c r="N268" s="359"/>
      <c r="O268" s="359" t="s">
        <v>438</v>
      </c>
      <c r="P268" s="359"/>
    </row>
    <row r="269" spans="1:16" ht="18">
      <c r="A269" s="360">
        <v>103</v>
      </c>
      <c r="B269" s="359" t="s">
        <v>963</v>
      </c>
      <c r="C269" s="359" t="s">
        <v>24</v>
      </c>
      <c r="D269" s="359" t="s">
        <v>966</v>
      </c>
      <c r="E269" s="359" t="s">
        <v>959</v>
      </c>
      <c r="F269" s="359" t="s">
        <v>996</v>
      </c>
      <c r="G269" s="356" t="s">
        <v>234</v>
      </c>
      <c r="H269" s="359" t="s">
        <v>966</v>
      </c>
      <c r="I269" s="359" t="s">
        <v>964</v>
      </c>
      <c r="J269" s="359" t="s">
        <v>965</v>
      </c>
      <c r="K269" s="360" t="s">
        <v>962</v>
      </c>
      <c r="L269" s="359" t="s">
        <v>978</v>
      </c>
      <c r="M269" s="359" t="s">
        <v>979</v>
      </c>
      <c r="N269" s="359"/>
      <c r="O269" s="359" t="s">
        <v>438</v>
      </c>
      <c r="P269" s="359"/>
    </row>
    <row r="270" spans="1:16" ht="18">
      <c r="A270" s="360">
        <v>105</v>
      </c>
      <c r="B270" s="359" t="s">
        <v>963</v>
      </c>
      <c r="C270" s="359" t="s">
        <v>24</v>
      </c>
      <c r="D270" s="359" t="s">
        <v>966</v>
      </c>
      <c r="E270" s="359" t="s">
        <v>959</v>
      </c>
      <c r="F270" s="359" t="s">
        <v>996</v>
      </c>
      <c r="G270" s="356" t="s">
        <v>234</v>
      </c>
      <c r="H270" s="359" t="s">
        <v>966</v>
      </c>
      <c r="I270" s="359" t="s">
        <v>964</v>
      </c>
      <c r="J270" s="359" t="s">
        <v>965</v>
      </c>
      <c r="K270" s="360" t="s">
        <v>962</v>
      </c>
      <c r="L270" s="359" t="s">
        <v>978</v>
      </c>
      <c r="M270" s="359" t="s">
        <v>979</v>
      </c>
      <c r="N270" s="359"/>
      <c r="O270" s="359" t="s">
        <v>438</v>
      </c>
      <c r="P270" s="359"/>
    </row>
    <row r="271" spans="1:16" ht="18">
      <c r="A271" s="360">
        <v>199</v>
      </c>
      <c r="B271" s="359" t="s">
        <v>963</v>
      </c>
      <c r="C271" s="359" t="s">
        <v>113</v>
      </c>
      <c r="D271" s="359" t="s">
        <v>966</v>
      </c>
      <c r="E271" s="359" t="s">
        <v>959</v>
      </c>
      <c r="F271" s="359" t="s">
        <v>185</v>
      </c>
      <c r="G271" s="359" t="s">
        <v>998</v>
      </c>
      <c r="H271" s="359" t="s">
        <v>966</v>
      </c>
      <c r="I271" s="359" t="s">
        <v>964</v>
      </c>
      <c r="J271" s="359" t="s">
        <v>965</v>
      </c>
      <c r="K271" s="360" t="s">
        <v>962</v>
      </c>
      <c r="L271" s="359" t="s">
        <v>185</v>
      </c>
      <c r="M271" s="359"/>
      <c r="N271" s="359"/>
      <c r="O271" s="359"/>
      <c r="P271" s="359"/>
    </row>
    <row r="272" spans="1:16" ht="18">
      <c r="A272" s="360">
        <v>200</v>
      </c>
      <c r="B272" s="359" t="s">
        <v>963</v>
      </c>
      <c r="C272" s="359" t="s">
        <v>113</v>
      </c>
      <c r="D272" s="359" t="s">
        <v>966</v>
      </c>
      <c r="E272" s="359" t="s">
        <v>959</v>
      </c>
      <c r="F272" s="359" t="s">
        <v>185</v>
      </c>
      <c r="G272" s="359" t="s">
        <v>998</v>
      </c>
      <c r="H272" s="359" t="s">
        <v>966</v>
      </c>
      <c r="I272" s="359" t="s">
        <v>964</v>
      </c>
      <c r="J272" s="359" t="s">
        <v>965</v>
      </c>
      <c r="K272" s="360" t="s">
        <v>962</v>
      </c>
      <c r="L272" s="359" t="s">
        <v>185</v>
      </c>
      <c r="M272" s="359"/>
      <c r="N272" s="359"/>
      <c r="O272" s="359"/>
      <c r="P272" s="359"/>
    </row>
    <row r="273" spans="1:16" ht="18">
      <c r="A273" s="360">
        <v>201</v>
      </c>
      <c r="B273" s="359" t="s">
        <v>963</v>
      </c>
      <c r="C273" s="359" t="s">
        <v>113</v>
      </c>
      <c r="D273" s="359" t="s">
        <v>966</v>
      </c>
      <c r="E273" s="359" t="s">
        <v>959</v>
      </c>
      <c r="F273" s="359" t="s">
        <v>185</v>
      </c>
      <c r="G273" s="359" t="s">
        <v>998</v>
      </c>
      <c r="H273" s="359" t="s">
        <v>966</v>
      </c>
      <c r="I273" s="359" t="s">
        <v>964</v>
      </c>
      <c r="J273" s="359" t="s">
        <v>965</v>
      </c>
      <c r="K273" s="360" t="s">
        <v>962</v>
      </c>
      <c r="L273" s="359" t="s">
        <v>185</v>
      </c>
      <c r="M273" s="359"/>
      <c r="N273" s="359"/>
      <c r="O273" s="359"/>
      <c r="P273" s="359"/>
    </row>
    <row r="274" spans="1:16" ht="18">
      <c r="A274" s="360">
        <v>202</v>
      </c>
      <c r="B274" s="359" t="s">
        <v>963</v>
      </c>
      <c r="C274" s="359" t="s">
        <v>113</v>
      </c>
      <c r="D274" s="359" t="s">
        <v>966</v>
      </c>
      <c r="E274" s="359" t="s">
        <v>959</v>
      </c>
      <c r="F274" s="359" t="s">
        <v>185</v>
      </c>
      <c r="G274" s="359" t="s">
        <v>998</v>
      </c>
      <c r="H274" s="359" t="s">
        <v>966</v>
      </c>
      <c r="I274" s="359" t="s">
        <v>964</v>
      </c>
      <c r="J274" s="359" t="s">
        <v>965</v>
      </c>
      <c r="K274" s="360" t="s">
        <v>962</v>
      </c>
      <c r="L274" s="359" t="s">
        <v>185</v>
      </c>
      <c r="M274" s="359"/>
      <c r="N274" s="359"/>
      <c r="O274" s="359"/>
      <c r="P274" s="359"/>
    </row>
    <row r="275" spans="1:16" ht="18">
      <c r="A275" s="360">
        <v>203</v>
      </c>
      <c r="B275" s="359" t="s">
        <v>963</v>
      </c>
      <c r="C275" s="359" t="s">
        <v>113</v>
      </c>
      <c r="D275" s="359" t="s">
        <v>966</v>
      </c>
      <c r="E275" s="359" t="s">
        <v>959</v>
      </c>
      <c r="F275" s="359" t="s">
        <v>185</v>
      </c>
      <c r="G275" s="359" t="s">
        <v>197</v>
      </c>
      <c r="H275" s="359" t="s">
        <v>966</v>
      </c>
      <c r="I275" s="359" t="s">
        <v>964</v>
      </c>
      <c r="J275" s="359"/>
      <c r="K275" s="360" t="s">
        <v>962</v>
      </c>
      <c r="L275" s="359" t="s">
        <v>185</v>
      </c>
      <c r="M275" s="359"/>
      <c r="N275" s="359"/>
      <c r="O275" s="359"/>
      <c r="P275" s="359"/>
    </row>
    <row r="276" spans="1:16" ht="18">
      <c r="A276" s="360">
        <v>204</v>
      </c>
      <c r="B276" s="359" t="s">
        <v>963</v>
      </c>
      <c r="C276" s="359" t="s">
        <v>113</v>
      </c>
      <c r="D276" s="359" t="s">
        <v>966</v>
      </c>
      <c r="E276" s="359" t="s">
        <v>959</v>
      </c>
      <c r="F276" s="359" t="s">
        <v>185</v>
      </c>
      <c r="G276" s="359" t="s">
        <v>197</v>
      </c>
      <c r="H276" s="359" t="s">
        <v>966</v>
      </c>
      <c r="I276" s="359" t="s">
        <v>964</v>
      </c>
      <c r="J276" s="359"/>
      <c r="K276" s="360" t="s">
        <v>962</v>
      </c>
      <c r="L276" s="359" t="s">
        <v>185</v>
      </c>
      <c r="M276" s="359"/>
      <c r="N276" s="359"/>
      <c r="O276" s="359"/>
      <c r="P276" s="359"/>
    </row>
    <row r="277" spans="1:16" ht="18">
      <c r="A277" s="360">
        <v>205</v>
      </c>
      <c r="B277" s="359" t="s">
        <v>963</v>
      </c>
      <c r="C277" s="359" t="s">
        <v>113</v>
      </c>
      <c r="D277" s="359" t="s">
        <v>966</v>
      </c>
      <c r="E277" s="359" t="s">
        <v>959</v>
      </c>
      <c r="F277" s="359" t="s">
        <v>185</v>
      </c>
      <c r="G277" s="359" t="s">
        <v>197</v>
      </c>
      <c r="H277" s="359" t="s">
        <v>966</v>
      </c>
      <c r="I277" s="359" t="s">
        <v>964</v>
      </c>
      <c r="J277" s="359"/>
      <c r="K277" s="360" t="s">
        <v>962</v>
      </c>
      <c r="L277" s="359" t="s">
        <v>185</v>
      </c>
      <c r="M277" s="359"/>
      <c r="N277" s="359"/>
      <c r="O277" s="359"/>
      <c r="P277" s="359"/>
    </row>
    <row r="278" spans="1:16" ht="18">
      <c r="A278" s="360">
        <v>206</v>
      </c>
      <c r="B278" s="359" t="s">
        <v>963</v>
      </c>
      <c r="C278" s="359" t="s">
        <v>113</v>
      </c>
      <c r="D278" s="359" t="s">
        <v>966</v>
      </c>
      <c r="E278" s="359" t="s">
        <v>959</v>
      </c>
      <c r="F278" s="359" t="s">
        <v>185</v>
      </c>
      <c r="G278" s="359" t="s">
        <v>202</v>
      </c>
      <c r="H278" s="359" t="s">
        <v>966</v>
      </c>
      <c r="I278" s="359" t="s">
        <v>964</v>
      </c>
      <c r="J278" s="359"/>
      <c r="K278" s="360" t="s">
        <v>962</v>
      </c>
      <c r="L278" s="359" t="s">
        <v>185</v>
      </c>
      <c r="M278" s="359"/>
      <c r="N278" s="359"/>
      <c r="O278" s="359"/>
      <c r="P278" s="359"/>
    </row>
    <row r="279" spans="1:16" ht="18">
      <c r="A279" s="360">
        <v>207</v>
      </c>
      <c r="B279" s="359" t="s">
        <v>963</v>
      </c>
      <c r="C279" s="359" t="s">
        <v>113</v>
      </c>
      <c r="D279" s="359" t="s">
        <v>966</v>
      </c>
      <c r="E279" s="359" t="s">
        <v>959</v>
      </c>
      <c r="F279" s="359" t="s">
        <v>185</v>
      </c>
      <c r="G279" s="359" t="s">
        <v>202</v>
      </c>
      <c r="H279" s="359" t="s">
        <v>966</v>
      </c>
      <c r="I279" s="359" t="s">
        <v>964</v>
      </c>
      <c r="J279" s="359"/>
      <c r="K279" s="360" t="s">
        <v>962</v>
      </c>
      <c r="L279" s="359" t="s">
        <v>185</v>
      </c>
      <c r="M279" s="359"/>
      <c r="N279" s="359"/>
      <c r="O279" s="359"/>
      <c r="P279" s="359"/>
    </row>
    <row r="280" spans="1:16" ht="18">
      <c r="A280" s="360">
        <v>208</v>
      </c>
      <c r="B280" s="359" t="s">
        <v>963</v>
      </c>
      <c r="C280" s="359" t="s">
        <v>113</v>
      </c>
      <c r="D280" s="359" t="s">
        <v>966</v>
      </c>
      <c r="E280" s="359" t="s">
        <v>959</v>
      </c>
      <c r="F280" s="359" t="s">
        <v>185</v>
      </c>
      <c r="G280" s="359" t="s">
        <v>202</v>
      </c>
      <c r="H280" s="359" t="s">
        <v>966</v>
      </c>
      <c r="I280" s="359" t="s">
        <v>964</v>
      </c>
      <c r="J280" s="359"/>
      <c r="K280" s="360" t="s">
        <v>962</v>
      </c>
      <c r="L280" s="359" t="s">
        <v>185</v>
      </c>
      <c r="M280" s="359"/>
      <c r="N280" s="359"/>
      <c r="O280" s="359"/>
      <c r="P280" s="359"/>
    </row>
    <row r="281" spans="1:16" ht="18">
      <c r="A281" s="360">
        <v>209</v>
      </c>
      <c r="B281" s="359" t="s">
        <v>963</v>
      </c>
      <c r="C281" s="359" t="s">
        <v>206</v>
      </c>
      <c r="D281" s="359" t="s">
        <v>966</v>
      </c>
      <c r="E281" s="359" t="s">
        <v>959</v>
      </c>
      <c r="F281" s="359" t="s">
        <v>185</v>
      </c>
      <c r="G281" s="356" t="s">
        <v>203</v>
      </c>
      <c r="H281" s="359" t="s">
        <v>966</v>
      </c>
      <c r="I281" s="359" t="s">
        <v>964</v>
      </c>
      <c r="J281" s="359"/>
      <c r="K281" s="360" t="s">
        <v>999</v>
      </c>
      <c r="L281" s="359" t="s">
        <v>185</v>
      </c>
      <c r="M281" s="359"/>
      <c r="N281" s="359"/>
      <c r="O281" s="359"/>
      <c r="P281" s="359"/>
    </row>
    <row r="282" spans="1:16" ht="18">
      <c r="A282" s="360">
        <v>210</v>
      </c>
      <c r="B282" s="359" t="s">
        <v>963</v>
      </c>
      <c r="C282" s="359" t="s">
        <v>206</v>
      </c>
      <c r="D282" s="359" t="s">
        <v>966</v>
      </c>
      <c r="E282" s="359" t="s">
        <v>959</v>
      </c>
      <c r="F282" s="359" t="s">
        <v>185</v>
      </c>
      <c r="G282" s="356" t="s">
        <v>203</v>
      </c>
      <c r="H282" s="359" t="s">
        <v>966</v>
      </c>
      <c r="I282" s="359" t="s">
        <v>964</v>
      </c>
      <c r="J282" s="359"/>
      <c r="K282" s="360" t="s">
        <v>999</v>
      </c>
      <c r="L282" s="359" t="s">
        <v>185</v>
      </c>
      <c r="M282" s="359"/>
      <c r="N282" s="359"/>
      <c r="O282" s="359"/>
      <c r="P282" s="359"/>
    </row>
    <row r="283" spans="1:16" ht="18">
      <c r="A283" s="360">
        <v>211</v>
      </c>
      <c r="B283" s="359" t="s">
        <v>963</v>
      </c>
      <c r="C283" s="359" t="s">
        <v>206</v>
      </c>
      <c r="D283" s="359" t="s">
        <v>966</v>
      </c>
      <c r="E283" s="359" t="s">
        <v>959</v>
      </c>
      <c r="F283" s="359" t="s">
        <v>185</v>
      </c>
      <c r="G283" s="356" t="s">
        <v>203</v>
      </c>
      <c r="H283" s="359" t="s">
        <v>966</v>
      </c>
      <c r="I283" s="359" t="s">
        <v>964</v>
      </c>
      <c r="J283" s="359"/>
      <c r="K283" s="360" t="s">
        <v>962</v>
      </c>
      <c r="L283" s="359" t="s">
        <v>185</v>
      </c>
      <c r="M283" s="359"/>
      <c r="N283" s="359"/>
      <c r="O283" s="359"/>
      <c r="P283" s="359"/>
    </row>
    <row r="284" spans="1:16" ht="18">
      <c r="A284" s="360">
        <v>212</v>
      </c>
      <c r="B284" s="359" t="s">
        <v>963</v>
      </c>
      <c r="C284" s="359" t="s">
        <v>206</v>
      </c>
      <c r="D284" s="359" t="s">
        <v>966</v>
      </c>
      <c r="E284" s="359" t="s">
        <v>959</v>
      </c>
      <c r="F284" s="359" t="s">
        <v>185</v>
      </c>
      <c r="G284" s="356" t="s">
        <v>203</v>
      </c>
      <c r="H284" s="359" t="s">
        <v>966</v>
      </c>
      <c r="I284" s="359" t="s">
        <v>964</v>
      </c>
      <c r="J284" s="359"/>
      <c r="K284" s="360" t="s">
        <v>962</v>
      </c>
      <c r="L284" s="359" t="s">
        <v>185</v>
      </c>
      <c r="M284" s="359"/>
      <c r="N284" s="359"/>
      <c r="O284" s="359"/>
      <c r="P284" s="359"/>
    </row>
    <row r="285" spans="1:16" ht="18">
      <c r="A285" s="360">
        <v>213</v>
      </c>
      <c r="B285" s="359" t="s">
        <v>963</v>
      </c>
      <c r="C285" s="359" t="s">
        <v>206</v>
      </c>
      <c r="D285" s="359" t="s">
        <v>966</v>
      </c>
      <c r="E285" s="359" t="s">
        <v>959</v>
      </c>
      <c r="F285" s="359" t="s">
        <v>185</v>
      </c>
      <c r="G285" s="356" t="s">
        <v>203</v>
      </c>
      <c r="H285" s="359" t="s">
        <v>966</v>
      </c>
      <c r="I285" s="359" t="s">
        <v>964</v>
      </c>
      <c r="J285" s="359"/>
      <c r="K285" s="360" t="s">
        <v>962</v>
      </c>
      <c r="L285" s="359" t="s">
        <v>185</v>
      </c>
      <c r="M285" s="359"/>
      <c r="N285" s="359"/>
      <c r="O285" s="359"/>
      <c r="P285" s="359"/>
    </row>
    <row r="286" spans="1:16" ht="18">
      <c r="A286" s="360">
        <v>214</v>
      </c>
      <c r="B286" s="359" t="s">
        <v>963</v>
      </c>
      <c r="C286" s="359" t="s">
        <v>206</v>
      </c>
      <c r="D286" s="359" t="s">
        <v>966</v>
      </c>
      <c r="E286" s="359" t="s">
        <v>959</v>
      </c>
      <c r="F286" s="359" t="s">
        <v>185</v>
      </c>
      <c r="G286" s="356" t="s">
        <v>203</v>
      </c>
      <c r="H286" s="359" t="s">
        <v>966</v>
      </c>
      <c r="I286" s="359" t="s">
        <v>964</v>
      </c>
      <c r="J286" s="359"/>
      <c r="K286" s="360" t="s">
        <v>962</v>
      </c>
      <c r="L286" s="359" t="s">
        <v>185</v>
      </c>
      <c r="M286" s="359"/>
      <c r="N286" s="359"/>
      <c r="O286" s="359"/>
      <c r="P286" s="359"/>
    </row>
    <row r="287" spans="1:16" ht="18">
      <c r="A287" s="360">
        <v>215</v>
      </c>
      <c r="B287" s="359" t="s">
        <v>963</v>
      </c>
      <c r="C287" s="359" t="s">
        <v>968</v>
      </c>
      <c r="D287" s="359" t="s">
        <v>958</v>
      </c>
      <c r="E287" s="359" t="s">
        <v>959</v>
      </c>
      <c r="F287" s="359" t="s">
        <v>185</v>
      </c>
      <c r="G287" s="356" t="s">
        <v>49</v>
      </c>
      <c r="H287" s="359" t="s">
        <v>966</v>
      </c>
      <c r="I287" s="359" t="s">
        <v>964</v>
      </c>
      <c r="J287" s="359" t="s">
        <v>965</v>
      </c>
      <c r="K287" s="360" t="s">
        <v>962</v>
      </c>
      <c r="L287" s="359" t="s">
        <v>185</v>
      </c>
      <c r="M287" s="359"/>
      <c r="N287" s="359"/>
      <c r="O287" s="359"/>
      <c r="P287" s="359"/>
    </row>
    <row r="288" spans="1:16" ht="18">
      <c r="A288" s="360">
        <v>216</v>
      </c>
      <c r="B288" s="359" t="s">
        <v>969</v>
      </c>
      <c r="C288" s="359" t="s">
        <v>25</v>
      </c>
      <c r="D288" s="359" t="s">
        <v>958</v>
      </c>
      <c r="E288" s="359" t="s">
        <v>959</v>
      </c>
      <c r="F288" s="359" t="s">
        <v>185</v>
      </c>
      <c r="G288" s="356" t="s">
        <v>49</v>
      </c>
      <c r="H288" s="359" t="s">
        <v>966</v>
      </c>
      <c r="I288" s="359" t="s">
        <v>964</v>
      </c>
      <c r="J288" s="359" t="s">
        <v>965</v>
      </c>
      <c r="K288" s="360" t="s">
        <v>967</v>
      </c>
      <c r="L288" s="359" t="s">
        <v>185</v>
      </c>
      <c r="M288" s="359"/>
      <c r="N288" s="359"/>
      <c r="O288" s="359"/>
      <c r="P288" s="359"/>
    </row>
    <row r="289" spans="1:16" ht="18">
      <c r="A289" s="360">
        <v>217</v>
      </c>
      <c r="B289" s="359" t="s">
        <v>969</v>
      </c>
      <c r="C289" s="359" t="s">
        <v>25</v>
      </c>
      <c r="D289" s="359" t="s">
        <v>966</v>
      </c>
      <c r="E289" s="359" t="s">
        <v>959</v>
      </c>
      <c r="F289" s="359" t="s">
        <v>185</v>
      </c>
      <c r="G289" s="356" t="s">
        <v>998</v>
      </c>
      <c r="H289" s="359"/>
      <c r="I289" s="359"/>
      <c r="J289" s="359" t="s">
        <v>965</v>
      </c>
      <c r="K289" s="360" t="s">
        <v>967</v>
      </c>
      <c r="L289" s="359" t="s">
        <v>185</v>
      </c>
      <c r="M289" s="359"/>
      <c r="N289" s="359"/>
      <c r="O289" s="359"/>
      <c r="P289" s="359"/>
    </row>
    <row r="290" spans="1:16" ht="18">
      <c r="A290" s="360">
        <v>218</v>
      </c>
      <c r="B290" s="359" t="s">
        <v>969</v>
      </c>
      <c r="C290" s="359" t="s">
        <v>84</v>
      </c>
      <c r="D290" s="359" t="s">
        <v>958</v>
      </c>
      <c r="E290" s="359" t="s">
        <v>959</v>
      </c>
      <c r="F290" s="359" t="s">
        <v>185</v>
      </c>
      <c r="G290" s="356" t="s">
        <v>49</v>
      </c>
      <c r="H290" s="359" t="s">
        <v>966</v>
      </c>
      <c r="I290" s="359" t="s">
        <v>964</v>
      </c>
      <c r="J290" s="359" t="s">
        <v>965</v>
      </c>
      <c r="K290" s="360" t="s">
        <v>967</v>
      </c>
      <c r="L290" s="359" t="s">
        <v>185</v>
      </c>
      <c r="M290" s="359"/>
      <c r="N290" s="359"/>
      <c r="O290" s="359"/>
      <c r="P290" s="359"/>
    </row>
    <row r="291" spans="1:16" ht="18">
      <c r="A291" s="360">
        <v>219</v>
      </c>
      <c r="B291" s="359" t="s">
        <v>969</v>
      </c>
      <c r="C291" s="359" t="s">
        <v>84</v>
      </c>
      <c r="D291" s="359" t="s">
        <v>958</v>
      </c>
      <c r="E291" s="359" t="s">
        <v>959</v>
      </c>
      <c r="F291" s="359" t="s">
        <v>185</v>
      </c>
      <c r="G291" s="356" t="s">
        <v>49</v>
      </c>
      <c r="H291" s="359" t="s">
        <v>958</v>
      </c>
      <c r="I291" s="359" t="s">
        <v>964</v>
      </c>
      <c r="J291" s="359" t="s">
        <v>965</v>
      </c>
      <c r="K291" s="360" t="s">
        <v>967</v>
      </c>
      <c r="L291" s="359" t="s">
        <v>48</v>
      </c>
      <c r="M291" s="359" t="s">
        <v>972</v>
      </c>
      <c r="N291" s="359"/>
      <c r="O291" s="359"/>
      <c r="P291" s="359"/>
    </row>
    <row r="292" spans="1:16" ht="18">
      <c r="A292" s="360">
        <v>220</v>
      </c>
      <c r="B292" s="359" t="s">
        <v>969</v>
      </c>
      <c r="C292" s="359" t="s">
        <v>25</v>
      </c>
      <c r="D292" s="359" t="s">
        <v>958</v>
      </c>
      <c r="E292" s="359" t="s">
        <v>959</v>
      </c>
      <c r="F292" s="359" t="s">
        <v>185</v>
      </c>
      <c r="G292" s="356" t="s">
        <v>49</v>
      </c>
      <c r="H292" s="359" t="s">
        <v>966</v>
      </c>
      <c r="I292" s="359" t="s">
        <v>964</v>
      </c>
      <c r="J292" s="359"/>
      <c r="K292" s="360" t="s">
        <v>967</v>
      </c>
      <c r="L292" s="359" t="s">
        <v>185</v>
      </c>
      <c r="M292" s="359"/>
      <c r="N292" s="359"/>
      <c r="O292" s="359"/>
      <c r="P292" s="359"/>
    </row>
    <row r="293" spans="1:16" ht="18">
      <c r="A293" s="360">
        <v>221</v>
      </c>
      <c r="B293" s="359" t="s">
        <v>970</v>
      </c>
      <c r="C293" s="359" t="s">
        <v>198</v>
      </c>
      <c r="D293" s="359" t="s">
        <v>966</v>
      </c>
      <c r="E293" s="359" t="s">
        <v>959</v>
      </c>
      <c r="F293" s="359" t="s">
        <v>185</v>
      </c>
      <c r="G293" s="356" t="s">
        <v>197</v>
      </c>
      <c r="H293" s="359" t="s">
        <v>966</v>
      </c>
      <c r="I293" s="359" t="s">
        <v>964</v>
      </c>
      <c r="J293" s="359" t="s">
        <v>965</v>
      </c>
      <c r="K293" s="360" t="s">
        <v>971</v>
      </c>
      <c r="L293" s="359" t="s">
        <v>185</v>
      </c>
      <c r="M293" s="359"/>
      <c r="N293" s="359"/>
      <c r="O293" s="359"/>
      <c r="P293" s="359"/>
    </row>
    <row r="294" spans="1:16" ht="18">
      <c r="A294" s="360">
        <v>222</v>
      </c>
      <c r="B294" s="359" t="s">
        <v>970</v>
      </c>
      <c r="C294" s="359" t="s">
        <v>198</v>
      </c>
      <c r="D294" s="359" t="s">
        <v>966</v>
      </c>
      <c r="E294" s="359" t="s">
        <v>959</v>
      </c>
      <c r="F294" s="359" t="s">
        <v>185</v>
      </c>
      <c r="G294" s="356" t="s">
        <v>197</v>
      </c>
      <c r="H294" s="359" t="s">
        <v>966</v>
      </c>
      <c r="I294" s="359" t="s">
        <v>964</v>
      </c>
      <c r="J294" s="359" t="s">
        <v>965</v>
      </c>
      <c r="K294" s="360" t="s">
        <v>971</v>
      </c>
      <c r="L294" s="359" t="s">
        <v>185</v>
      </c>
      <c r="M294" s="359"/>
      <c r="N294" s="359"/>
      <c r="O294" s="359"/>
      <c r="P294" s="359"/>
    </row>
    <row r="295" spans="1:16" ht="18">
      <c r="A295" s="360">
        <v>223</v>
      </c>
      <c r="B295" s="359" t="s">
        <v>970</v>
      </c>
      <c r="C295" s="359" t="s">
        <v>213</v>
      </c>
      <c r="D295" s="359" t="s">
        <v>966</v>
      </c>
      <c r="E295" s="359" t="s">
        <v>959</v>
      </c>
      <c r="F295" s="359" t="s">
        <v>185</v>
      </c>
      <c r="G295" s="356" t="s">
        <v>203</v>
      </c>
      <c r="H295" s="359" t="s">
        <v>966</v>
      </c>
      <c r="I295" s="359" t="s">
        <v>964</v>
      </c>
      <c r="J295" s="359"/>
      <c r="K295" s="360" t="s">
        <v>971</v>
      </c>
      <c r="L295" s="359" t="s">
        <v>185</v>
      </c>
      <c r="M295" s="359"/>
      <c r="N295" s="359"/>
      <c r="O295" s="359"/>
      <c r="P295" s="359"/>
    </row>
    <row r="296" spans="1:16" ht="18">
      <c r="A296" s="360">
        <v>224</v>
      </c>
      <c r="B296" s="359" t="s">
        <v>970</v>
      </c>
      <c r="C296" s="359" t="s">
        <v>213</v>
      </c>
      <c r="D296" s="359" t="s">
        <v>966</v>
      </c>
      <c r="E296" s="359" t="s">
        <v>959</v>
      </c>
      <c r="F296" s="359" t="s">
        <v>185</v>
      </c>
      <c r="G296" s="356" t="s">
        <v>203</v>
      </c>
      <c r="H296" s="359" t="s">
        <v>966</v>
      </c>
      <c r="I296" s="359" t="s">
        <v>964</v>
      </c>
      <c r="J296" s="359"/>
      <c r="K296" s="360" t="s">
        <v>971</v>
      </c>
      <c r="L296" s="359" t="s">
        <v>185</v>
      </c>
      <c r="M296" s="359"/>
      <c r="N296" s="359"/>
      <c r="O296" s="359"/>
      <c r="P296" s="359"/>
    </row>
    <row r="297" spans="1:16" ht="18">
      <c r="A297" s="360">
        <v>225</v>
      </c>
      <c r="B297" s="359" t="s">
        <v>970</v>
      </c>
      <c r="C297" s="359" t="s">
        <v>65</v>
      </c>
      <c r="D297" s="359" t="s">
        <v>966</v>
      </c>
      <c r="E297" s="359" t="s">
        <v>959</v>
      </c>
      <c r="F297" s="359" t="s">
        <v>185</v>
      </c>
      <c r="G297" s="356" t="s">
        <v>998</v>
      </c>
      <c r="H297" s="359" t="s">
        <v>966</v>
      </c>
      <c r="I297" s="359" t="s">
        <v>964</v>
      </c>
      <c r="J297" s="359" t="s">
        <v>965</v>
      </c>
      <c r="K297" s="360" t="s">
        <v>971</v>
      </c>
      <c r="L297" s="359" t="s">
        <v>185</v>
      </c>
      <c r="M297" s="359"/>
      <c r="N297" s="359"/>
      <c r="O297" s="359"/>
      <c r="P297" s="359"/>
    </row>
    <row r="298" spans="1:16" ht="18">
      <c r="A298" s="360">
        <v>226</v>
      </c>
      <c r="B298" s="359" t="s">
        <v>970</v>
      </c>
      <c r="C298" s="359" t="s">
        <v>65</v>
      </c>
      <c r="D298" s="359" t="s">
        <v>966</v>
      </c>
      <c r="E298" s="359" t="s">
        <v>959</v>
      </c>
      <c r="F298" s="359" t="s">
        <v>185</v>
      </c>
      <c r="G298" s="356" t="s">
        <v>998</v>
      </c>
      <c r="H298" s="359" t="s">
        <v>958</v>
      </c>
      <c r="I298" s="359" t="s">
        <v>964</v>
      </c>
      <c r="J298" s="359" t="s">
        <v>965</v>
      </c>
      <c r="K298" s="360" t="s">
        <v>971</v>
      </c>
      <c r="L298" s="359" t="s">
        <v>48</v>
      </c>
      <c r="M298" s="359" t="s">
        <v>64</v>
      </c>
      <c r="N298" s="359"/>
      <c r="O298" s="359"/>
      <c r="P298" s="359"/>
    </row>
    <row r="299" spans="1:16" ht="18">
      <c r="A299" s="360">
        <v>227</v>
      </c>
      <c r="B299" s="359" t="s">
        <v>970</v>
      </c>
      <c r="C299" s="359" t="s">
        <v>65</v>
      </c>
      <c r="D299" s="359" t="s">
        <v>966</v>
      </c>
      <c r="E299" s="359" t="s">
        <v>959</v>
      </c>
      <c r="F299" s="359" t="s">
        <v>185</v>
      </c>
      <c r="G299" s="356" t="s">
        <v>197</v>
      </c>
      <c r="H299" s="359" t="s">
        <v>966</v>
      </c>
      <c r="I299" s="359" t="s">
        <v>964</v>
      </c>
      <c r="J299" s="359" t="s">
        <v>965</v>
      </c>
      <c r="K299" s="360" t="s">
        <v>971</v>
      </c>
      <c r="L299" s="359" t="s">
        <v>185</v>
      </c>
      <c r="M299" s="359"/>
      <c r="N299" s="359"/>
      <c r="O299" s="359"/>
      <c r="P299" s="359"/>
    </row>
    <row r="300" spans="1:16" ht="18">
      <c r="A300" s="360">
        <v>228</v>
      </c>
      <c r="B300" s="359" t="s">
        <v>970</v>
      </c>
      <c r="C300" s="359" t="s">
        <v>213</v>
      </c>
      <c r="D300" s="359" t="s">
        <v>966</v>
      </c>
      <c r="E300" s="359" t="s">
        <v>959</v>
      </c>
      <c r="F300" s="359" t="s">
        <v>185</v>
      </c>
      <c r="G300" s="356" t="s">
        <v>203</v>
      </c>
      <c r="H300" s="359" t="s">
        <v>966</v>
      </c>
      <c r="I300" s="359" t="s">
        <v>964</v>
      </c>
      <c r="J300" s="359"/>
      <c r="K300" s="360" t="s">
        <v>971</v>
      </c>
      <c r="L300" s="359" t="s">
        <v>185</v>
      </c>
      <c r="M300" s="359"/>
      <c r="N300" s="359"/>
      <c r="O300" s="359"/>
      <c r="P300" s="359"/>
    </row>
    <row r="301" spans="1:16" ht="18">
      <c r="A301" s="360">
        <v>229</v>
      </c>
      <c r="B301" s="359" t="s">
        <v>970</v>
      </c>
      <c r="C301" s="359" t="s">
        <v>65</v>
      </c>
      <c r="D301" s="359" t="s">
        <v>966</v>
      </c>
      <c r="E301" s="359" t="s">
        <v>959</v>
      </c>
      <c r="F301" s="359" t="s">
        <v>185</v>
      </c>
      <c r="G301" s="356" t="s">
        <v>202</v>
      </c>
      <c r="H301" s="359" t="s">
        <v>966</v>
      </c>
      <c r="I301" s="359" t="s">
        <v>964</v>
      </c>
      <c r="J301" s="359"/>
      <c r="K301" s="360" t="s">
        <v>971</v>
      </c>
      <c r="L301" s="359" t="s">
        <v>185</v>
      </c>
      <c r="M301" s="359"/>
      <c r="N301" s="359"/>
      <c r="O301" s="359"/>
      <c r="P301" s="359"/>
    </row>
    <row r="302" spans="1:16" ht="18">
      <c r="A302" s="360">
        <v>230</v>
      </c>
      <c r="B302" s="359" t="s">
        <v>970</v>
      </c>
      <c r="C302" s="359" t="s">
        <v>65</v>
      </c>
      <c r="D302" s="359" t="s">
        <v>966</v>
      </c>
      <c r="E302" s="359" t="s">
        <v>959</v>
      </c>
      <c r="F302" s="359" t="s">
        <v>185</v>
      </c>
      <c r="G302" s="356" t="s">
        <v>202</v>
      </c>
      <c r="H302" s="359" t="s">
        <v>966</v>
      </c>
      <c r="I302" s="359" t="s">
        <v>964</v>
      </c>
      <c r="J302" s="359"/>
      <c r="K302" s="360" t="s">
        <v>971</v>
      </c>
      <c r="L302" s="359" t="s">
        <v>185</v>
      </c>
      <c r="M302" s="359"/>
      <c r="N302" s="359"/>
      <c r="O302" s="359"/>
      <c r="P302" s="359"/>
    </row>
    <row r="303" spans="1:16" ht="18">
      <c r="A303" s="360">
        <v>231</v>
      </c>
      <c r="B303" s="359" t="s">
        <v>963</v>
      </c>
      <c r="C303" s="359" t="s">
        <v>113</v>
      </c>
      <c r="D303" s="359" t="s">
        <v>966</v>
      </c>
      <c r="E303" s="359" t="s">
        <v>959</v>
      </c>
      <c r="F303" s="359" t="s">
        <v>161</v>
      </c>
      <c r="G303" s="356" t="s">
        <v>168</v>
      </c>
      <c r="H303" s="359" t="s">
        <v>966</v>
      </c>
      <c r="I303" s="359" t="s">
        <v>964</v>
      </c>
      <c r="J303" s="359" t="s">
        <v>965</v>
      </c>
      <c r="K303" s="360" t="s">
        <v>962</v>
      </c>
      <c r="L303" s="359" t="s">
        <v>161</v>
      </c>
      <c r="M303" s="359"/>
      <c r="N303" s="359"/>
      <c r="O303" s="359"/>
      <c r="P303" s="359"/>
    </row>
    <row r="304" spans="1:16" ht="18">
      <c r="A304" s="360">
        <v>232</v>
      </c>
      <c r="B304" s="359" t="s">
        <v>963</v>
      </c>
      <c r="C304" s="359" t="s">
        <v>113</v>
      </c>
      <c r="D304" s="359" t="s">
        <v>966</v>
      </c>
      <c r="E304" s="359" t="s">
        <v>959</v>
      </c>
      <c r="F304" s="359" t="s">
        <v>161</v>
      </c>
      <c r="G304" s="356" t="s">
        <v>168</v>
      </c>
      <c r="H304" s="359" t="s">
        <v>966</v>
      </c>
      <c r="I304" s="359" t="s">
        <v>964</v>
      </c>
      <c r="J304" s="359" t="s">
        <v>965</v>
      </c>
      <c r="K304" s="360" t="s">
        <v>962</v>
      </c>
      <c r="L304" s="359" t="s">
        <v>161</v>
      </c>
      <c r="M304" s="359"/>
      <c r="N304" s="359"/>
      <c r="O304" s="359"/>
      <c r="P304" s="359"/>
    </row>
    <row r="305" spans="1:16" ht="18">
      <c r="A305" s="360">
        <v>233</v>
      </c>
      <c r="B305" s="359" t="s">
        <v>963</v>
      </c>
      <c r="C305" s="359" t="s">
        <v>113</v>
      </c>
      <c r="D305" s="359" t="s">
        <v>966</v>
      </c>
      <c r="E305" s="359" t="s">
        <v>959</v>
      </c>
      <c r="F305" s="359" t="s">
        <v>161</v>
      </c>
      <c r="G305" s="356" t="s">
        <v>172</v>
      </c>
      <c r="H305" s="359" t="s">
        <v>966</v>
      </c>
      <c r="I305" s="359" t="s">
        <v>964</v>
      </c>
      <c r="J305" s="359"/>
      <c r="K305" s="360" t="s">
        <v>962</v>
      </c>
      <c r="L305" s="359" t="s">
        <v>161</v>
      </c>
      <c r="M305" s="359"/>
      <c r="N305" s="359"/>
      <c r="O305" s="359"/>
      <c r="P305" s="359"/>
    </row>
    <row r="306" spans="1:16" ht="18">
      <c r="A306" s="360">
        <v>234</v>
      </c>
      <c r="B306" s="359" t="s">
        <v>963</v>
      </c>
      <c r="C306" s="359" t="s">
        <v>113</v>
      </c>
      <c r="D306" s="359" t="s">
        <v>966</v>
      </c>
      <c r="E306" s="359" t="s">
        <v>959</v>
      </c>
      <c r="F306" s="359" t="s">
        <v>161</v>
      </c>
      <c r="G306" s="356" t="s">
        <v>172</v>
      </c>
      <c r="H306" s="359" t="s">
        <v>966</v>
      </c>
      <c r="I306" s="359" t="s">
        <v>964</v>
      </c>
      <c r="J306" s="359" t="s">
        <v>965</v>
      </c>
      <c r="K306" s="360" t="s">
        <v>962</v>
      </c>
      <c r="L306" s="359" t="s">
        <v>976</v>
      </c>
      <c r="M306" s="359" t="s">
        <v>984</v>
      </c>
      <c r="N306" s="359"/>
      <c r="O306" s="359"/>
      <c r="P306" s="359"/>
    </row>
    <row r="307" spans="1:16" ht="18">
      <c r="A307" s="360">
        <v>235</v>
      </c>
      <c r="B307" s="359" t="s">
        <v>963</v>
      </c>
      <c r="C307" s="359" t="s">
        <v>113</v>
      </c>
      <c r="D307" s="359" t="s">
        <v>966</v>
      </c>
      <c r="E307" s="359" t="s">
        <v>959</v>
      </c>
      <c r="F307" s="359" t="s">
        <v>161</v>
      </c>
      <c r="G307" s="356" t="s">
        <v>172</v>
      </c>
      <c r="H307" s="359" t="s">
        <v>966</v>
      </c>
      <c r="I307" s="359" t="s">
        <v>964</v>
      </c>
      <c r="J307" s="359"/>
      <c r="K307" s="360" t="s">
        <v>962</v>
      </c>
      <c r="L307" s="359" t="s">
        <v>161</v>
      </c>
      <c r="M307" s="359"/>
      <c r="N307" s="359"/>
      <c r="O307" s="359"/>
      <c r="P307" s="359"/>
    </row>
    <row r="308" spans="1:16" ht="18">
      <c r="A308" s="360">
        <v>236</v>
      </c>
      <c r="B308" s="359" t="s">
        <v>963</v>
      </c>
      <c r="C308" s="359" t="s">
        <v>113</v>
      </c>
      <c r="D308" s="359" t="s">
        <v>966</v>
      </c>
      <c r="E308" s="359" t="s">
        <v>959</v>
      </c>
      <c r="F308" s="359" t="s">
        <v>161</v>
      </c>
      <c r="G308" s="356" t="s">
        <v>172</v>
      </c>
      <c r="H308" s="359" t="s">
        <v>966</v>
      </c>
      <c r="I308" s="359" t="s">
        <v>964</v>
      </c>
      <c r="J308" s="359"/>
      <c r="K308" s="360" t="s">
        <v>962</v>
      </c>
      <c r="L308" s="359" t="s">
        <v>161</v>
      </c>
      <c r="M308" s="359"/>
      <c r="N308" s="359"/>
      <c r="O308" s="359"/>
      <c r="P308" s="359"/>
    </row>
    <row r="309" spans="1:16" ht="18">
      <c r="A309" s="360">
        <v>237</v>
      </c>
      <c r="B309" s="359" t="s">
        <v>963</v>
      </c>
      <c r="C309" s="359" t="s">
        <v>113</v>
      </c>
      <c r="D309" s="359" t="s">
        <v>966</v>
      </c>
      <c r="E309" s="359" t="s">
        <v>959</v>
      </c>
      <c r="F309" s="359" t="s">
        <v>161</v>
      </c>
      <c r="G309" s="356" t="s">
        <v>178</v>
      </c>
      <c r="H309" s="359"/>
      <c r="I309" s="359"/>
      <c r="J309" s="359"/>
      <c r="K309" s="360" t="s">
        <v>962</v>
      </c>
      <c r="L309" s="359" t="s">
        <v>161</v>
      </c>
      <c r="M309" s="359"/>
      <c r="N309" s="359"/>
      <c r="O309" s="359"/>
      <c r="P309" s="359"/>
    </row>
    <row r="310" spans="1:16" ht="18">
      <c r="A310" s="360">
        <v>238</v>
      </c>
      <c r="B310" s="359" t="s">
        <v>963</v>
      </c>
      <c r="C310" s="359" t="s">
        <v>113</v>
      </c>
      <c r="D310" s="359" t="s">
        <v>966</v>
      </c>
      <c r="E310" s="359" t="s">
        <v>959</v>
      </c>
      <c r="F310" s="359" t="s">
        <v>161</v>
      </c>
      <c r="G310" s="356" t="s">
        <v>178</v>
      </c>
      <c r="H310" s="359" t="s">
        <v>966</v>
      </c>
      <c r="I310" s="359" t="s">
        <v>964</v>
      </c>
      <c r="J310" s="359"/>
      <c r="K310" s="360" t="s">
        <v>962</v>
      </c>
      <c r="L310" s="359" t="s">
        <v>161</v>
      </c>
      <c r="M310" s="359"/>
      <c r="N310" s="359"/>
      <c r="O310" s="359"/>
      <c r="P310" s="359"/>
    </row>
    <row r="311" spans="1:16" ht="18">
      <c r="A311" s="360">
        <v>239</v>
      </c>
      <c r="B311" s="359" t="s">
        <v>963</v>
      </c>
      <c r="C311" s="359" t="s">
        <v>113</v>
      </c>
      <c r="D311" s="359" t="s">
        <v>966</v>
      </c>
      <c r="E311" s="359" t="s">
        <v>959</v>
      </c>
      <c r="F311" s="359" t="s">
        <v>161</v>
      </c>
      <c r="G311" s="356" t="s">
        <v>178</v>
      </c>
      <c r="H311" s="359" t="s">
        <v>966</v>
      </c>
      <c r="I311" s="359" t="s">
        <v>964</v>
      </c>
      <c r="J311" s="359"/>
      <c r="K311" s="360" t="s">
        <v>962</v>
      </c>
      <c r="L311" s="359" t="s">
        <v>161</v>
      </c>
      <c r="M311" s="359"/>
      <c r="N311" s="359"/>
      <c r="O311" s="359"/>
      <c r="P311" s="359"/>
    </row>
    <row r="312" spans="1:16" ht="18">
      <c r="A312" s="360">
        <v>240</v>
      </c>
      <c r="B312" s="359" t="s">
        <v>1000</v>
      </c>
      <c r="C312" s="359" t="s">
        <v>123</v>
      </c>
      <c r="D312" s="359" t="s">
        <v>966</v>
      </c>
      <c r="E312" s="359" t="s">
        <v>959</v>
      </c>
      <c r="F312" s="359" t="s">
        <v>161</v>
      </c>
      <c r="G312" s="356" t="s">
        <v>168</v>
      </c>
      <c r="H312" s="359" t="s">
        <v>966</v>
      </c>
      <c r="I312" s="359" t="s">
        <v>964</v>
      </c>
      <c r="J312" s="359" t="s">
        <v>965</v>
      </c>
      <c r="K312" s="360" t="s">
        <v>999</v>
      </c>
      <c r="L312" s="359" t="s">
        <v>161</v>
      </c>
      <c r="M312" s="359"/>
      <c r="N312" s="359"/>
      <c r="O312" s="359"/>
      <c r="P312" s="359"/>
    </row>
    <row r="313" spans="1:16" ht="18">
      <c r="A313" s="360">
        <v>241</v>
      </c>
      <c r="B313" s="359" t="s">
        <v>1000</v>
      </c>
      <c r="C313" s="359" t="s">
        <v>123</v>
      </c>
      <c r="D313" s="359" t="s">
        <v>966</v>
      </c>
      <c r="E313" s="359" t="s">
        <v>959</v>
      </c>
      <c r="F313" s="359" t="s">
        <v>161</v>
      </c>
      <c r="G313" s="356" t="s">
        <v>172</v>
      </c>
      <c r="H313" s="359" t="s">
        <v>966</v>
      </c>
      <c r="I313" s="359" t="s">
        <v>964</v>
      </c>
      <c r="J313" s="359"/>
      <c r="K313" s="360" t="s">
        <v>999</v>
      </c>
      <c r="L313" s="359" t="s">
        <v>161</v>
      </c>
      <c r="M313" s="359"/>
      <c r="N313" s="359"/>
      <c r="O313" s="359"/>
      <c r="P313" s="359"/>
    </row>
    <row r="314" spans="1:16" ht="18">
      <c r="A314" s="360">
        <v>242</v>
      </c>
      <c r="B314" s="359" t="s">
        <v>963</v>
      </c>
      <c r="C314" s="359" t="s">
        <v>173</v>
      </c>
      <c r="D314" s="359" t="s">
        <v>966</v>
      </c>
      <c r="E314" s="359" t="s">
        <v>959</v>
      </c>
      <c r="F314" s="359" t="s">
        <v>161</v>
      </c>
      <c r="G314" s="356" t="s">
        <v>172</v>
      </c>
      <c r="H314" s="359" t="s">
        <v>966</v>
      </c>
      <c r="I314" s="359" t="s">
        <v>964</v>
      </c>
      <c r="J314" s="359" t="s">
        <v>965</v>
      </c>
      <c r="K314" s="360" t="s">
        <v>962</v>
      </c>
      <c r="L314" s="359" t="s">
        <v>161</v>
      </c>
      <c r="M314" s="359"/>
      <c r="N314" s="359"/>
      <c r="O314" s="359"/>
      <c r="P314" s="359"/>
    </row>
    <row r="315" spans="1:16" ht="18">
      <c r="A315" s="360">
        <v>243</v>
      </c>
      <c r="B315" s="359" t="s">
        <v>963</v>
      </c>
      <c r="C315" s="359" t="s">
        <v>173</v>
      </c>
      <c r="D315" s="359" t="s">
        <v>966</v>
      </c>
      <c r="E315" s="359" t="s">
        <v>959</v>
      </c>
      <c r="F315" s="359" t="s">
        <v>161</v>
      </c>
      <c r="G315" s="356" t="s">
        <v>178</v>
      </c>
      <c r="H315" s="359" t="s">
        <v>966</v>
      </c>
      <c r="I315" s="359" t="s">
        <v>964</v>
      </c>
      <c r="J315" s="359"/>
      <c r="K315" s="360" t="s">
        <v>962</v>
      </c>
      <c r="L315" s="359" t="s">
        <v>161</v>
      </c>
      <c r="M315" s="359"/>
      <c r="N315" s="359"/>
      <c r="O315" s="359"/>
      <c r="P315" s="359"/>
    </row>
    <row r="316" spans="1:16" ht="18">
      <c r="A316" s="360">
        <v>244</v>
      </c>
      <c r="B316" s="359" t="s">
        <v>963</v>
      </c>
      <c r="C316" s="359" t="s">
        <v>173</v>
      </c>
      <c r="D316" s="359" t="s">
        <v>966</v>
      </c>
      <c r="E316" s="359" t="s">
        <v>959</v>
      </c>
      <c r="F316" s="359" t="s">
        <v>161</v>
      </c>
      <c r="G316" s="356" t="s">
        <v>182</v>
      </c>
      <c r="H316" s="359" t="s">
        <v>966</v>
      </c>
      <c r="I316" s="359" t="s">
        <v>964</v>
      </c>
      <c r="J316" s="359"/>
      <c r="K316" s="360" t="s">
        <v>962</v>
      </c>
      <c r="L316" s="359" t="s">
        <v>161</v>
      </c>
      <c r="M316" s="359"/>
      <c r="N316" s="359"/>
      <c r="O316" s="359"/>
      <c r="P316" s="359"/>
    </row>
    <row r="317" spans="1:16" ht="18">
      <c r="A317" s="360">
        <v>245</v>
      </c>
      <c r="B317" s="359" t="s">
        <v>963</v>
      </c>
      <c r="C317" s="359" t="s">
        <v>968</v>
      </c>
      <c r="D317" s="359" t="s">
        <v>958</v>
      </c>
      <c r="E317" s="359" t="s">
        <v>959</v>
      </c>
      <c r="F317" s="359" t="s">
        <v>161</v>
      </c>
      <c r="G317" s="356" t="s">
        <v>49</v>
      </c>
      <c r="H317" s="359" t="s">
        <v>966</v>
      </c>
      <c r="I317" s="359" t="s">
        <v>964</v>
      </c>
      <c r="J317" s="359" t="s">
        <v>965</v>
      </c>
      <c r="K317" s="360" t="s">
        <v>962</v>
      </c>
      <c r="L317" s="359" t="s">
        <v>161</v>
      </c>
      <c r="M317" s="359"/>
      <c r="N317" s="359"/>
      <c r="O317" s="359"/>
      <c r="P317" s="359"/>
    </row>
    <row r="318" spans="1:16" ht="18">
      <c r="A318" s="360">
        <v>246</v>
      </c>
      <c r="B318" s="359" t="s">
        <v>969</v>
      </c>
      <c r="C318" s="359" t="s">
        <v>25</v>
      </c>
      <c r="D318" s="359" t="s">
        <v>958</v>
      </c>
      <c r="E318" s="359" t="s">
        <v>959</v>
      </c>
      <c r="F318" s="359" t="s">
        <v>161</v>
      </c>
      <c r="G318" s="356" t="s">
        <v>49</v>
      </c>
      <c r="H318" s="359" t="s">
        <v>966</v>
      </c>
      <c r="I318" s="359" t="s">
        <v>964</v>
      </c>
      <c r="J318" s="359" t="s">
        <v>965</v>
      </c>
      <c r="K318" s="360" t="s">
        <v>967</v>
      </c>
      <c r="L318" s="359" t="s">
        <v>161</v>
      </c>
      <c r="M318" s="359"/>
      <c r="N318" s="359"/>
      <c r="O318" s="359"/>
      <c r="P318" s="359"/>
    </row>
    <row r="319" spans="1:16" ht="18">
      <c r="A319" s="360">
        <v>247</v>
      </c>
      <c r="B319" s="359" t="s">
        <v>969</v>
      </c>
      <c r="C319" s="359" t="s">
        <v>25</v>
      </c>
      <c r="D319" s="359" t="s">
        <v>966</v>
      </c>
      <c r="E319" s="359" t="s">
        <v>959</v>
      </c>
      <c r="F319" s="359" t="s">
        <v>161</v>
      </c>
      <c r="G319" s="359" t="s">
        <v>168</v>
      </c>
      <c r="H319" s="359" t="s">
        <v>966</v>
      </c>
      <c r="I319" s="359" t="s">
        <v>964</v>
      </c>
      <c r="J319" s="359"/>
      <c r="K319" s="360" t="s">
        <v>967</v>
      </c>
      <c r="L319" s="359" t="s">
        <v>161</v>
      </c>
      <c r="M319" s="359"/>
      <c r="N319" s="359"/>
      <c r="O319" s="359"/>
      <c r="P319" s="359"/>
    </row>
    <row r="320" spans="1:16" ht="18">
      <c r="A320" s="360">
        <v>248</v>
      </c>
      <c r="B320" s="359" t="s">
        <v>969</v>
      </c>
      <c r="C320" s="359" t="s">
        <v>25</v>
      </c>
      <c r="D320" s="359" t="s">
        <v>966</v>
      </c>
      <c r="E320" s="359" t="s">
        <v>959</v>
      </c>
      <c r="F320" s="359" t="s">
        <v>161</v>
      </c>
      <c r="G320" s="356" t="s">
        <v>172</v>
      </c>
      <c r="H320" s="359" t="s">
        <v>966</v>
      </c>
      <c r="I320" s="359" t="s">
        <v>964</v>
      </c>
      <c r="J320" s="359"/>
      <c r="K320" s="360" t="s">
        <v>967</v>
      </c>
      <c r="L320" s="359" t="s">
        <v>161</v>
      </c>
      <c r="M320" s="359"/>
      <c r="N320" s="359"/>
      <c r="O320" s="359"/>
      <c r="P320" s="359"/>
    </row>
    <row r="321" spans="1:16" ht="18">
      <c r="A321" s="360">
        <v>249</v>
      </c>
      <c r="B321" s="359" t="s">
        <v>969</v>
      </c>
      <c r="C321" s="359" t="s">
        <v>84</v>
      </c>
      <c r="D321" s="359" t="s">
        <v>958</v>
      </c>
      <c r="E321" s="359" t="s">
        <v>959</v>
      </c>
      <c r="F321" s="359" t="s">
        <v>161</v>
      </c>
      <c r="G321" s="356" t="s">
        <v>49</v>
      </c>
      <c r="H321" s="359" t="s">
        <v>966</v>
      </c>
      <c r="I321" s="359" t="s">
        <v>964</v>
      </c>
      <c r="J321" s="359" t="s">
        <v>965</v>
      </c>
      <c r="K321" s="360" t="s">
        <v>1001</v>
      </c>
      <c r="L321" s="359" t="s">
        <v>161</v>
      </c>
      <c r="M321" s="359"/>
      <c r="N321" s="359"/>
      <c r="O321" s="359"/>
      <c r="P321" s="359"/>
    </row>
    <row r="322" spans="1:16" ht="18">
      <c r="A322" s="360">
        <v>250</v>
      </c>
      <c r="B322" s="359" t="s">
        <v>969</v>
      </c>
      <c r="C322" s="359" t="s">
        <v>25</v>
      </c>
      <c r="D322" s="359" t="s">
        <v>958</v>
      </c>
      <c r="E322" s="359" t="s">
        <v>959</v>
      </c>
      <c r="F322" s="359" t="s">
        <v>161</v>
      </c>
      <c r="G322" s="356" t="s">
        <v>49</v>
      </c>
      <c r="H322" s="359" t="s">
        <v>966</v>
      </c>
      <c r="I322" s="359" t="s">
        <v>964</v>
      </c>
      <c r="J322" s="359"/>
      <c r="K322" s="360" t="s">
        <v>967</v>
      </c>
      <c r="L322" s="359" t="s">
        <v>161</v>
      </c>
      <c r="M322" s="359"/>
      <c r="N322" s="359"/>
      <c r="O322" s="359"/>
      <c r="P322" s="359"/>
    </row>
    <row r="323" spans="1:16" ht="18">
      <c r="A323" s="360">
        <v>251</v>
      </c>
      <c r="B323" s="359" t="s">
        <v>970</v>
      </c>
      <c r="C323" s="359" t="s">
        <v>65</v>
      </c>
      <c r="D323" s="359" t="s">
        <v>966</v>
      </c>
      <c r="E323" s="359" t="s">
        <v>959</v>
      </c>
      <c r="F323" s="359" t="s">
        <v>161</v>
      </c>
      <c r="G323" s="356" t="s">
        <v>172</v>
      </c>
      <c r="H323" s="359" t="s">
        <v>966</v>
      </c>
      <c r="I323" s="359" t="s">
        <v>964</v>
      </c>
      <c r="J323" s="359"/>
      <c r="K323" s="360" t="s">
        <v>971</v>
      </c>
      <c r="L323" s="359" t="s">
        <v>161</v>
      </c>
      <c r="M323" s="359"/>
      <c r="N323" s="359"/>
      <c r="O323" s="359"/>
      <c r="P323" s="359"/>
    </row>
    <row r="324" spans="1:16" ht="18">
      <c r="A324" s="360">
        <v>252</v>
      </c>
      <c r="B324" s="359" t="s">
        <v>970</v>
      </c>
      <c r="C324" s="359" t="s">
        <v>65</v>
      </c>
      <c r="D324" s="359" t="s">
        <v>966</v>
      </c>
      <c r="E324" s="359" t="s">
        <v>959</v>
      </c>
      <c r="F324" s="359" t="s">
        <v>161</v>
      </c>
      <c r="G324" s="356" t="s">
        <v>172</v>
      </c>
      <c r="H324" s="359" t="s">
        <v>966</v>
      </c>
      <c r="I324" s="359" t="s">
        <v>964</v>
      </c>
      <c r="J324" s="359"/>
      <c r="K324" s="360" t="s">
        <v>971</v>
      </c>
      <c r="L324" s="359" t="s">
        <v>161</v>
      </c>
      <c r="M324" s="359"/>
      <c r="N324" s="359"/>
      <c r="O324" s="359"/>
      <c r="P324" s="359"/>
    </row>
    <row r="325" spans="1:16" ht="18">
      <c r="A325" s="360">
        <v>253</v>
      </c>
      <c r="B325" s="359" t="s">
        <v>970</v>
      </c>
      <c r="C325" s="359" t="s">
        <v>65</v>
      </c>
      <c r="D325" s="359" t="s">
        <v>966</v>
      </c>
      <c r="E325" s="359" t="s">
        <v>959</v>
      </c>
      <c r="F325" s="359" t="s">
        <v>161</v>
      </c>
      <c r="G325" s="356" t="s">
        <v>172</v>
      </c>
      <c r="H325" s="359" t="s">
        <v>966</v>
      </c>
      <c r="I325" s="359" t="s">
        <v>964</v>
      </c>
      <c r="J325" s="359"/>
      <c r="K325" s="360" t="s">
        <v>971</v>
      </c>
      <c r="L325" s="359" t="s">
        <v>161</v>
      </c>
      <c r="M325" s="359"/>
      <c r="N325" s="359"/>
      <c r="O325" s="359"/>
      <c r="P325" s="359"/>
    </row>
    <row r="326" spans="1:16" ht="18">
      <c r="A326" s="360">
        <v>254</v>
      </c>
      <c r="B326" s="359" t="s">
        <v>970</v>
      </c>
      <c r="C326" s="359" t="s">
        <v>174</v>
      </c>
      <c r="D326" s="359" t="s">
        <v>966</v>
      </c>
      <c r="E326" s="359" t="s">
        <v>959</v>
      </c>
      <c r="F326" s="359" t="s">
        <v>161</v>
      </c>
      <c r="G326" s="356" t="s">
        <v>172</v>
      </c>
      <c r="H326" s="359" t="s">
        <v>966</v>
      </c>
      <c r="I326" s="359" t="s">
        <v>964</v>
      </c>
      <c r="J326" s="359" t="s">
        <v>965</v>
      </c>
      <c r="K326" s="360" t="s">
        <v>971</v>
      </c>
      <c r="L326" s="359" t="s">
        <v>161</v>
      </c>
      <c r="M326" s="359"/>
      <c r="N326" s="359"/>
      <c r="O326" s="359"/>
      <c r="P326" s="359"/>
    </row>
    <row r="327" spans="1:16" ht="18">
      <c r="A327" s="360">
        <v>255</v>
      </c>
      <c r="B327" s="359" t="s">
        <v>970</v>
      </c>
      <c r="C327" s="359" t="s">
        <v>174</v>
      </c>
      <c r="D327" s="359" t="s">
        <v>966</v>
      </c>
      <c r="E327" s="359" t="s">
        <v>959</v>
      </c>
      <c r="F327" s="359" t="s">
        <v>161</v>
      </c>
      <c r="G327" s="356" t="s">
        <v>178</v>
      </c>
      <c r="H327" s="359" t="s">
        <v>966</v>
      </c>
      <c r="I327" s="359" t="s">
        <v>964</v>
      </c>
      <c r="J327" s="359"/>
      <c r="K327" s="360" t="s">
        <v>971</v>
      </c>
      <c r="L327" s="359" t="s">
        <v>161</v>
      </c>
      <c r="M327" s="359"/>
      <c r="N327" s="359"/>
      <c r="O327" s="359"/>
      <c r="P327" s="359"/>
    </row>
    <row r="328" spans="1:16" ht="18">
      <c r="A328" s="360">
        <v>256</v>
      </c>
      <c r="B328" s="359" t="s">
        <v>970</v>
      </c>
      <c r="C328" s="359" t="s">
        <v>213</v>
      </c>
      <c r="D328" s="359" t="s">
        <v>966</v>
      </c>
      <c r="E328" s="359" t="s">
        <v>959</v>
      </c>
      <c r="F328" s="359" t="s">
        <v>185</v>
      </c>
      <c r="G328" s="356" t="s">
        <v>203</v>
      </c>
      <c r="H328" s="359" t="s">
        <v>966</v>
      </c>
      <c r="I328" s="359" t="s">
        <v>964</v>
      </c>
      <c r="J328" s="359"/>
      <c r="K328" s="360" t="s">
        <v>971</v>
      </c>
      <c r="L328" s="359" t="s">
        <v>161</v>
      </c>
      <c r="M328" s="359"/>
      <c r="N328" s="359"/>
      <c r="O328" s="359"/>
      <c r="P328" s="359"/>
    </row>
    <row r="329" spans="1:16" ht="18">
      <c r="A329" s="360">
        <v>257</v>
      </c>
      <c r="B329" s="359" t="s">
        <v>970</v>
      </c>
      <c r="C329" s="359" t="s">
        <v>65</v>
      </c>
      <c r="D329" s="359" t="s">
        <v>966</v>
      </c>
      <c r="E329" s="359" t="s">
        <v>959</v>
      </c>
      <c r="F329" s="359" t="s">
        <v>161</v>
      </c>
      <c r="G329" s="356" t="s">
        <v>178</v>
      </c>
      <c r="H329" s="359" t="s">
        <v>966</v>
      </c>
      <c r="I329" s="359" t="s">
        <v>964</v>
      </c>
      <c r="J329" s="359"/>
      <c r="K329" s="360" t="s">
        <v>971</v>
      </c>
      <c r="L329" s="359" t="s">
        <v>161</v>
      </c>
      <c r="M329" s="359"/>
      <c r="N329" s="359"/>
      <c r="O329" s="359"/>
      <c r="P329" s="359"/>
    </row>
    <row r="330" spans="1:16" ht="18">
      <c r="A330" s="360">
        <v>258</v>
      </c>
      <c r="B330" s="359" t="s">
        <v>970</v>
      </c>
      <c r="C330" s="359" t="s">
        <v>65</v>
      </c>
      <c r="D330" s="359" t="s">
        <v>966</v>
      </c>
      <c r="E330" s="359" t="s">
        <v>959</v>
      </c>
      <c r="F330" s="359" t="s">
        <v>161</v>
      </c>
      <c r="G330" s="356" t="s">
        <v>178</v>
      </c>
      <c r="H330" s="359" t="s">
        <v>966</v>
      </c>
      <c r="I330" s="359" t="s">
        <v>964</v>
      </c>
      <c r="J330" s="359"/>
      <c r="K330" s="360" t="s">
        <v>971</v>
      </c>
      <c r="L330" s="359" t="s">
        <v>161</v>
      </c>
      <c r="M330" s="359"/>
      <c r="N330" s="359"/>
      <c r="O330" s="359"/>
      <c r="P330" s="359"/>
    </row>
    <row r="331" spans="1:16" ht="18">
      <c r="A331" s="360">
        <v>259</v>
      </c>
      <c r="B331" s="359" t="s">
        <v>970</v>
      </c>
      <c r="C331" s="359" t="s">
        <v>65</v>
      </c>
      <c r="D331" s="359" t="s">
        <v>966</v>
      </c>
      <c r="E331" s="359" t="s">
        <v>959</v>
      </c>
      <c r="F331" s="359" t="s">
        <v>161</v>
      </c>
      <c r="G331" s="356" t="s">
        <v>178</v>
      </c>
      <c r="H331" s="359" t="s">
        <v>966</v>
      </c>
      <c r="I331" s="359" t="s">
        <v>964</v>
      </c>
      <c r="J331" s="359"/>
      <c r="K331" s="360" t="s">
        <v>971</v>
      </c>
      <c r="L331" s="359" t="s">
        <v>161</v>
      </c>
      <c r="M331" s="359"/>
      <c r="N331" s="359"/>
      <c r="O331" s="359"/>
      <c r="P331" s="359"/>
    </row>
    <row r="332" spans="1:16" ht="18">
      <c r="A332" s="360">
        <v>260</v>
      </c>
      <c r="B332" s="359" t="s">
        <v>970</v>
      </c>
      <c r="C332" s="359" t="s">
        <v>213</v>
      </c>
      <c r="D332" s="359" t="s">
        <v>966</v>
      </c>
      <c r="E332" s="359" t="s">
        <v>959</v>
      </c>
      <c r="F332" s="359" t="s">
        <v>185</v>
      </c>
      <c r="G332" s="356" t="s">
        <v>203</v>
      </c>
      <c r="H332" s="359" t="s">
        <v>966</v>
      </c>
      <c r="I332" s="359" t="s">
        <v>964</v>
      </c>
      <c r="J332" s="359"/>
      <c r="K332" s="360" t="s">
        <v>971</v>
      </c>
      <c r="L332" s="359" t="s">
        <v>161</v>
      </c>
      <c r="M332" s="359"/>
      <c r="N332" s="359"/>
      <c r="O332" s="359"/>
      <c r="P332" s="359"/>
    </row>
    <row r="333" spans="1:16" ht="18">
      <c r="A333" s="360">
        <v>261</v>
      </c>
      <c r="B333" s="359" t="s">
        <v>963</v>
      </c>
      <c r="C333" s="359" t="s">
        <v>113</v>
      </c>
      <c r="D333" s="359" t="s">
        <v>966</v>
      </c>
      <c r="E333" s="359" t="s">
        <v>959</v>
      </c>
      <c r="F333" s="359" t="s">
        <v>161</v>
      </c>
      <c r="G333" s="356" t="s">
        <v>178</v>
      </c>
      <c r="H333" s="359" t="s">
        <v>966</v>
      </c>
      <c r="I333" s="359" t="s">
        <v>964</v>
      </c>
      <c r="J333" s="359" t="s">
        <v>965</v>
      </c>
      <c r="K333" s="360" t="s">
        <v>962</v>
      </c>
      <c r="L333" s="359" t="s">
        <v>161</v>
      </c>
      <c r="M333" s="359"/>
      <c r="N333" s="359"/>
      <c r="O333" s="359"/>
      <c r="P333" s="359"/>
    </row>
    <row r="334" spans="1:16" ht="18">
      <c r="A334" s="360">
        <v>262</v>
      </c>
      <c r="B334" s="359" t="s">
        <v>963</v>
      </c>
      <c r="C334" s="359" t="s">
        <v>113</v>
      </c>
      <c r="D334" s="359" t="s">
        <v>966</v>
      </c>
      <c r="E334" s="359" t="s">
        <v>959</v>
      </c>
      <c r="F334" s="359" t="s">
        <v>161</v>
      </c>
      <c r="G334" s="356" t="s">
        <v>182</v>
      </c>
      <c r="H334" s="359" t="s">
        <v>966</v>
      </c>
      <c r="I334" s="359" t="s">
        <v>964</v>
      </c>
      <c r="J334" s="359" t="s">
        <v>965</v>
      </c>
      <c r="K334" s="360" t="s">
        <v>962</v>
      </c>
      <c r="L334" s="359" t="s">
        <v>161</v>
      </c>
      <c r="M334" s="359"/>
      <c r="N334" s="359"/>
      <c r="O334" s="359"/>
      <c r="P334" s="359"/>
    </row>
    <row r="335" spans="1:16" ht="18">
      <c r="A335" s="360">
        <v>263</v>
      </c>
      <c r="B335" s="359" t="s">
        <v>963</v>
      </c>
      <c r="C335" s="359" t="s">
        <v>113</v>
      </c>
      <c r="D335" s="359" t="s">
        <v>966</v>
      </c>
      <c r="E335" s="359" t="s">
        <v>959</v>
      </c>
      <c r="F335" s="359" t="s">
        <v>161</v>
      </c>
      <c r="G335" s="356" t="s">
        <v>182</v>
      </c>
      <c r="H335" s="359" t="s">
        <v>966</v>
      </c>
      <c r="I335" s="359" t="s">
        <v>964</v>
      </c>
      <c r="J335" s="359" t="s">
        <v>965</v>
      </c>
      <c r="K335" s="360" t="s">
        <v>962</v>
      </c>
      <c r="L335" s="359" t="s">
        <v>161</v>
      </c>
      <c r="M335" s="359"/>
      <c r="N335" s="359"/>
      <c r="O335" s="359"/>
      <c r="P335" s="359"/>
    </row>
    <row r="336" spans="1:16" ht="18">
      <c r="A336" s="360">
        <v>264</v>
      </c>
      <c r="B336" s="359" t="s">
        <v>963</v>
      </c>
      <c r="C336" s="359" t="s">
        <v>113</v>
      </c>
      <c r="D336" s="359" t="s">
        <v>966</v>
      </c>
      <c r="E336" s="359" t="s">
        <v>959</v>
      </c>
      <c r="F336" s="359" t="s">
        <v>161</v>
      </c>
      <c r="G336" s="356" t="s">
        <v>182</v>
      </c>
      <c r="H336" s="359" t="s">
        <v>966</v>
      </c>
      <c r="I336" s="359" t="s">
        <v>964</v>
      </c>
      <c r="J336" s="359" t="s">
        <v>965</v>
      </c>
      <c r="K336" s="360" t="s">
        <v>962</v>
      </c>
      <c r="L336" s="359" t="s">
        <v>148</v>
      </c>
      <c r="M336" s="359"/>
      <c r="N336" s="359"/>
      <c r="O336" s="359"/>
      <c r="P336" s="359"/>
    </row>
    <row r="337" spans="1:16" ht="18">
      <c r="A337" s="360">
        <v>265</v>
      </c>
      <c r="B337" s="359" t="s">
        <v>963</v>
      </c>
      <c r="C337" s="359" t="s">
        <v>113</v>
      </c>
      <c r="D337" s="359" t="s">
        <v>966</v>
      </c>
      <c r="E337" s="359" t="s">
        <v>959</v>
      </c>
      <c r="F337" s="359" t="s">
        <v>161</v>
      </c>
      <c r="G337" s="356" t="s">
        <v>182</v>
      </c>
      <c r="H337" s="359" t="s">
        <v>966</v>
      </c>
      <c r="I337" s="359" t="s">
        <v>964</v>
      </c>
      <c r="J337" s="359"/>
      <c r="K337" s="360" t="s">
        <v>962</v>
      </c>
      <c r="L337" s="359" t="s">
        <v>161</v>
      </c>
      <c r="M337" s="359"/>
      <c r="N337" s="359"/>
      <c r="O337" s="359"/>
      <c r="P337" s="359"/>
    </row>
    <row r="338" spans="1:16" ht="18">
      <c r="A338" s="360">
        <v>266</v>
      </c>
      <c r="B338" s="359" t="s">
        <v>963</v>
      </c>
      <c r="C338" s="359" t="s">
        <v>113</v>
      </c>
      <c r="D338" s="359" t="s">
        <v>966</v>
      </c>
      <c r="E338" s="359" t="s">
        <v>959</v>
      </c>
      <c r="F338" s="359" t="s">
        <v>161</v>
      </c>
      <c r="G338" s="356" t="s">
        <v>184</v>
      </c>
      <c r="H338" s="359" t="s">
        <v>966</v>
      </c>
      <c r="I338" s="359" t="s">
        <v>964</v>
      </c>
      <c r="J338" s="359"/>
      <c r="K338" s="360" t="s">
        <v>962</v>
      </c>
      <c r="L338" s="359" t="s">
        <v>161</v>
      </c>
      <c r="M338" s="359"/>
      <c r="N338" s="359"/>
      <c r="O338" s="359"/>
      <c r="P338" s="359"/>
    </row>
    <row r="339" spans="1:16" ht="18">
      <c r="A339" s="360">
        <v>267</v>
      </c>
      <c r="B339" s="359" t="s">
        <v>963</v>
      </c>
      <c r="C339" s="359" t="s">
        <v>113</v>
      </c>
      <c r="D339" s="359" t="s">
        <v>966</v>
      </c>
      <c r="E339" s="359" t="s">
        <v>959</v>
      </c>
      <c r="F339" s="359" t="s">
        <v>161</v>
      </c>
      <c r="G339" s="356" t="s">
        <v>184</v>
      </c>
      <c r="H339" s="359" t="s">
        <v>966</v>
      </c>
      <c r="I339" s="359" t="s">
        <v>964</v>
      </c>
      <c r="J339" s="359" t="s">
        <v>965</v>
      </c>
      <c r="K339" s="360" t="s">
        <v>962</v>
      </c>
      <c r="L339" s="359" t="s">
        <v>161</v>
      </c>
      <c r="M339" s="359"/>
      <c r="N339" s="359"/>
      <c r="O339" s="359"/>
      <c r="P339" s="359"/>
    </row>
    <row r="340" spans="1:16" ht="18">
      <c r="A340" s="360">
        <v>268</v>
      </c>
      <c r="B340" s="359" t="s">
        <v>963</v>
      </c>
      <c r="C340" s="359" t="s">
        <v>113</v>
      </c>
      <c r="D340" s="359" t="s">
        <v>966</v>
      </c>
      <c r="E340" s="359" t="s">
        <v>959</v>
      </c>
      <c r="F340" s="359" t="s">
        <v>161</v>
      </c>
      <c r="G340" s="356" t="s">
        <v>184</v>
      </c>
      <c r="H340" s="359" t="s">
        <v>966</v>
      </c>
      <c r="I340" s="359" t="s">
        <v>964</v>
      </c>
      <c r="J340" s="359"/>
      <c r="K340" s="360" t="s">
        <v>962</v>
      </c>
      <c r="L340" s="359" t="s">
        <v>161</v>
      </c>
      <c r="M340" s="359"/>
      <c r="N340" s="359"/>
      <c r="O340" s="359"/>
      <c r="P340" s="359"/>
    </row>
    <row r="341" spans="1:16" ht="18">
      <c r="A341" s="360">
        <v>269</v>
      </c>
      <c r="B341" s="359" t="s">
        <v>963</v>
      </c>
      <c r="C341" s="359" t="s">
        <v>113</v>
      </c>
      <c r="D341" s="359" t="s">
        <v>966</v>
      </c>
      <c r="E341" s="359" t="s">
        <v>959</v>
      </c>
      <c r="F341" s="359" t="s">
        <v>161</v>
      </c>
      <c r="G341" s="356" t="s">
        <v>184</v>
      </c>
      <c r="H341" s="359" t="s">
        <v>966</v>
      </c>
      <c r="I341" s="359" t="s">
        <v>964</v>
      </c>
      <c r="J341" s="359"/>
      <c r="K341" s="360" t="s">
        <v>962</v>
      </c>
      <c r="L341" s="359" t="s">
        <v>161</v>
      </c>
      <c r="M341" s="359"/>
      <c r="N341" s="359"/>
      <c r="O341" s="359"/>
      <c r="P341" s="359"/>
    </row>
    <row r="342" spans="1:16" ht="18">
      <c r="A342" s="360">
        <v>270</v>
      </c>
      <c r="B342" s="359" t="s">
        <v>1000</v>
      </c>
      <c r="C342" s="359" t="s">
        <v>123</v>
      </c>
      <c r="D342" s="359" t="s">
        <v>966</v>
      </c>
      <c r="E342" s="359" t="s">
        <v>959</v>
      </c>
      <c r="F342" s="359" t="s">
        <v>161</v>
      </c>
      <c r="G342" s="356" t="s">
        <v>178</v>
      </c>
      <c r="H342" s="359" t="s">
        <v>966</v>
      </c>
      <c r="I342" s="359" t="s">
        <v>964</v>
      </c>
      <c r="J342" s="359" t="s">
        <v>965</v>
      </c>
      <c r="K342" s="360" t="s">
        <v>999</v>
      </c>
      <c r="L342" s="359" t="s">
        <v>148</v>
      </c>
      <c r="M342" s="359"/>
      <c r="N342" s="359"/>
      <c r="O342" s="359"/>
      <c r="P342" s="359"/>
    </row>
    <row r="343" spans="1:16" ht="18">
      <c r="A343" s="360">
        <v>271</v>
      </c>
      <c r="B343" s="359" t="s">
        <v>1000</v>
      </c>
      <c r="C343" s="359" t="s">
        <v>123</v>
      </c>
      <c r="D343" s="359" t="s">
        <v>966</v>
      </c>
      <c r="E343" s="359" t="s">
        <v>959</v>
      </c>
      <c r="F343" s="359" t="s">
        <v>161</v>
      </c>
      <c r="G343" s="356" t="s">
        <v>182</v>
      </c>
      <c r="H343" s="359" t="s">
        <v>966</v>
      </c>
      <c r="I343" s="359" t="s">
        <v>964</v>
      </c>
      <c r="J343" s="359"/>
      <c r="K343" s="360" t="s">
        <v>999</v>
      </c>
      <c r="L343" s="359" t="s">
        <v>161</v>
      </c>
      <c r="M343" s="359"/>
      <c r="N343" s="359"/>
      <c r="O343" s="359"/>
      <c r="P343" s="359"/>
    </row>
    <row r="344" spans="1:16" ht="18">
      <c r="A344" s="360">
        <v>272</v>
      </c>
      <c r="B344" s="359" t="s">
        <v>1000</v>
      </c>
      <c r="C344" s="359" t="s">
        <v>123</v>
      </c>
      <c r="D344" s="359" t="s">
        <v>966</v>
      </c>
      <c r="E344" s="359" t="s">
        <v>959</v>
      </c>
      <c r="F344" s="359" t="s">
        <v>161</v>
      </c>
      <c r="G344" s="356" t="s">
        <v>184</v>
      </c>
      <c r="H344" s="359" t="s">
        <v>966</v>
      </c>
      <c r="I344" s="359" t="s">
        <v>964</v>
      </c>
      <c r="J344" s="359"/>
      <c r="K344" s="360" t="s">
        <v>999</v>
      </c>
      <c r="L344" s="359" t="s">
        <v>161</v>
      </c>
      <c r="M344" s="359"/>
      <c r="N344" s="359"/>
      <c r="O344" s="359"/>
      <c r="P344" s="359"/>
    </row>
    <row r="345" spans="1:16" ht="18">
      <c r="A345" s="360">
        <v>273</v>
      </c>
      <c r="B345" s="359" t="s">
        <v>963</v>
      </c>
      <c r="C345" s="359" t="s">
        <v>152</v>
      </c>
      <c r="D345" s="359" t="s">
        <v>966</v>
      </c>
      <c r="E345" s="359" t="s">
        <v>959</v>
      </c>
      <c r="F345" s="359" t="s">
        <v>161</v>
      </c>
      <c r="G345" s="356" t="s">
        <v>168</v>
      </c>
      <c r="H345" s="359" t="s">
        <v>966</v>
      </c>
      <c r="I345" s="359" t="s">
        <v>964</v>
      </c>
      <c r="J345" s="359"/>
      <c r="K345" s="360" t="s">
        <v>999</v>
      </c>
      <c r="L345" s="359" t="s">
        <v>161</v>
      </c>
      <c r="M345" s="359"/>
      <c r="N345" s="359"/>
      <c r="O345" s="359"/>
      <c r="P345" s="359"/>
    </row>
    <row r="346" spans="1:16" ht="18">
      <c r="A346" s="360">
        <v>274</v>
      </c>
      <c r="B346" s="359" t="s">
        <v>963</v>
      </c>
      <c r="C346" s="359" t="s">
        <v>152</v>
      </c>
      <c r="D346" s="359" t="s">
        <v>966</v>
      </c>
      <c r="E346" s="359" t="s">
        <v>959</v>
      </c>
      <c r="F346" s="359" t="s">
        <v>161</v>
      </c>
      <c r="G346" s="356" t="s">
        <v>168</v>
      </c>
      <c r="H346" s="359" t="s">
        <v>966</v>
      </c>
      <c r="I346" s="359" t="s">
        <v>964</v>
      </c>
      <c r="J346" s="359"/>
      <c r="K346" s="360" t="s">
        <v>999</v>
      </c>
      <c r="L346" s="359" t="s">
        <v>161</v>
      </c>
      <c r="M346" s="359"/>
      <c r="N346" s="359"/>
      <c r="O346" s="359"/>
      <c r="P346" s="359"/>
    </row>
    <row r="347" spans="1:16" ht="18">
      <c r="A347" s="360">
        <v>275</v>
      </c>
      <c r="B347" s="359" t="s">
        <v>963</v>
      </c>
      <c r="C347" s="359" t="s">
        <v>968</v>
      </c>
      <c r="D347" s="359" t="s">
        <v>966</v>
      </c>
      <c r="E347" s="359" t="s">
        <v>959</v>
      </c>
      <c r="F347" s="359" t="s">
        <v>161</v>
      </c>
      <c r="G347" s="359" t="s">
        <v>168</v>
      </c>
      <c r="H347" s="359" t="s">
        <v>966</v>
      </c>
      <c r="I347" s="359" t="s">
        <v>964</v>
      </c>
      <c r="J347" s="359" t="s">
        <v>965</v>
      </c>
      <c r="K347" s="360" t="s">
        <v>962</v>
      </c>
      <c r="L347" s="359" t="s">
        <v>161</v>
      </c>
      <c r="M347" s="359"/>
      <c r="N347" s="359"/>
      <c r="O347" s="359"/>
      <c r="P347" s="359"/>
    </row>
    <row r="348" spans="1:16" ht="18">
      <c r="A348" s="360">
        <v>276</v>
      </c>
      <c r="B348" s="359" t="s">
        <v>969</v>
      </c>
      <c r="C348" s="359" t="s">
        <v>25</v>
      </c>
      <c r="D348" s="359" t="s">
        <v>966</v>
      </c>
      <c r="E348" s="359" t="s">
        <v>959</v>
      </c>
      <c r="F348" s="359" t="s">
        <v>161</v>
      </c>
      <c r="G348" s="356" t="s">
        <v>178</v>
      </c>
      <c r="H348" s="359" t="s">
        <v>966</v>
      </c>
      <c r="I348" s="359" t="s">
        <v>964</v>
      </c>
      <c r="J348" s="359" t="s">
        <v>965</v>
      </c>
      <c r="K348" s="360" t="s">
        <v>967</v>
      </c>
      <c r="L348" s="359" t="s">
        <v>161</v>
      </c>
      <c r="M348" s="359"/>
      <c r="N348" s="359"/>
      <c r="O348" s="359"/>
      <c r="P348" s="359"/>
    </row>
    <row r="349" spans="1:16" ht="18">
      <c r="A349" s="360">
        <v>277</v>
      </c>
      <c r="B349" s="359" t="s">
        <v>969</v>
      </c>
      <c r="C349" s="359" t="s">
        <v>25</v>
      </c>
      <c r="D349" s="359" t="s">
        <v>966</v>
      </c>
      <c r="E349" s="359" t="s">
        <v>959</v>
      </c>
      <c r="F349" s="359" t="s">
        <v>161</v>
      </c>
      <c r="G349" s="356" t="s">
        <v>182</v>
      </c>
      <c r="H349" s="359" t="s">
        <v>966</v>
      </c>
      <c r="I349" s="359" t="s">
        <v>964</v>
      </c>
      <c r="J349" s="359"/>
      <c r="K349" s="360" t="s">
        <v>967</v>
      </c>
      <c r="L349" s="359" t="s">
        <v>974</v>
      </c>
      <c r="M349" s="359" t="s">
        <v>980</v>
      </c>
      <c r="N349" s="359"/>
      <c r="O349" s="359"/>
      <c r="P349" s="359"/>
    </row>
    <row r="350" spans="1:16" ht="18">
      <c r="A350" s="360">
        <v>278</v>
      </c>
      <c r="B350" s="359" t="s">
        <v>969</v>
      </c>
      <c r="C350" s="359" t="s">
        <v>25</v>
      </c>
      <c r="D350" s="359" t="s">
        <v>966</v>
      </c>
      <c r="E350" s="359" t="s">
        <v>959</v>
      </c>
      <c r="F350" s="359" t="s">
        <v>161</v>
      </c>
      <c r="G350" s="356" t="s">
        <v>184</v>
      </c>
      <c r="H350" s="359" t="s">
        <v>966</v>
      </c>
      <c r="I350" s="359" t="s">
        <v>964</v>
      </c>
      <c r="J350" s="359"/>
      <c r="K350" s="360" t="s">
        <v>967</v>
      </c>
      <c r="L350" s="359" t="s">
        <v>148</v>
      </c>
      <c r="M350" s="359"/>
      <c r="N350" s="359"/>
      <c r="O350" s="359"/>
      <c r="P350" s="359"/>
    </row>
    <row r="351" spans="1:16" ht="18">
      <c r="A351" s="360">
        <v>279</v>
      </c>
      <c r="B351" s="359" t="s">
        <v>969</v>
      </c>
      <c r="C351" s="359" t="s">
        <v>84</v>
      </c>
      <c r="D351" s="359" t="s">
        <v>958</v>
      </c>
      <c r="E351" s="359" t="s">
        <v>959</v>
      </c>
      <c r="F351" s="359" t="s">
        <v>161</v>
      </c>
      <c r="G351" s="356" t="s">
        <v>49</v>
      </c>
      <c r="H351" s="359" t="s">
        <v>966</v>
      </c>
      <c r="I351" s="359" t="s">
        <v>964</v>
      </c>
      <c r="J351" s="359" t="s">
        <v>965</v>
      </c>
      <c r="K351" s="360" t="s">
        <v>967</v>
      </c>
      <c r="L351" s="359" t="s">
        <v>978</v>
      </c>
      <c r="M351" s="359" t="s">
        <v>986</v>
      </c>
      <c r="N351" s="359"/>
      <c r="O351" s="359"/>
      <c r="P351" s="359"/>
    </row>
    <row r="352" spans="1:16" ht="18">
      <c r="A352" s="360">
        <v>280</v>
      </c>
      <c r="B352" s="359" t="s">
        <v>969</v>
      </c>
      <c r="C352" s="359" t="s">
        <v>84</v>
      </c>
      <c r="D352" s="359" t="s">
        <v>958</v>
      </c>
      <c r="E352" s="359" t="s">
        <v>959</v>
      </c>
      <c r="F352" s="359" t="s">
        <v>161</v>
      </c>
      <c r="G352" s="356" t="s">
        <v>49</v>
      </c>
      <c r="H352" s="359" t="s">
        <v>958</v>
      </c>
      <c r="I352" s="359" t="s">
        <v>964</v>
      </c>
      <c r="J352" s="359" t="s">
        <v>965</v>
      </c>
      <c r="K352" s="360" t="s">
        <v>967</v>
      </c>
      <c r="L352" s="359" t="s">
        <v>48</v>
      </c>
      <c r="M352" s="359" t="s">
        <v>972</v>
      </c>
      <c r="N352" s="359"/>
      <c r="O352" s="359"/>
      <c r="P352" s="359"/>
    </row>
    <row r="353" spans="1:16" ht="18">
      <c r="A353" s="360">
        <v>281</v>
      </c>
      <c r="B353" s="359" t="s">
        <v>970</v>
      </c>
      <c r="C353" s="359" t="s">
        <v>65</v>
      </c>
      <c r="D353" s="359" t="s">
        <v>966</v>
      </c>
      <c r="E353" s="359" t="s">
        <v>959</v>
      </c>
      <c r="F353" s="359" t="s">
        <v>161</v>
      </c>
      <c r="G353" s="356" t="s">
        <v>182</v>
      </c>
      <c r="H353" s="359" t="s">
        <v>966</v>
      </c>
      <c r="I353" s="359" t="s">
        <v>964</v>
      </c>
      <c r="J353" s="359"/>
      <c r="K353" s="360" t="s">
        <v>971</v>
      </c>
      <c r="L353" s="359" t="s">
        <v>161</v>
      </c>
      <c r="M353" s="359"/>
      <c r="N353" s="359"/>
      <c r="O353" s="359"/>
      <c r="P353" s="359"/>
    </row>
    <row r="354" spans="1:16" ht="18">
      <c r="A354" s="360">
        <v>282</v>
      </c>
      <c r="B354" s="359" t="s">
        <v>970</v>
      </c>
      <c r="C354" s="359" t="s">
        <v>65</v>
      </c>
      <c r="D354" s="359" t="s">
        <v>966</v>
      </c>
      <c r="E354" s="359" t="s">
        <v>959</v>
      </c>
      <c r="F354" s="359" t="s">
        <v>161</v>
      </c>
      <c r="G354" s="356" t="s">
        <v>182</v>
      </c>
      <c r="H354" s="359" t="s">
        <v>966</v>
      </c>
      <c r="I354" s="359" t="s">
        <v>964</v>
      </c>
      <c r="J354" s="359"/>
      <c r="K354" s="360" t="s">
        <v>971</v>
      </c>
      <c r="L354" s="359" t="s">
        <v>161</v>
      </c>
      <c r="M354" s="359"/>
      <c r="N354" s="359"/>
      <c r="O354" s="359"/>
      <c r="P354" s="359"/>
    </row>
    <row r="355" spans="1:16" ht="18">
      <c r="A355" s="360">
        <v>283</v>
      </c>
      <c r="B355" s="359" t="s">
        <v>970</v>
      </c>
      <c r="C355" s="359" t="s">
        <v>65</v>
      </c>
      <c r="D355" s="359" t="s">
        <v>966</v>
      </c>
      <c r="E355" s="359" t="s">
        <v>959</v>
      </c>
      <c r="F355" s="359" t="s">
        <v>161</v>
      </c>
      <c r="G355" s="356" t="s">
        <v>182</v>
      </c>
      <c r="H355" s="359" t="s">
        <v>966</v>
      </c>
      <c r="I355" s="359" t="s">
        <v>964</v>
      </c>
      <c r="J355" s="359"/>
      <c r="K355" s="360" t="s">
        <v>971</v>
      </c>
      <c r="L355" s="359" t="s">
        <v>161</v>
      </c>
      <c r="M355" s="359"/>
      <c r="N355" s="359"/>
      <c r="O355" s="359"/>
      <c r="P355" s="359"/>
    </row>
    <row r="356" spans="1:16" ht="18">
      <c r="A356" s="360">
        <v>284</v>
      </c>
      <c r="B356" s="359" t="s">
        <v>970</v>
      </c>
      <c r="C356" s="359" t="s">
        <v>174</v>
      </c>
      <c r="D356" s="359" t="s">
        <v>966</v>
      </c>
      <c r="E356" s="359" t="s">
        <v>959</v>
      </c>
      <c r="F356" s="359" t="s">
        <v>161</v>
      </c>
      <c r="G356" s="356" t="s">
        <v>182</v>
      </c>
      <c r="H356" s="359" t="s">
        <v>966</v>
      </c>
      <c r="I356" s="359" t="s">
        <v>964</v>
      </c>
      <c r="J356" s="359"/>
      <c r="K356" s="360" t="s">
        <v>971</v>
      </c>
      <c r="L356" s="359" t="s">
        <v>161</v>
      </c>
      <c r="M356" s="359"/>
      <c r="N356" s="359"/>
      <c r="O356" s="359"/>
      <c r="P356" s="359"/>
    </row>
    <row r="357" spans="1:16" ht="18">
      <c r="A357" s="360">
        <v>285</v>
      </c>
      <c r="B357" s="359" t="s">
        <v>970</v>
      </c>
      <c r="C357" s="359" t="s">
        <v>174</v>
      </c>
      <c r="D357" s="359" t="s">
        <v>966</v>
      </c>
      <c r="E357" s="359" t="s">
        <v>959</v>
      </c>
      <c r="F357" s="359" t="s">
        <v>161</v>
      </c>
      <c r="G357" s="356" t="s">
        <v>184</v>
      </c>
      <c r="H357" s="359" t="s">
        <v>966</v>
      </c>
      <c r="I357" s="359" t="s">
        <v>964</v>
      </c>
      <c r="J357" s="359"/>
      <c r="K357" s="360" t="s">
        <v>971</v>
      </c>
      <c r="L357" s="359" t="s">
        <v>161</v>
      </c>
      <c r="M357" s="359"/>
      <c r="N357" s="359"/>
      <c r="O357" s="359"/>
      <c r="P357" s="359"/>
    </row>
    <row r="358" spans="1:16" ht="18">
      <c r="A358" s="360">
        <v>286</v>
      </c>
      <c r="B358" s="359" t="s">
        <v>970</v>
      </c>
      <c r="C358" s="359" t="s">
        <v>213</v>
      </c>
      <c r="D358" s="359" t="s">
        <v>966</v>
      </c>
      <c r="E358" s="359" t="s">
        <v>959</v>
      </c>
      <c r="F358" s="359" t="s">
        <v>185</v>
      </c>
      <c r="G358" s="356" t="s">
        <v>203</v>
      </c>
      <c r="H358" s="359" t="s">
        <v>966</v>
      </c>
      <c r="I358" s="359" t="s">
        <v>964</v>
      </c>
      <c r="J358" s="359"/>
      <c r="K358" s="360" t="s">
        <v>971</v>
      </c>
      <c r="L358" s="359" t="s">
        <v>161</v>
      </c>
      <c r="M358" s="359"/>
      <c r="N358" s="359"/>
      <c r="O358" s="359"/>
      <c r="P358" s="359"/>
    </row>
    <row r="359" spans="1:16" ht="18">
      <c r="A359" s="360">
        <v>287</v>
      </c>
      <c r="B359" s="359" t="s">
        <v>970</v>
      </c>
      <c r="C359" s="359" t="s">
        <v>65</v>
      </c>
      <c r="D359" s="359" t="s">
        <v>966</v>
      </c>
      <c r="E359" s="359" t="s">
        <v>959</v>
      </c>
      <c r="F359" s="359" t="s">
        <v>161</v>
      </c>
      <c r="G359" s="356" t="s">
        <v>184</v>
      </c>
      <c r="H359" s="359" t="s">
        <v>966</v>
      </c>
      <c r="I359" s="359" t="s">
        <v>964</v>
      </c>
      <c r="J359" s="359"/>
      <c r="K359" s="360" t="s">
        <v>971</v>
      </c>
      <c r="L359" s="359" t="s">
        <v>161</v>
      </c>
      <c r="M359" s="359"/>
      <c r="N359" s="359"/>
      <c r="O359" s="359"/>
      <c r="P359" s="359"/>
    </row>
    <row r="360" spans="1:16" ht="18">
      <c r="A360" s="360">
        <v>288</v>
      </c>
      <c r="B360" s="359" t="s">
        <v>970</v>
      </c>
      <c r="C360" s="359" t="s">
        <v>65</v>
      </c>
      <c r="D360" s="359" t="s">
        <v>966</v>
      </c>
      <c r="E360" s="359" t="s">
        <v>959</v>
      </c>
      <c r="F360" s="359" t="s">
        <v>161</v>
      </c>
      <c r="G360" s="356" t="s">
        <v>184</v>
      </c>
      <c r="H360" s="359" t="s">
        <v>966</v>
      </c>
      <c r="I360" s="359" t="s">
        <v>964</v>
      </c>
      <c r="J360" s="359"/>
      <c r="K360" s="360" t="s">
        <v>971</v>
      </c>
      <c r="L360" s="359" t="s">
        <v>161</v>
      </c>
      <c r="M360" s="359"/>
      <c r="N360" s="359"/>
      <c r="O360" s="359"/>
      <c r="P360" s="359"/>
    </row>
    <row r="361" spans="1:16" ht="18">
      <c r="A361" s="360">
        <v>289</v>
      </c>
      <c r="B361" s="359" t="s">
        <v>970</v>
      </c>
      <c r="C361" s="359" t="s">
        <v>65</v>
      </c>
      <c r="D361" s="359" t="s">
        <v>966</v>
      </c>
      <c r="E361" s="359" t="s">
        <v>959</v>
      </c>
      <c r="F361" s="359" t="s">
        <v>161</v>
      </c>
      <c r="G361" s="356" t="s">
        <v>184</v>
      </c>
      <c r="H361" s="359" t="s">
        <v>966</v>
      </c>
      <c r="I361" s="359" t="s">
        <v>964</v>
      </c>
      <c r="J361" s="359"/>
      <c r="K361" s="360" t="s">
        <v>971</v>
      </c>
      <c r="L361" s="359" t="s">
        <v>161</v>
      </c>
      <c r="M361" s="359"/>
      <c r="N361" s="359"/>
      <c r="O361" s="359"/>
      <c r="P361" s="359"/>
    </row>
    <row r="362" spans="1:16" ht="18">
      <c r="A362" s="360">
        <v>290</v>
      </c>
      <c r="B362" s="359" t="s">
        <v>970</v>
      </c>
      <c r="C362" s="359" t="s">
        <v>213</v>
      </c>
      <c r="D362" s="359" t="s">
        <v>966</v>
      </c>
      <c r="E362" s="359" t="s">
        <v>959</v>
      </c>
      <c r="F362" s="359" t="s">
        <v>185</v>
      </c>
      <c r="G362" s="356" t="s">
        <v>203</v>
      </c>
      <c r="H362" s="359" t="s">
        <v>966</v>
      </c>
      <c r="I362" s="359" t="s">
        <v>964</v>
      </c>
      <c r="J362" s="359"/>
      <c r="K362" s="360" t="s">
        <v>971</v>
      </c>
      <c r="L362" s="359" t="s">
        <v>161</v>
      </c>
      <c r="M362" s="359"/>
      <c r="N362" s="359"/>
      <c r="O362" s="359"/>
      <c r="P362" s="359"/>
    </row>
    <row r="363" spans="1:16" ht="18">
      <c r="A363" s="360">
        <v>291</v>
      </c>
      <c r="B363" s="359" t="s">
        <v>963</v>
      </c>
      <c r="C363" s="359" t="s">
        <v>113</v>
      </c>
      <c r="D363" s="359" t="s">
        <v>966</v>
      </c>
      <c r="E363" s="359" t="s">
        <v>959</v>
      </c>
      <c r="F363" s="359" t="s">
        <v>148</v>
      </c>
      <c r="G363" s="356" t="s">
        <v>151</v>
      </c>
      <c r="H363" s="359" t="s">
        <v>966</v>
      </c>
      <c r="I363" s="359" t="s">
        <v>964</v>
      </c>
      <c r="J363" s="359"/>
      <c r="K363" s="360" t="s">
        <v>962</v>
      </c>
      <c r="L363" s="359" t="s">
        <v>148</v>
      </c>
      <c r="M363" s="359"/>
      <c r="N363" s="359"/>
      <c r="O363" s="359"/>
      <c r="P363" s="359"/>
    </row>
    <row r="364" spans="1:16" ht="18">
      <c r="A364" s="360">
        <v>292</v>
      </c>
      <c r="B364" s="359" t="s">
        <v>963</v>
      </c>
      <c r="C364" s="359" t="s">
        <v>113</v>
      </c>
      <c r="D364" s="359" t="s">
        <v>966</v>
      </c>
      <c r="E364" s="359" t="s">
        <v>959</v>
      </c>
      <c r="F364" s="359" t="s">
        <v>148</v>
      </c>
      <c r="G364" s="356" t="s">
        <v>151</v>
      </c>
      <c r="H364" s="359" t="s">
        <v>966</v>
      </c>
      <c r="I364" s="359" t="s">
        <v>964</v>
      </c>
      <c r="J364" s="359"/>
      <c r="K364" s="360" t="s">
        <v>962</v>
      </c>
      <c r="L364" s="359" t="s">
        <v>148</v>
      </c>
      <c r="M364" s="359"/>
      <c r="N364" s="359"/>
      <c r="O364" s="359"/>
      <c r="P364" s="359"/>
    </row>
    <row r="365" spans="1:16" ht="18">
      <c r="A365" s="360">
        <v>293</v>
      </c>
      <c r="B365" s="359" t="s">
        <v>963</v>
      </c>
      <c r="C365" s="359" t="s">
        <v>113</v>
      </c>
      <c r="D365" s="359" t="s">
        <v>966</v>
      </c>
      <c r="E365" s="359" t="s">
        <v>959</v>
      </c>
      <c r="F365" s="359" t="s">
        <v>148</v>
      </c>
      <c r="G365" s="356" t="s">
        <v>151</v>
      </c>
      <c r="H365" s="359" t="s">
        <v>966</v>
      </c>
      <c r="I365" s="359" t="s">
        <v>964</v>
      </c>
      <c r="J365" s="359"/>
      <c r="K365" s="360" t="s">
        <v>962</v>
      </c>
      <c r="L365" s="359" t="s">
        <v>148</v>
      </c>
      <c r="M365" s="359"/>
      <c r="N365" s="359"/>
      <c r="O365" s="359"/>
      <c r="P365" s="359"/>
    </row>
    <row r="366" spans="1:16" ht="18">
      <c r="A366" s="360">
        <v>294</v>
      </c>
      <c r="B366" s="359" t="s">
        <v>963</v>
      </c>
      <c r="C366" s="359" t="s">
        <v>113</v>
      </c>
      <c r="D366" s="359" t="s">
        <v>966</v>
      </c>
      <c r="E366" s="359" t="s">
        <v>959</v>
      </c>
      <c r="F366" s="359" t="s">
        <v>148</v>
      </c>
      <c r="G366" s="356" t="s">
        <v>151</v>
      </c>
      <c r="H366" s="359" t="s">
        <v>966</v>
      </c>
      <c r="I366" s="359" t="s">
        <v>964</v>
      </c>
      <c r="J366" s="359"/>
      <c r="K366" s="360" t="s">
        <v>962</v>
      </c>
      <c r="L366" s="359" t="s">
        <v>148</v>
      </c>
      <c r="M366" s="359"/>
      <c r="N366" s="359"/>
      <c r="O366" s="359"/>
      <c r="P366" s="359"/>
    </row>
    <row r="367" spans="1:16" ht="18">
      <c r="A367" s="360">
        <v>295</v>
      </c>
      <c r="B367" s="359" t="s">
        <v>1000</v>
      </c>
      <c r="C367" s="359" t="s">
        <v>152</v>
      </c>
      <c r="D367" s="359" t="s">
        <v>966</v>
      </c>
      <c r="E367" s="359" t="s">
        <v>959</v>
      </c>
      <c r="F367" s="359" t="s">
        <v>148</v>
      </c>
      <c r="G367" s="356" t="s">
        <v>151</v>
      </c>
      <c r="H367" s="359" t="s">
        <v>966</v>
      </c>
      <c r="I367" s="359" t="s">
        <v>964</v>
      </c>
      <c r="J367" s="359"/>
      <c r="K367" s="360" t="s">
        <v>999</v>
      </c>
      <c r="L367" s="359" t="s">
        <v>148</v>
      </c>
      <c r="M367" s="359"/>
      <c r="N367" s="359"/>
      <c r="O367" s="359"/>
      <c r="P367" s="359"/>
    </row>
    <row r="368" spans="1:16" ht="18">
      <c r="A368" s="360">
        <v>296</v>
      </c>
      <c r="B368" s="359" t="s">
        <v>1000</v>
      </c>
      <c r="C368" s="359" t="s">
        <v>152</v>
      </c>
      <c r="D368" s="359" t="s">
        <v>966</v>
      </c>
      <c r="E368" s="359" t="s">
        <v>959</v>
      </c>
      <c r="F368" s="359" t="s">
        <v>148</v>
      </c>
      <c r="G368" s="356" t="s">
        <v>151</v>
      </c>
      <c r="H368" s="359" t="s">
        <v>966</v>
      </c>
      <c r="I368" s="359" t="s">
        <v>964</v>
      </c>
      <c r="J368" s="359"/>
      <c r="K368" s="360" t="s">
        <v>999</v>
      </c>
      <c r="L368" s="359" t="s">
        <v>148</v>
      </c>
      <c r="M368" s="359"/>
      <c r="N368" s="359"/>
      <c r="O368" s="359"/>
      <c r="P368" s="359"/>
    </row>
    <row r="369" spans="1:16" ht="18">
      <c r="A369" s="360">
        <v>297</v>
      </c>
      <c r="B369" s="359" t="s">
        <v>1000</v>
      </c>
      <c r="C369" s="359" t="s">
        <v>152</v>
      </c>
      <c r="D369" s="359" t="s">
        <v>966</v>
      </c>
      <c r="E369" s="359" t="s">
        <v>959</v>
      </c>
      <c r="F369" s="359" t="s">
        <v>148</v>
      </c>
      <c r="G369" s="356" t="s">
        <v>153</v>
      </c>
      <c r="H369" s="359" t="s">
        <v>966</v>
      </c>
      <c r="I369" s="359" t="s">
        <v>964</v>
      </c>
      <c r="J369" s="359"/>
      <c r="K369" s="360" t="s">
        <v>999</v>
      </c>
      <c r="L369" s="359" t="s">
        <v>148</v>
      </c>
      <c r="M369" s="359"/>
      <c r="N369" s="359"/>
      <c r="O369" s="359"/>
      <c r="P369" s="359"/>
    </row>
    <row r="370" spans="1:16" ht="18">
      <c r="A370" s="360">
        <v>298</v>
      </c>
      <c r="B370" s="359" t="s">
        <v>1000</v>
      </c>
      <c r="C370" s="356" t="s">
        <v>159</v>
      </c>
      <c r="D370" s="359" t="s">
        <v>966</v>
      </c>
      <c r="E370" s="359" t="s">
        <v>959</v>
      </c>
      <c r="F370" s="359" t="s">
        <v>148</v>
      </c>
      <c r="G370" s="356" t="s">
        <v>158</v>
      </c>
      <c r="H370" s="359" t="s">
        <v>966</v>
      </c>
      <c r="I370" s="359" t="s">
        <v>964</v>
      </c>
      <c r="J370" s="359"/>
      <c r="K370" s="360" t="s">
        <v>999</v>
      </c>
      <c r="L370" s="359" t="s">
        <v>148</v>
      </c>
      <c r="M370" s="359"/>
      <c r="N370" s="359"/>
      <c r="O370" s="359"/>
      <c r="P370" s="359"/>
    </row>
    <row r="371" spans="1:16" ht="18">
      <c r="A371" s="360">
        <v>299</v>
      </c>
      <c r="B371" s="359" t="s">
        <v>969</v>
      </c>
      <c r="C371" s="359" t="s">
        <v>25</v>
      </c>
      <c r="D371" s="359" t="s">
        <v>958</v>
      </c>
      <c r="E371" s="359" t="s">
        <v>959</v>
      </c>
      <c r="F371" s="359" t="s">
        <v>148</v>
      </c>
      <c r="G371" s="356" t="s">
        <v>49</v>
      </c>
      <c r="H371" s="359" t="s">
        <v>966</v>
      </c>
      <c r="I371" s="359" t="s">
        <v>964</v>
      </c>
      <c r="J371" s="359"/>
      <c r="K371" s="360" t="s">
        <v>967</v>
      </c>
      <c r="L371" s="359" t="s">
        <v>148</v>
      </c>
      <c r="M371" s="359"/>
      <c r="N371" s="359"/>
      <c r="O371" s="359"/>
      <c r="P371" s="359"/>
    </row>
    <row r="372" spans="1:16" ht="18">
      <c r="A372" s="360">
        <v>300</v>
      </c>
      <c r="B372" s="359" t="s">
        <v>969</v>
      </c>
      <c r="C372" s="359" t="s">
        <v>25</v>
      </c>
      <c r="D372" s="359" t="s">
        <v>958</v>
      </c>
      <c r="E372" s="359" t="s">
        <v>959</v>
      </c>
      <c r="F372" s="359" t="s">
        <v>148</v>
      </c>
      <c r="G372" s="356" t="s">
        <v>49</v>
      </c>
      <c r="H372" s="359" t="s">
        <v>966</v>
      </c>
      <c r="I372" s="359" t="s">
        <v>964</v>
      </c>
      <c r="J372" s="359"/>
      <c r="K372" s="360" t="s">
        <v>967</v>
      </c>
      <c r="L372" s="359" t="s">
        <v>148</v>
      </c>
      <c r="M372" s="359"/>
      <c r="N372" s="359"/>
      <c r="O372" s="359"/>
      <c r="P372" s="359"/>
    </row>
    <row r="373" spans="1:16" ht="18">
      <c r="A373" s="360">
        <v>301</v>
      </c>
      <c r="B373" s="359" t="s">
        <v>969</v>
      </c>
      <c r="C373" s="359" t="s">
        <v>84</v>
      </c>
      <c r="D373" s="359" t="s">
        <v>958</v>
      </c>
      <c r="E373" s="359" t="s">
        <v>959</v>
      </c>
      <c r="F373" s="359" t="s">
        <v>148</v>
      </c>
      <c r="G373" s="356" t="s">
        <v>49</v>
      </c>
      <c r="H373" s="359" t="s">
        <v>966</v>
      </c>
      <c r="I373" s="359" t="s">
        <v>964</v>
      </c>
      <c r="J373" s="359" t="s">
        <v>965</v>
      </c>
      <c r="K373" s="360" t="s">
        <v>967</v>
      </c>
      <c r="L373" s="359" t="s">
        <v>978</v>
      </c>
      <c r="M373" s="359" t="s">
        <v>986</v>
      </c>
      <c r="N373" s="359"/>
      <c r="O373" s="359"/>
      <c r="P373" s="359"/>
    </row>
    <row r="374" spans="1:16" ht="18">
      <c r="A374" s="360">
        <v>302</v>
      </c>
      <c r="B374" s="359" t="s">
        <v>969</v>
      </c>
      <c r="C374" s="359" t="s">
        <v>84</v>
      </c>
      <c r="D374" s="359" t="s">
        <v>958</v>
      </c>
      <c r="E374" s="359" t="s">
        <v>959</v>
      </c>
      <c r="F374" s="359" t="s">
        <v>148</v>
      </c>
      <c r="G374" s="356" t="s">
        <v>49</v>
      </c>
      <c r="H374" s="359" t="s">
        <v>966</v>
      </c>
      <c r="I374" s="359" t="s">
        <v>964</v>
      </c>
      <c r="J374" s="359"/>
      <c r="K374" s="360" t="s">
        <v>967</v>
      </c>
      <c r="L374" s="359" t="s">
        <v>148</v>
      </c>
      <c r="M374" s="359"/>
      <c r="N374" s="359"/>
      <c r="O374" s="359"/>
      <c r="P374" s="359"/>
    </row>
    <row r="375" spans="1:16" ht="18">
      <c r="A375" s="360">
        <v>303</v>
      </c>
      <c r="B375" s="359" t="s">
        <v>969</v>
      </c>
      <c r="C375" s="359" t="s">
        <v>84</v>
      </c>
      <c r="D375" s="359" t="s">
        <v>958</v>
      </c>
      <c r="E375" s="359" t="s">
        <v>959</v>
      </c>
      <c r="F375" s="359" t="s">
        <v>148</v>
      </c>
      <c r="G375" s="356" t="s">
        <v>49</v>
      </c>
      <c r="H375" s="359" t="s">
        <v>966</v>
      </c>
      <c r="I375" s="359" t="s">
        <v>964</v>
      </c>
      <c r="J375" s="359"/>
      <c r="K375" s="360" t="s">
        <v>967</v>
      </c>
      <c r="L375" s="359" t="s">
        <v>148</v>
      </c>
      <c r="M375" s="359"/>
      <c r="N375" s="359"/>
      <c r="O375" s="359"/>
      <c r="P375" s="359"/>
    </row>
    <row r="376" spans="1:16" ht="18">
      <c r="A376" s="360">
        <v>304</v>
      </c>
      <c r="B376" s="359" t="s">
        <v>969</v>
      </c>
      <c r="C376" s="359" t="s">
        <v>101</v>
      </c>
      <c r="D376" s="359" t="s">
        <v>958</v>
      </c>
      <c r="E376" s="359" t="s">
        <v>959</v>
      </c>
      <c r="F376" s="359" t="s">
        <v>148</v>
      </c>
      <c r="G376" s="356" t="s">
        <v>49</v>
      </c>
      <c r="H376" s="359" t="s">
        <v>966</v>
      </c>
      <c r="I376" s="359" t="s">
        <v>964</v>
      </c>
      <c r="J376" s="359"/>
      <c r="K376" s="360" t="s">
        <v>967</v>
      </c>
      <c r="L376" s="359" t="s">
        <v>148</v>
      </c>
      <c r="M376" s="359"/>
      <c r="N376" s="359"/>
      <c r="O376" s="359"/>
      <c r="P376" s="359"/>
    </row>
    <row r="377" spans="1:16" ht="18">
      <c r="A377" s="360">
        <v>305</v>
      </c>
      <c r="B377" s="359" t="s">
        <v>963</v>
      </c>
      <c r="C377" s="359" t="s">
        <v>113</v>
      </c>
      <c r="D377" s="359" t="s">
        <v>966</v>
      </c>
      <c r="E377" s="359" t="s">
        <v>959</v>
      </c>
      <c r="F377" s="359" t="s">
        <v>995</v>
      </c>
      <c r="G377" s="358" t="s">
        <v>989</v>
      </c>
      <c r="H377" s="359" t="s">
        <v>966</v>
      </c>
      <c r="I377" s="359" t="s">
        <v>964</v>
      </c>
      <c r="J377" s="359" t="s">
        <v>965</v>
      </c>
      <c r="K377" s="360" t="s">
        <v>962</v>
      </c>
      <c r="L377" s="359" t="s">
        <v>988</v>
      </c>
      <c r="M377" s="359" t="s">
        <v>989</v>
      </c>
      <c r="N377" s="359"/>
      <c r="O377" s="359"/>
      <c r="P377" s="359"/>
    </row>
    <row r="378" spans="1:16" ht="18">
      <c r="A378" s="360">
        <v>306</v>
      </c>
      <c r="B378" s="359" t="s">
        <v>963</v>
      </c>
      <c r="C378" s="359" t="s">
        <v>113</v>
      </c>
      <c r="D378" s="359" t="s">
        <v>966</v>
      </c>
      <c r="E378" s="359" t="s">
        <v>959</v>
      </c>
      <c r="F378" s="359" t="s">
        <v>995</v>
      </c>
      <c r="G378" s="358" t="s">
        <v>989</v>
      </c>
      <c r="H378" s="359"/>
      <c r="I378" s="359"/>
      <c r="J378" s="359"/>
      <c r="K378" s="360" t="s">
        <v>962</v>
      </c>
      <c r="L378" s="359" t="s">
        <v>148</v>
      </c>
      <c r="M378" s="359" t="s">
        <v>1002</v>
      </c>
      <c r="N378" s="359"/>
      <c r="O378" s="359"/>
      <c r="P378" s="359"/>
    </row>
    <row r="379" spans="1:16" ht="18">
      <c r="A379" s="360">
        <v>307</v>
      </c>
      <c r="B379" s="359" t="s">
        <v>963</v>
      </c>
      <c r="C379" s="359" t="s">
        <v>152</v>
      </c>
      <c r="D379" s="359" t="s">
        <v>966</v>
      </c>
      <c r="E379" s="359" t="s">
        <v>959</v>
      </c>
      <c r="F379" s="359" t="s">
        <v>995</v>
      </c>
      <c r="G379" s="358" t="s">
        <v>989</v>
      </c>
      <c r="H379" s="359" t="s">
        <v>966</v>
      </c>
      <c r="I379" s="359" t="s">
        <v>964</v>
      </c>
      <c r="J379" s="359" t="s">
        <v>965</v>
      </c>
      <c r="K379" s="360" t="s">
        <v>962</v>
      </c>
      <c r="L379" s="359" t="s">
        <v>988</v>
      </c>
      <c r="M379" s="359" t="s">
        <v>989</v>
      </c>
      <c r="N379" s="359"/>
      <c r="O379" s="359"/>
      <c r="P379" s="359"/>
    </row>
    <row r="380" spans="1:16" ht="18">
      <c r="A380" s="360">
        <v>308</v>
      </c>
      <c r="B380" s="359" t="s">
        <v>963</v>
      </c>
      <c r="C380" s="359" t="s">
        <v>152</v>
      </c>
      <c r="D380" s="359" t="s">
        <v>966</v>
      </c>
      <c r="E380" s="359" t="s">
        <v>959</v>
      </c>
      <c r="F380" s="359" t="s">
        <v>995</v>
      </c>
      <c r="G380" s="358" t="s">
        <v>989</v>
      </c>
      <c r="H380" s="359" t="s">
        <v>966</v>
      </c>
      <c r="I380" s="359" t="s">
        <v>964</v>
      </c>
      <c r="J380" s="359"/>
      <c r="K380" s="360" t="s">
        <v>962</v>
      </c>
      <c r="L380" s="359" t="s">
        <v>981</v>
      </c>
      <c r="M380" s="359" t="s">
        <v>982</v>
      </c>
      <c r="N380" s="359"/>
      <c r="O380" s="359"/>
      <c r="P380" s="359"/>
    </row>
    <row r="381" spans="1:16" ht="18">
      <c r="A381" s="360">
        <v>309</v>
      </c>
      <c r="B381" s="359" t="s">
        <v>969</v>
      </c>
      <c r="C381" s="359" t="s">
        <v>84</v>
      </c>
      <c r="D381" s="359" t="s">
        <v>966</v>
      </c>
      <c r="E381" s="359" t="s">
        <v>959</v>
      </c>
      <c r="F381" s="359" t="s">
        <v>995</v>
      </c>
      <c r="G381" s="358" t="s">
        <v>989</v>
      </c>
      <c r="H381" s="359"/>
      <c r="I381" s="359"/>
      <c r="J381" s="359"/>
      <c r="K381" s="360" t="s">
        <v>967</v>
      </c>
      <c r="L381" s="359" t="s">
        <v>148</v>
      </c>
      <c r="M381" s="359" t="s">
        <v>1002</v>
      </c>
      <c r="N381" s="359"/>
      <c r="O381" s="359"/>
      <c r="P381" s="359"/>
    </row>
    <row r="382" spans="1:16" ht="18">
      <c r="A382" s="360">
        <v>310</v>
      </c>
      <c r="B382" s="359" t="s">
        <v>969</v>
      </c>
      <c r="C382" s="359" t="s">
        <v>84</v>
      </c>
      <c r="D382" s="359" t="s">
        <v>966</v>
      </c>
      <c r="E382" s="359" t="s">
        <v>959</v>
      </c>
      <c r="F382" s="359" t="s">
        <v>995</v>
      </c>
      <c r="G382" s="358" t="s">
        <v>989</v>
      </c>
      <c r="H382" s="359"/>
      <c r="I382" s="359"/>
      <c r="J382" s="359"/>
      <c r="K382" s="360" t="s">
        <v>967</v>
      </c>
      <c r="L382" s="359" t="s">
        <v>148</v>
      </c>
      <c r="M382" s="359" t="s">
        <v>1002</v>
      </c>
      <c r="N382" s="359"/>
      <c r="O382" s="359"/>
      <c r="P382" s="359"/>
    </row>
    <row r="383" spans="1:16" ht="18">
      <c r="A383" s="360">
        <v>311</v>
      </c>
      <c r="B383" s="359" t="s">
        <v>969</v>
      </c>
      <c r="C383" s="359" t="s">
        <v>25</v>
      </c>
      <c r="D383" s="359" t="s">
        <v>966</v>
      </c>
      <c r="E383" s="359" t="s">
        <v>959</v>
      </c>
      <c r="F383" s="359" t="s">
        <v>995</v>
      </c>
      <c r="G383" s="358" t="s">
        <v>989</v>
      </c>
      <c r="H383" s="359"/>
      <c r="I383" s="359"/>
      <c r="J383" s="359"/>
      <c r="K383" s="360" t="s">
        <v>967</v>
      </c>
      <c r="L383" s="359" t="s">
        <v>148</v>
      </c>
      <c r="M383" s="359" t="s">
        <v>1002</v>
      </c>
      <c r="N383" s="359"/>
      <c r="O383" s="359"/>
      <c r="P383" s="359"/>
    </row>
    <row r="384" spans="1:16" ht="18">
      <c r="A384" s="360">
        <v>312</v>
      </c>
      <c r="B384" s="359" t="s">
        <v>969</v>
      </c>
      <c r="C384" s="359" t="s">
        <v>101</v>
      </c>
      <c r="D384" s="359" t="s">
        <v>966</v>
      </c>
      <c r="E384" s="359" t="s">
        <v>959</v>
      </c>
      <c r="F384" s="359" t="s">
        <v>995</v>
      </c>
      <c r="G384" s="358" t="s">
        <v>989</v>
      </c>
      <c r="H384" s="359"/>
      <c r="I384" s="359"/>
      <c r="J384" s="359"/>
      <c r="K384" s="360" t="s">
        <v>967</v>
      </c>
      <c r="L384" s="359" t="s">
        <v>148</v>
      </c>
      <c r="M384" s="359" t="s">
        <v>1002</v>
      </c>
      <c r="N384" s="359"/>
      <c r="O384" s="359"/>
      <c r="P384" s="359"/>
    </row>
    <row r="385" spans="1:16" ht="18">
      <c r="A385" s="360">
        <v>313</v>
      </c>
      <c r="B385" s="359" t="s">
        <v>970</v>
      </c>
      <c r="C385" s="359" t="s">
        <v>65</v>
      </c>
      <c r="D385" s="359" t="s">
        <v>966</v>
      </c>
      <c r="E385" s="359" t="s">
        <v>959</v>
      </c>
      <c r="F385" s="359" t="s">
        <v>995</v>
      </c>
      <c r="G385" s="358" t="s">
        <v>989</v>
      </c>
      <c r="H385" s="359"/>
      <c r="I385" s="359"/>
      <c r="J385" s="359"/>
      <c r="K385" s="360" t="s">
        <v>971</v>
      </c>
      <c r="L385" s="359" t="s">
        <v>148</v>
      </c>
      <c r="M385" s="359" t="s">
        <v>1002</v>
      </c>
      <c r="N385" s="359"/>
      <c r="O385" s="359"/>
      <c r="P385" s="359"/>
    </row>
    <row r="386" spans="1:16" ht="18">
      <c r="A386" s="360">
        <v>314</v>
      </c>
      <c r="B386" s="359" t="s">
        <v>970</v>
      </c>
      <c r="C386" s="359" t="s">
        <v>65</v>
      </c>
      <c r="D386" s="359" t="s">
        <v>966</v>
      </c>
      <c r="E386" s="359" t="s">
        <v>959</v>
      </c>
      <c r="F386" s="359" t="s">
        <v>995</v>
      </c>
      <c r="G386" s="358" t="s">
        <v>989</v>
      </c>
      <c r="H386" s="359"/>
      <c r="I386" s="359"/>
      <c r="J386" s="359"/>
      <c r="K386" s="360" t="s">
        <v>971</v>
      </c>
      <c r="L386" s="359" t="s">
        <v>148</v>
      </c>
      <c r="M386" s="359" t="s">
        <v>1002</v>
      </c>
      <c r="N386" s="359"/>
      <c r="O386" s="359"/>
      <c r="P386" s="359"/>
    </row>
    <row r="387" spans="1:16" ht="18">
      <c r="A387" s="360">
        <v>315</v>
      </c>
      <c r="B387" s="359" t="s">
        <v>970</v>
      </c>
      <c r="C387" s="359" t="s">
        <v>65</v>
      </c>
      <c r="D387" s="359" t="s">
        <v>966</v>
      </c>
      <c r="E387" s="359" t="s">
        <v>959</v>
      </c>
      <c r="F387" s="359" t="s">
        <v>995</v>
      </c>
      <c r="G387" s="358" t="s">
        <v>989</v>
      </c>
      <c r="H387" s="359"/>
      <c r="I387" s="359"/>
      <c r="J387" s="359"/>
      <c r="K387" s="360" t="s">
        <v>971</v>
      </c>
      <c r="L387" s="359" t="s">
        <v>148</v>
      </c>
      <c r="M387" s="359" t="s">
        <v>1002</v>
      </c>
      <c r="N387" s="359"/>
      <c r="O387" s="359"/>
      <c r="P387" s="359"/>
    </row>
    <row r="388" spans="1:16" ht="18">
      <c r="A388" s="360">
        <v>316</v>
      </c>
      <c r="B388" s="359" t="s">
        <v>970</v>
      </c>
      <c r="C388" s="359" t="s">
        <v>65</v>
      </c>
      <c r="D388" s="359" t="s">
        <v>966</v>
      </c>
      <c r="E388" s="359" t="s">
        <v>959</v>
      </c>
      <c r="F388" s="359" t="s">
        <v>995</v>
      </c>
      <c r="G388" s="358" t="s">
        <v>989</v>
      </c>
      <c r="H388" s="359"/>
      <c r="I388" s="359"/>
      <c r="J388" s="359"/>
      <c r="K388" s="360" t="s">
        <v>971</v>
      </c>
      <c r="L388" s="359" t="s">
        <v>148</v>
      </c>
      <c r="M388" s="359" t="s">
        <v>1002</v>
      </c>
      <c r="N388" s="359"/>
      <c r="O388" s="359"/>
      <c r="P388" s="359"/>
    </row>
    <row r="389" spans="1:16" ht="18">
      <c r="A389" s="360">
        <v>317</v>
      </c>
      <c r="B389" s="359" t="s">
        <v>970</v>
      </c>
      <c r="C389" s="359" t="s">
        <v>65</v>
      </c>
      <c r="D389" s="359" t="s">
        <v>966</v>
      </c>
      <c r="E389" s="359" t="s">
        <v>959</v>
      </c>
      <c r="F389" s="359" t="s">
        <v>995</v>
      </c>
      <c r="G389" s="358" t="s">
        <v>989</v>
      </c>
      <c r="H389" s="359"/>
      <c r="I389" s="359"/>
      <c r="J389" s="359"/>
      <c r="K389" s="360" t="s">
        <v>971</v>
      </c>
      <c r="L389" s="359" t="s">
        <v>148</v>
      </c>
      <c r="M389" s="359" t="s">
        <v>1002</v>
      </c>
      <c r="N389" s="359"/>
      <c r="O389" s="359"/>
      <c r="P389" s="359"/>
    </row>
    <row r="390" spans="1:16" ht="18">
      <c r="A390" s="360">
        <v>318</v>
      </c>
      <c r="B390" s="359" t="s">
        <v>970</v>
      </c>
      <c r="C390" s="359" t="s">
        <v>65</v>
      </c>
      <c r="D390" s="359" t="s">
        <v>966</v>
      </c>
      <c r="E390" s="359" t="s">
        <v>959</v>
      </c>
      <c r="F390" s="359" t="s">
        <v>995</v>
      </c>
      <c r="G390" s="358" t="s">
        <v>989</v>
      </c>
      <c r="H390" s="359"/>
      <c r="I390" s="359"/>
      <c r="J390" s="359"/>
      <c r="K390" s="360" t="s">
        <v>971</v>
      </c>
      <c r="L390" s="359" t="s">
        <v>148</v>
      </c>
      <c r="M390" s="359" t="s">
        <v>1002</v>
      </c>
      <c r="N390" s="359"/>
      <c r="O390" s="359"/>
      <c r="P390" s="359"/>
    </row>
    <row r="391" spans="1:16" ht="18">
      <c r="A391" s="360">
        <v>319</v>
      </c>
      <c r="B391" s="359" t="s">
        <v>970</v>
      </c>
      <c r="C391" s="359" t="s">
        <v>259</v>
      </c>
      <c r="D391" s="359" t="s">
        <v>966</v>
      </c>
      <c r="E391" s="359" t="s">
        <v>959</v>
      </c>
      <c r="F391" s="359" t="s">
        <v>995</v>
      </c>
      <c r="G391" s="358" t="s">
        <v>989</v>
      </c>
      <c r="H391" s="359"/>
      <c r="I391" s="359"/>
      <c r="J391" s="359"/>
      <c r="K391" s="360" t="s">
        <v>971</v>
      </c>
      <c r="L391" s="359" t="s">
        <v>148</v>
      </c>
      <c r="M391" s="359" t="s">
        <v>1002</v>
      </c>
      <c r="N391" s="359"/>
      <c r="O391" s="359"/>
      <c r="P391" s="359"/>
    </row>
    <row r="392" spans="1:16" ht="18">
      <c r="A392" s="360">
        <v>320</v>
      </c>
      <c r="B392" s="359" t="s">
        <v>970</v>
      </c>
      <c r="C392" s="359" t="s">
        <v>259</v>
      </c>
      <c r="D392" s="359" t="s">
        <v>966</v>
      </c>
      <c r="E392" s="359" t="s">
        <v>959</v>
      </c>
      <c r="F392" s="359" t="s">
        <v>995</v>
      </c>
      <c r="G392" s="358" t="s">
        <v>989</v>
      </c>
      <c r="H392" s="359"/>
      <c r="I392" s="359"/>
      <c r="J392" s="359"/>
      <c r="K392" s="360" t="s">
        <v>971</v>
      </c>
      <c r="L392" s="359" t="s">
        <v>148</v>
      </c>
      <c r="M392" s="359" t="s">
        <v>1002</v>
      </c>
      <c r="N392" s="359"/>
      <c r="O392" s="359"/>
      <c r="P392" s="359"/>
    </row>
    <row r="393" spans="1:16" ht="18">
      <c r="A393" s="360">
        <v>321</v>
      </c>
      <c r="B393" s="359" t="s">
        <v>970</v>
      </c>
      <c r="C393" s="359" t="s">
        <v>259</v>
      </c>
      <c r="D393" s="359" t="s">
        <v>966</v>
      </c>
      <c r="E393" s="359" t="s">
        <v>959</v>
      </c>
      <c r="F393" s="359" t="s">
        <v>995</v>
      </c>
      <c r="G393" s="358" t="s">
        <v>989</v>
      </c>
      <c r="H393" s="359"/>
      <c r="I393" s="359"/>
      <c r="J393" s="359"/>
      <c r="K393" s="360" t="s">
        <v>971</v>
      </c>
      <c r="L393" s="359" t="s">
        <v>148</v>
      </c>
      <c r="M393" s="359" t="s">
        <v>1002</v>
      </c>
      <c r="N393" s="359"/>
      <c r="O393" s="359"/>
      <c r="P393" s="359"/>
    </row>
    <row r="394" spans="1:16" ht="18">
      <c r="A394" s="360">
        <v>322</v>
      </c>
      <c r="B394" s="359" t="s">
        <v>970</v>
      </c>
      <c r="C394" s="359" t="s">
        <v>259</v>
      </c>
      <c r="D394" s="359" t="s">
        <v>966</v>
      </c>
      <c r="E394" s="359" t="s">
        <v>959</v>
      </c>
      <c r="F394" s="359" t="s">
        <v>995</v>
      </c>
      <c r="G394" s="358" t="s">
        <v>989</v>
      </c>
      <c r="H394" s="359"/>
      <c r="I394" s="359"/>
      <c r="J394" s="359"/>
      <c r="K394" s="360" t="s">
        <v>971</v>
      </c>
      <c r="L394" s="359" t="s">
        <v>148</v>
      </c>
      <c r="M394" s="359" t="s">
        <v>1002</v>
      </c>
      <c r="N394" s="359"/>
      <c r="O394" s="359"/>
      <c r="P394" s="359"/>
    </row>
    <row r="395" spans="1:16" ht="18">
      <c r="A395" s="360">
        <v>323</v>
      </c>
      <c r="B395" s="359" t="s">
        <v>970</v>
      </c>
      <c r="C395" s="359" t="s">
        <v>259</v>
      </c>
      <c r="D395" s="359" t="s">
        <v>966</v>
      </c>
      <c r="E395" s="359" t="s">
        <v>959</v>
      </c>
      <c r="F395" s="359" t="s">
        <v>995</v>
      </c>
      <c r="G395" s="358" t="s">
        <v>989</v>
      </c>
      <c r="H395" s="359"/>
      <c r="I395" s="359"/>
      <c r="J395" s="359"/>
      <c r="K395" s="360" t="s">
        <v>971</v>
      </c>
      <c r="L395" s="359" t="s">
        <v>148</v>
      </c>
      <c r="M395" s="359" t="s">
        <v>1002</v>
      </c>
      <c r="N395" s="359"/>
      <c r="O395" s="359"/>
      <c r="P395" s="359"/>
    </row>
    <row r="396" spans="1:16" ht="18">
      <c r="A396" s="360">
        <v>324</v>
      </c>
      <c r="B396" s="359" t="s">
        <v>970</v>
      </c>
      <c r="C396" s="359" t="s">
        <v>259</v>
      </c>
      <c r="D396" s="359" t="s">
        <v>966</v>
      </c>
      <c r="E396" s="359" t="s">
        <v>959</v>
      </c>
      <c r="F396" s="359" t="s">
        <v>995</v>
      </c>
      <c r="G396" s="358" t="s">
        <v>989</v>
      </c>
      <c r="H396" s="359"/>
      <c r="I396" s="359"/>
      <c r="J396" s="359"/>
      <c r="K396" s="360" t="s">
        <v>971</v>
      </c>
      <c r="L396" s="359" t="s">
        <v>148</v>
      </c>
      <c r="M396" s="359" t="s">
        <v>1002</v>
      </c>
      <c r="N396" s="359"/>
      <c r="O396" s="359"/>
      <c r="P396" s="359"/>
    </row>
    <row r="397" spans="1:16" ht="18">
      <c r="A397" s="360">
        <v>325</v>
      </c>
      <c r="B397" s="359" t="s">
        <v>970</v>
      </c>
      <c r="C397" s="359" t="s">
        <v>259</v>
      </c>
      <c r="D397" s="359" t="s">
        <v>966</v>
      </c>
      <c r="E397" s="359" t="s">
        <v>959</v>
      </c>
      <c r="F397" s="359" t="s">
        <v>995</v>
      </c>
      <c r="G397" s="358" t="s">
        <v>989</v>
      </c>
      <c r="H397" s="359"/>
      <c r="I397" s="359"/>
      <c r="J397" s="359"/>
      <c r="K397" s="360" t="s">
        <v>971</v>
      </c>
      <c r="L397" s="359" t="s">
        <v>148</v>
      </c>
      <c r="M397" s="359" t="s">
        <v>1002</v>
      </c>
      <c r="N397" s="359"/>
      <c r="O397" s="359"/>
      <c r="P397" s="359"/>
    </row>
    <row r="398" spans="1:16" ht="18">
      <c r="A398" s="360">
        <v>326</v>
      </c>
      <c r="B398" s="359" t="s">
        <v>970</v>
      </c>
      <c r="C398" s="359" t="s">
        <v>259</v>
      </c>
      <c r="D398" s="359" t="s">
        <v>966</v>
      </c>
      <c r="E398" s="359" t="s">
        <v>959</v>
      </c>
      <c r="F398" s="359" t="s">
        <v>995</v>
      </c>
      <c r="G398" s="358" t="s">
        <v>989</v>
      </c>
      <c r="H398" s="359"/>
      <c r="I398" s="359"/>
      <c r="J398" s="359"/>
      <c r="K398" s="360" t="s">
        <v>971</v>
      </c>
      <c r="L398" s="359" t="s">
        <v>148</v>
      </c>
      <c r="M398" s="359" t="s">
        <v>1002</v>
      </c>
      <c r="N398" s="359"/>
      <c r="O398" s="359"/>
      <c r="P398" s="359"/>
    </row>
    <row r="399" spans="1:16" ht="18">
      <c r="A399" s="360">
        <v>327</v>
      </c>
      <c r="B399" s="359" t="s">
        <v>970</v>
      </c>
      <c r="C399" s="359" t="s">
        <v>263</v>
      </c>
      <c r="D399" s="359" t="s">
        <v>966</v>
      </c>
      <c r="E399" s="359" t="s">
        <v>959</v>
      </c>
      <c r="F399" s="359" t="s">
        <v>995</v>
      </c>
      <c r="G399" s="358" t="s">
        <v>989</v>
      </c>
      <c r="H399" s="359"/>
      <c r="I399" s="359"/>
      <c r="J399" s="359"/>
      <c r="K399" s="360" t="s">
        <v>971</v>
      </c>
      <c r="L399" s="359" t="s">
        <v>148</v>
      </c>
      <c r="M399" s="359" t="s">
        <v>1002</v>
      </c>
      <c r="N399" s="359"/>
      <c r="O399" s="359"/>
      <c r="P399" s="359"/>
    </row>
    <row r="400" spans="1:16" ht="18">
      <c r="A400" s="360">
        <v>328</v>
      </c>
      <c r="B400" s="359" t="s">
        <v>970</v>
      </c>
      <c r="C400" s="359" t="s">
        <v>263</v>
      </c>
      <c r="D400" s="359" t="s">
        <v>966</v>
      </c>
      <c r="E400" s="359" t="s">
        <v>959</v>
      </c>
      <c r="F400" s="359" t="s">
        <v>995</v>
      </c>
      <c r="G400" s="358" t="s">
        <v>989</v>
      </c>
      <c r="H400" s="359"/>
      <c r="I400" s="359"/>
      <c r="J400" s="359"/>
      <c r="K400" s="360" t="s">
        <v>971</v>
      </c>
      <c r="L400" s="359" t="s">
        <v>148</v>
      </c>
      <c r="M400" s="359" t="s">
        <v>1002</v>
      </c>
      <c r="N400" s="359"/>
      <c r="O400" s="359"/>
      <c r="P400" s="359"/>
    </row>
    <row r="401" spans="1:16" ht="18">
      <c r="A401" s="360">
        <v>329</v>
      </c>
      <c r="B401" s="359" t="s">
        <v>970</v>
      </c>
      <c r="C401" s="359" t="s">
        <v>263</v>
      </c>
      <c r="D401" s="359" t="s">
        <v>966</v>
      </c>
      <c r="E401" s="359" t="s">
        <v>959</v>
      </c>
      <c r="F401" s="359" t="s">
        <v>995</v>
      </c>
      <c r="G401" s="358" t="s">
        <v>989</v>
      </c>
      <c r="H401" s="359"/>
      <c r="I401" s="359"/>
      <c r="J401" s="359"/>
      <c r="K401" s="360" t="s">
        <v>971</v>
      </c>
      <c r="L401" s="359" t="s">
        <v>148</v>
      </c>
      <c r="M401" s="359" t="s">
        <v>1002</v>
      </c>
      <c r="N401" s="359"/>
      <c r="O401" s="359"/>
      <c r="P401" s="359"/>
    </row>
    <row r="402" spans="1:16" ht="18">
      <c r="A402" s="360">
        <v>330</v>
      </c>
      <c r="B402" s="359" t="s">
        <v>970</v>
      </c>
      <c r="C402" s="359" t="s">
        <v>263</v>
      </c>
      <c r="D402" s="359" t="s">
        <v>966</v>
      </c>
      <c r="E402" s="359" t="s">
        <v>959</v>
      </c>
      <c r="F402" s="359" t="s">
        <v>995</v>
      </c>
      <c r="G402" s="358" t="s">
        <v>989</v>
      </c>
      <c r="H402" s="359"/>
      <c r="I402" s="359"/>
      <c r="J402" s="359"/>
      <c r="K402" s="360" t="s">
        <v>971</v>
      </c>
      <c r="L402" s="359" t="s">
        <v>148</v>
      </c>
      <c r="M402" s="359" t="s">
        <v>1002</v>
      </c>
      <c r="N402" s="359"/>
      <c r="O402" s="359"/>
      <c r="P402" s="359"/>
    </row>
    <row r="403" spans="1:16" ht="18">
      <c r="A403" s="360">
        <v>331</v>
      </c>
      <c r="B403" s="359" t="s">
        <v>970</v>
      </c>
      <c r="C403" s="359" t="s">
        <v>263</v>
      </c>
      <c r="D403" s="359" t="s">
        <v>966</v>
      </c>
      <c r="E403" s="359" t="s">
        <v>959</v>
      </c>
      <c r="F403" s="359" t="s">
        <v>995</v>
      </c>
      <c r="G403" s="358" t="s">
        <v>989</v>
      </c>
      <c r="H403" s="359"/>
      <c r="I403" s="359"/>
      <c r="J403" s="359"/>
      <c r="K403" s="360" t="s">
        <v>971</v>
      </c>
      <c r="L403" s="359" t="s">
        <v>148</v>
      </c>
      <c r="M403" s="359" t="s">
        <v>1002</v>
      </c>
      <c r="N403" s="359"/>
      <c r="O403" s="359"/>
      <c r="P403" s="359"/>
    </row>
    <row r="404" spans="1:16" ht="18">
      <c r="A404" s="360">
        <v>332</v>
      </c>
      <c r="B404" s="359" t="s">
        <v>970</v>
      </c>
      <c r="C404" s="359" t="s">
        <v>65</v>
      </c>
      <c r="D404" s="359" t="s">
        <v>966</v>
      </c>
      <c r="E404" s="359" t="s">
        <v>959</v>
      </c>
      <c r="F404" s="359" t="s">
        <v>995</v>
      </c>
      <c r="G404" s="358" t="s">
        <v>989</v>
      </c>
      <c r="H404" s="359"/>
      <c r="I404" s="359"/>
      <c r="J404" s="359"/>
      <c r="K404" s="360" t="s">
        <v>971</v>
      </c>
      <c r="L404" s="359" t="s">
        <v>148</v>
      </c>
      <c r="M404" s="359" t="s">
        <v>1002</v>
      </c>
      <c r="N404" s="359"/>
      <c r="O404" s="359"/>
      <c r="P404" s="359"/>
    </row>
    <row r="405" spans="1:16" ht="18">
      <c r="A405" s="360">
        <v>333</v>
      </c>
      <c r="B405" s="359" t="s">
        <v>970</v>
      </c>
      <c r="C405" s="359" t="s">
        <v>65</v>
      </c>
      <c r="D405" s="359" t="s">
        <v>966</v>
      </c>
      <c r="E405" s="359" t="s">
        <v>959</v>
      </c>
      <c r="F405" s="359" t="s">
        <v>995</v>
      </c>
      <c r="G405" s="358" t="s">
        <v>989</v>
      </c>
      <c r="H405" s="359"/>
      <c r="I405" s="359"/>
      <c r="J405" s="359"/>
      <c r="K405" s="360" t="s">
        <v>971</v>
      </c>
      <c r="L405" s="359" t="s">
        <v>148</v>
      </c>
      <c r="M405" s="359" t="s">
        <v>1002</v>
      </c>
      <c r="N405" s="359"/>
      <c r="O405" s="359"/>
      <c r="P405" s="359"/>
    </row>
    <row r="406" spans="1:16" ht="18">
      <c r="A406" s="360">
        <v>334</v>
      </c>
      <c r="B406" s="359" t="s">
        <v>970</v>
      </c>
      <c r="C406" s="359" t="s">
        <v>65</v>
      </c>
      <c r="D406" s="359" t="s">
        <v>966</v>
      </c>
      <c r="E406" s="359" t="s">
        <v>959</v>
      </c>
      <c r="F406" s="359" t="s">
        <v>995</v>
      </c>
      <c r="G406" s="358" t="s">
        <v>989</v>
      </c>
      <c r="H406" s="359"/>
      <c r="I406" s="359"/>
      <c r="J406" s="359"/>
      <c r="K406" s="360" t="s">
        <v>971</v>
      </c>
      <c r="L406" s="359" t="s">
        <v>148</v>
      </c>
      <c r="M406" s="359" t="s">
        <v>1002</v>
      </c>
      <c r="N406" s="359"/>
      <c r="O406" s="359"/>
      <c r="P406" s="359"/>
    </row>
    <row r="407" spans="1:16" ht="18">
      <c r="A407" s="360">
        <v>335</v>
      </c>
      <c r="B407" s="359" t="s">
        <v>970</v>
      </c>
      <c r="C407" s="359" t="s">
        <v>65</v>
      </c>
      <c r="D407" s="359" t="s">
        <v>966</v>
      </c>
      <c r="E407" s="359" t="s">
        <v>959</v>
      </c>
      <c r="F407" s="359" t="s">
        <v>995</v>
      </c>
      <c r="G407" s="358" t="s">
        <v>989</v>
      </c>
      <c r="H407" s="359"/>
      <c r="I407" s="359"/>
      <c r="J407" s="359"/>
      <c r="K407" s="360" t="s">
        <v>971</v>
      </c>
      <c r="L407" s="359" t="s">
        <v>148</v>
      </c>
      <c r="M407" s="359" t="s">
        <v>1002</v>
      </c>
      <c r="N407" s="359"/>
      <c r="O407" s="359"/>
      <c r="P407" s="359"/>
    </row>
    <row r="408" spans="1:16" ht="18">
      <c r="A408" s="360">
        <v>336</v>
      </c>
      <c r="B408" s="359" t="s">
        <v>970</v>
      </c>
      <c r="C408" s="359" t="s">
        <v>65</v>
      </c>
      <c r="D408" s="359" t="s">
        <v>966</v>
      </c>
      <c r="E408" s="359" t="s">
        <v>959</v>
      </c>
      <c r="F408" s="359" t="s">
        <v>995</v>
      </c>
      <c r="G408" s="358" t="s">
        <v>989</v>
      </c>
      <c r="H408" s="359"/>
      <c r="I408" s="359"/>
      <c r="J408" s="359"/>
      <c r="K408" s="360" t="s">
        <v>971</v>
      </c>
      <c r="L408" s="359" t="s">
        <v>148</v>
      </c>
      <c r="M408" s="359" t="s">
        <v>1002</v>
      </c>
      <c r="N408" s="359"/>
      <c r="O408" s="359"/>
      <c r="P408" s="359"/>
    </row>
    <row r="409" spans="1:16" ht="18">
      <c r="A409" s="360">
        <v>337</v>
      </c>
      <c r="B409" s="359" t="s">
        <v>970</v>
      </c>
      <c r="C409" s="359" t="s">
        <v>65</v>
      </c>
      <c r="D409" s="359" t="s">
        <v>966</v>
      </c>
      <c r="E409" s="359" t="s">
        <v>959</v>
      </c>
      <c r="F409" s="359" t="s">
        <v>995</v>
      </c>
      <c r="G409" s="358" t="s">
        <v>989</v>
      </c>
      <c r="H409" s="359"/>
      <c r="I409" s="359"/>
      <c r="J409" s="359"/>
      <c r="K409" s="360" t="s">
        <v>971</v>
      </c>
      <c r="L409" s="359" t="s">
        <v>148</v>
      </c>
      <c r="M409" s="359" t="s">
        <v>1002</v>
      </c>
      <c r="N409" s="359"/>
      <c r="O409" s="359"/>
      <c r="P409" s="359"/>
    </row>
    <row r="410" spans="1:16" ht="18">
      <c r="A410" s="360">
        <v>338</v>
      </c>
      <c r="B410" s="359" t="s">
        <v>970</v>
      </c>
      <c r="C410" s="359" t="s">
        <v>65</v>
      </c>
      <c r="D410" s="359" t="s">
        <v>966</v>
      </c>
      <c r="E410" s="359" t="s">
        <v>959</v>
      </c>
      <c r="F410" s="359" t="s">
        <v>995</v>
      </c>
      <c r="G410" s="358" t="s">
        <v>989</v>
      </c>
      <c r="H410" s="359"/>
      <c r="I410" s="359"/>
      <c r="J410" s="359"/>
      <c r="K410" s="360" t="s">
        <v>971</v>
      </c>
      <c r="L410" s="359" t="s">
        <v>148</v>
      </c>
      <c r="M410" s="359" t="s">
        <v>1002</v>
      </c>
      <c r="N410" s="359"/>
      <c r="O410" s="359"/>
      <c r="P410" s="359"/>
    </row>
    <row r="411" spans="1:16" ht="18">
      <c r="A411" s="360">
        <v>339</v>
      </c>
      <c r="B411" s="359" t="s">
        <v>970</v>
      </c>
      <c r="C411" s="359" t="s">
        <v>65</v>
      </c>
      <c r="D411" s="359" t="s">
        <v>966</v>
      </c>
      <c r="E411" s="359" t="s">
        <v>959</v>
      </c>
      <c r="F411" s="359" t="s">
        <v>995</v>
      </c>
      <c r="G411" s="358" t="s">
        <v>989</v>
      </c>
      <c r="H411" s="359"/>
      <c r="I411" s="359"/>
      <c r="J411" s="359"/>
      <c r="K411" s="360" t="s">
        <v>971</v>
      </c>
      <c r="L411" s="359" t="s">
        <v>148</v>
      </c>
      <c r="M411" s="359" t="s">
        <v>1002</v>
      </c>
      <c r="N411" s="359"/>
      <c r="O411" s="359"/>
      <c r="P411" s="359"/>
    </row>
    <row r="412" spans="1:16" ht="18">
      <c r="A412" s="360">
        <v>340</v>
      </c>
      <c r="B412" s="359" t="s">
        <v>970</v>
      </c>
      <c r="C412" s="359" t="s">
        <v>65</v>
      </c>
      <c r="D412" s="359" t="s">
        <v>966</v>
      </c>
      <c r="E412" s="359" t="s">
        <v>959</v>
      </c>
      <c r="F412" s="359" t="s">
        <v>995</v>
      </c>
      <c r="G412" s="358" t="s">
        <v>989</v>
      </c>
      <c r="H412" s="359"/>
      <c r="I412" s="359"/>
      <c r="J412" s="359"/>
      <c r="K412" s="360" t="s">
        <v>971</v>
      </c>
      <c r="L412" s="359" t="s">
        <v>148</v>
      </c>
      <c r="M412" s="359" t="s">
        <v>1002</v>
      </c>
      <c r="N412" s="359"/>
      <c r="O412" s="359"/>
      <c r="P412" s="359"/>
    </row>
    <row r="413" spans="1:16" ht="18">
      <c r="A413" s="360">
        <v>341</v>
      </c>
      <c r="B413" s="359" t="s">
        <v>970</v>
      </c>
      <c r="C413" s="359" t="s">
        <v>65</v>
      </c>
      <c r="D413" s="359" t="s">
        <v>966</v>
      </c>
      <c r="E413" s="359" t="s">
        <v>959</v>
      </c>
      <c r="F413" s="359" t="s">
        <v>995</v>
      </c>
      <c r="G413" s="358" t="s">
        <v>989</v>
      </c>
      <c r="H413" s="359"/>
      <c r="I413" s="359"/>
      <c r="J413" s="359"/>
      <c r="K413" s="360" t="s">
        <v>971</v>
      </c>
      <c r="L413" s="359" t="s">
        <v>148</v>
      </c>
      <c r="M413" s="359" t="s">
        <v>1002</v>
      </c>
      <c r="N413" s="359"/>
      <c r="O413" s="359"/>
      <c r="P413" s="359"/>
    </row>
    <row r="414" spans="1:16" ht="18">
      <c r="A414" s="360">
        <v>342</v>
      </c>
      <c r="B414" s="359" t="s">
        <v>970</v>
      </c>
      <c r="C414" s="359" t="s">
        <v>65</v>
      </c>
      <c r="D414" s="359" t="s">
        <v>966</v>
      </c>
      <c r="E414" s="359" t="s">
        <v>959</v>
      </c>
      <c r="F414" s="359" t="s">
        <v>995</v>
      </c>
      <c r="G414" s="358" t="s">
        <v>989</v>
      </c>
      <c r="H414" s="359"/>
      <c r="I414" s="359"/>
      <c r="J414" s="359"/>
      <c r="K414" s="360" t="s">
        <v>971</v>
      </c>
      <c r="L414" s="359" t="s">
        <v>148</v>
      </c>
      <c r="M414" s="359" t="s">
        <v>1002</v>
      </c>
      <c r="N414" s="359"/>
      <c r="O414" s="359"/>
      <c r="P414" s="359"/>
    </row>
    <row r="415" spans="1:16" ht="18">
      <c r="A415" s="360">
        <v>343</v>
      </c>
      <c r="B415" s="359" t="s">
        <v>970</v>
      </c>
      <c r="C415" s="359" t="s">
        <v>263</v>
      </c>
      <c r="D415" s="359" t="s">
        <v>966</v>
      </c>
      <c r="E415" s="359" t="s">
        <v>959</v>
      </c>
      <c r="F415" s="359" t="s">
        <v>995</v>
      </c>
      <c r="G415" s="358" t="s">
        <v>989</v>
      </c>
      <c r="H415" s="359"/>
      <c r="I415" s="359"/>
      <c r="J415" s="359"/>
      <c r="K415" s="360" t="s">
        <v>971</v>
      </c>
      <c r="L415" s="359" t="s">
        <v>148</v>
      </c>
      <c r="M415" s="359" t="s">
        <v>1002</v>
      </c>
      <c r="N415" s="359"/>
      <c r="O415" s="359"/>
      <c r="P415" s="359"/>
    </row>
    <row r="416" spans="1:16" ht="18">
      <c r="A416" s="360">
        <v>344</v>
      </c>
      <c r="B416" s="359" t="s">
        <v>970</v>
      </c>
      <c r="C416" s="359" t="s">
        <v>263</v>
      </c>
      <c r="D416" s="359" t="s">
        <v>966</v>
      </c>
      <c r="E416" s="359" t="s">
        <v>959</v>
      </c>
      <c r="F416" s="359" t="s">
        <v>995</v>
      </c>
      <c r="G416" s="358" t="s">
        <v>989</v>
      </c>
      <c r="H416" s="359"/>
      <c r="I416" s="359"/>
      <c r="J416" s="359"/>
      <c r="K416" s="360" t="s">
        <v>971</v>
      </c>
      <c r="L416" s="359" t="s">
        <v>148</v>
      </c>
      <c r="M416" s="359" t="s">
        <v>1002</v>
      </c>
      <c r="N416" s="359"/>
      <c r="O416" s="359"/>
      <c r="P416" s="359"/>
    </row>
    <row r="417" spans="1:16" ht="18">
      <c r="A417" s="360">
        <v>345</v>
      </c>
      <c r="B417" s="359" t="s">
        <v>970</v>
      </c>
      <c r="C417" s="359" t="s">
        <v>263</v>
      </c>
      <c r="D417" s="359" t="s">
        <v>966</v>
      </c>
      <c r="E417" s="359" t="s">
        <v>959</v>
      </c>
      <c r="F417" s="359" t="s">
        <v>995</v>
      </c>
      <c r="G417" s="358" t="s">
        <v>989</v>
      </c>
      <c r="H417" s="359"/>
      <c r="I417" s="359"/>
      <c r="J417" s="359"/>
      <c r="K417" s="360" t="s">
        <v>971</v>
      </c>
      <c r="L417" s="359" t="s">
        <v>148</v>
      </c>
      <c r="M417" s="359" t="s">
        <v>1002</v>
      </c>
      <c r="N417" s="359"/>
      <c r="O417" s="359"/>
      <c r="P417" s="359"/>
    </row>
    <row r="418" spans="1:16" ht="18">
      <c r="A418" s="360">
        <v>346</v>
      </c>
      <c r="B418" s="359" t="s">
        <v>970</v>
      </c>
      <c r="C418" s="359" t="s">
        <v>263</v>
      </c>
      <c r="D418" s="359" t="s">
        <v>966</v>
      </c>
      <c r="E418" s="359" t="s">
        <v>959</v>
      </c>
      <c r="F418" s="359" t="s">
        <v>995</v>
      </c>
      <c r="G418" s="358" t="s">
        <v>989</v>
      </c>
      <c r="H418" s="359"/>
      <c r="I418" s="359"/>
      <c r="J418" s="359"/>
      <c r="K418" s="360" t="s">
        <v>971</v>
      </c>
      <c r="L418" s="359" t="s">
        <v>148</v>
      </c>
      <c r="M418" s="359" t="s">
        <v>1002</v>
      </c>
      <c r="N418" s="359"/>
      <c r="O418" s="359"/>
      <c r="P418" s="359"/>
    </row>
    <row r="419" spans="1:16" ht="18">
      <c r="A419" s="360">
        <v>347</v>
      </c>
      <c r="B419" s="359" t="s">
        <v>970</v>
      </c>
      <c r="C419" s="359" t="s">
        <v>263</v>
      </c>
      <c r="D419" s="359" t="s">
        <v>966</v>
      </c>
      <c r="E419" s="359" t="s">
        <v>959</v>
      </c>
      <c r="F419" s="359" t="s">
        <v>995</v>
      </c>
      <c r="G419" s="358" t="s">
        <v>989</v>
      </c>
      <c r="H419" s="359"/>
      <c r="I419" s="359"/>
      <c r="J419" s="359"/>
      <c r="K419" s="360" t="s">
        <v>971</v>
      </c>
      <c r="L419" s="359" t="s">
        <v>148</v>
      </c>
      <c r="M419" s="359" t="s">
        <v>1002</v>
      </c>
      <c r="N419" s="359"/>
      <c r="O419" s="359"/>
      <c r="P419" s="359"/>
    </row>
    <row r="420" spans="1:16" ht="18">
      <c r="A420" s="360">
        <v>348</v>
      </c>
      <c r="B420" s="359" t="s">
        <v>970</v>
      </c>
      <c r="C420" s="359" t="s">
        <v>263</v>
      </c>
      <c r="D420" s="359" t="s">
        <v>966</v>
      </c>
      <c r="E420" s="359" t="s">
        <v>959</v>
      </c>
      <c r="F420" s="359" t="s">
        <v>995</v>
      </c>
      <c r="G420" s="358" t="s">
        <v>989</v>
      </c>
      <c r="H420" s="359"/>
      <c r="I420" s="359"/>
      <c r="J420" s="359"/>
      <c r="K420" s="360" t="s">
        <v>971</v>
      </c>
      <c r="L420" s="359" t="s">
        <v>148</v>
      </c>
      <c r="M420" s="359" t="s">
        <v>1002</v>
      </c>
      <c r="N420" s="359"/>
      <c r="O420" s="359"/>
      <c r="P420" s="359"/>
    </row>
    <row r="421" spans="1:16" ht="18">
      <c r="A421" s="360">
        <v>349</v>
      </c>
      <c r="B421" s="359" t="s">
        <v>970</v>
      </c>
      <c r="C421" s="359" t="s">
        <v>263</v>
      </c>
      <c r="D421" s="359" t="s">
        <v>966</v>
      </c>
      <c r="E421" s="359" t="s">
        <v>959</v>
      </c>
      <c r="F421" s="359" t="s">
        <v>995</v>
      </c>
      <c r="G421" s="358" t="s">
        <v>989</v>
      </c>
      <c r="H421" s="359"/>
      <c r="I421" s="359"/>
      <c r="J421" s="359"/>
      <c r="K421" s="360" t="s">
        <v>971</v>
      </c>
      <c r="L421" s="359" t="s">
        <v>148</v>
      </c>
      <c r="M421" s="359" t="s">
        <v>1002</v>
      </c>
      <c r="N421" s="359"/>
      <c r="O421" s="359"/>
      <c r="P421" s="359"/>
    </row>
    <row r="422" spans="1:16" ht="18">
      <c r="A422" s="360">
        <v>350</v>
      </c>
      <c r="B422" s="359" t="s">
        <v>970</v>
      </c>
      <c r="C422" s="359" t="s">
        <v>263</v>
      </c>
      <c r="D422" s="359" t="s">
        <v>966</v>
      </c>
      <c r="E422" s="359" t="s">
        <v>959</v>
      </c>
      <c r="F422" s="359" t="s">
        <v>995</v>
      </c>
      <c r="G422" s="358" t="s">
        <v>989</v>
      </c>
      <c r="H422" s="359"/>
      <c r="I422" s="359"/>
      <c r="J422" s="359"/>
      <c r="K422" s="360" t="s">
        <v>971</v>
      </c>
      <c r="L422" s="359" t="s">
        <v>148</v>
      </c>
      <c r="M422" s="359" t="s">
        <v>1002</v>
      </c>
      <c r="N422" s="359"/>
      <c r="O422" s="359"/>
      <c r="P422" s="359"/>
    </row>
    <row r="423" spans="1:16" ht="18">
      <c r="A423" s="360">
        <v>351</v>
      </c>
      <c r="B423" s="359" t="s">
        <v>970</v>
      </c>
      <c r="C423" s="359" t="s">
        <v>263</v>
      </c>
      <c r="D423" s="359" t="s">
        <v>966</v>
      </c>
      <c r="E423" s="359" t="s">
        <v>959</v>
      </c>
      <c r="F423" s="359" t="s">
        <v>995</v>
      </c>
      <c r="G423" s="358" t="s">
        <v>989</v>
      </c>
      <c r="H423" s="359"/>
      <c r="I423" s="359"/>
      <c r="J423" s="359"/>
      <c r="K423" s="360" t="s">
        <v>971</v>
      </c>
      <c r="L423" s="359" t="s">
        <v>148</v>
      </c>
      <c r="M423" s="359" t="s">
        <v>1002</v>
      </c>
      <c r="N423" s="359"/>
      <c r="O423" s="359"/>
      <c r="P423" s="359"/>
    </row>
    <row r="424" spans="1:16" ht="18">
      <c r="A424" s="360">
        <v>352</v>
      </c>
      <c r="B424" s="359" t="s">
        <v>970</v>
      </c>
      <c r="C424" s="359" t="s">
        <v>263</v>
      </c>
      <c r="D424" s="359" t="s">
        <v>966</v>
      </c>
      <c r="E424" s="359" t="s">
        <v>959</v>
      </c>
      <c r="F424" s="359" t="s">
        <v>995</v>
      </c>
      <c r="G424" s="358" t="s">
        <v>989</v>
      </c>
      <c r="H424" s="359"/>
      <c r="I424" s="359"/>
      <c r="J424" s="359"/>
      <c r="K424" s="360" t="s">
        <v>971</v>
      </c>
      <c r="L424" s="359" t="s">
        <v>148</v>
      </c>
      <c r="M424" s="359" t="s">
        <v>1002</v>
      </c>
      <c r="N424" s="359"/>
      <c r="O424" s="359"/>
      <c r="P424" s="359"/>
    </row>
    <row r="425" spans="1:16" ht="18">
      <c r="A425" s="360">
        <v>353</v>
      </c>
      <c r="B425" s="359" t="s">
        <v>970</v>
      </c>
      <c r="C425" s="359" t="s">
        <v>263</v>
      </c>
      <c r="D425" s="359" t="s">
        <v>966</v>
      </c>
      <c r="E425" s="359" t="s">
        <v>959</v>
      </c>
      <c r="F425" s="359" t="s">
        <v>995</v>
      </c>
      <c r="G425" s="358" t="s">
        <v>989</v>
      </c>
      <c r="H425" s="359"/>
      <c r="I425" s="359"/>
      <c r="J425" s="359"/>
      <c r="K425" s="360" t="s">
        <v>971</v>
      </c>
      <c r="L425" s="359" t="s">
        <v>148</v>
      </c>
      <c r="M425" s="359" t="s">
        <v>1002</v>
      </c>
      <c r="N425" s="359"/>
      <c r="O425" s="359"/>
      <c r="P425" s="359"/>
    </row>
    <row r="426" spans="1:16" ht="18">
      <c r="A426" s="360">
        <v>354</v>
      </c>
      <c r="B426" s="359" t="s">
        <v>970</v>
      </c>
      <c r="C426" s="359" t="s">
        <v>263</v>
      </c>
      <c r="D426" s="359" t="s">
        <v>966</v>
      </c>
      <c r="E426" s="359" t="s">
        <v>959</v>
      </c>
      <c r="F426" s="359" t="s">
        <v>995</v>
      </c>
      <c r="G426" s="358" t="s">
        <v>989</v>
      </c>
      <c r="H426" s="359"/>
      <c r="I426" s="359"/>
      <c r="J426" s="359"/>
      <c r="K426" s="360" t="s">
        <v>971</v>
      </c>
      <c r="L426" s="359" t="s">
        <v>148</v>
      </c>
      <c r="M426" s="359" t="s">
        <v>1002</v>
      </c>
      <c r="N426" s="359"/>
      <c r="O426" s="359"/>
      <c r="P426" s="359"/>
    </row>
    <row r="427" spans="1:16" ht="18">
      <c r="A427" s="360">
        <v>355</v>
      </c>
      <c r="B427" s="359" t="s">
        <v>970</v>
      </c>
      <c r="C427" s="359" t="s">
        <v>263</v>
      </c>
      <c r="D427" s="359" t="s">
        <v>966</v>
      </c>
      <c r="E427" s="359" t="s">
        <v>959</v>
      </c>
      <c r="F427" s="359" t="s">
        <v>995</v>
      </c>
      <c r="G427" s="358" t="s">
        <v>989</v>
      </c>
      <c r="H427" s="359"/>
      <c r="I427" s="359"/>
      <c r="J427" s="359"/>
      <c r="K427" s="360" t="s">
        <v>971</v>
      </c>
      <c r="L427" s="359" t="s">
        <v>148</v>
      </c>
      <c r="M427" s="359" t="s">
        <v>1002</v>
      </c>
      <c r="N427" s="359"/>
      <c r="O427" s="359"/>
      <c r="P427" s="359"/>
    </row>
    <row r="428" spans="1:16" ht="18">
      <c r="A428" s="360">
        <v>356</v>
      </c>
      <c r="B428" s="359" t="s">
        <v>970</v>
      </c>
      <c r="C428" s="359" t="s">
        <v>263</v>
      </c>
      <c r="D428" s="359" t="s">
        <v>966</v>
      </c>
      <c r="E428" s="359" t="s">
        <v>959</v>
      </c>
      <c r="F428" s="359" t="s">
        <v>995</v>
      </c>
      <c r="G428" s="358" t="s">
        <v>989</v>
      </c>
      <c r="H428" s="359"/>
      <c r="I428" s="359"/>
      <c r="J428" s="359"/>
      <c r="K428" s="360" t="s">
        <v>971</v>
      </c>
      <c r="L428" s="359" t="s">
        <v>148</v>
      </c>
      <c r="M428" s="359" t="s">
        <v>1002</v>
      </c>
      <c r="N428" s="359"/>
      <c r="O428" s="359"/>
      <c r="P428" s="359"/>
    </row>
    <row r="429" spans="1:16" ht="18">
      <c r="A429" s="360">
        <v>357</v>
      </c>
      <c r="B429" s="359" t="s">
        <v>970</v>
      </c>
      <c r="C429" s="359" t="s">
        <v>263</v>
      </c>
      <c r="D429" s="359" t="s">
        <v>966</v>
      </c>
      <c r="E429" s="359" t="s">
        <v>959</v>
      </c>
      <c r="F429" s="359" t="s">
        <v>995</v>
      </c>
      <c r="G429" s="358" t="s">
        <v>989</v>
      </c>
      <c r="H429" s="359"/>
      <c r="I429" s="359"/>
      <c r="J429" s="359"/>
      <c r="K429" s="360" t="s">
        <v>971</v>
      </c>
      <c r="L429" s="359" t="s">
        <v>148</v>
      </c>
      <c r="M429" s="359" t="s">
        <v>1002</v>
      </c>
      <c r="N429" s="359"/>
      <c r="O429" s="359"/>
      <c r="P429" s="359"/>
    </row>
    <row r="430" spans="1:16" ht="18">
      <c r="A430" s="360">
        <v>358</v>
      </c>
      <c r="B430" s="359" t="s">
        <v>970</v>
      </c>
      <c r="C430" s="359" t="s">
        <v>263</v>
      </c>
      <c r="D430" s="359" t="s">
        <v>966</v>
      </c>
      <c r="E430" s="359" t="s">
        <v>959</v>
      </c>
      <c r="F430" s="359" t="s">
        <v>995</v>
      </c>
      <c r="G430" s="358" t="s">
        <v>989</v>
      </c>
      <c r="H430" s="359"/>
      <c r="I430" s="359"/>
      <c r="J430" s="359"/>
      <c r="K430" s="360" t="s">
        <v>971</v>
      </c>
      <c r="L430" s="359" t="s">
        <v>148</v>
      </c>
      <c r="M430" s="359" t="s">
        <v>1002</v>
      </c>
      <c r="N430" s="359"/>
      <c r="O430" s="359"/>
      <c r="P430" s="359"/>
    </row>
    <row r="431" spans="1:16" ht="18">
      <c r="A431" s="360">
        <v>359</v>
      </c>
      <c r="B431" s="359" t="s">
        <v>970</v>
      </c>
      <c r="C431" s="359" t="s">
        <v>263</v>
      </c>
      <c r="D431" s="359" t="s">
        <v>966</v>
      </c>
      <c r="E431" s="359" t="s">
        <v>959</v>
      </c>
      <c r="F431" s="359" t="s">
        <v>995</v>
      </c>
      <c r="G431" s="358" t="s">
        <v>989</v>
      </c>
      <c r="H431" s="359"/>
      <c r="I431" s="359"/>
      <c r="J431" s="359"/>
      <c r="K431" s="360" t="s">
        <v>971</v>
      </c>
      <c r="L431" s="359" t="s">
        <v>148</v>
      </c>
      <c r="M431" s="359" t="s">
        <v>1002</v>
      </c>
      <c r="N431" s="359"/>
      <c r="O431" s="359"/>
      <c r="P431" s="359"/>
    </row>
    <row r="432" spans="1:16" ht="18">
      <c r="A432" s="360">
        <v>360</v>
      </c>
      <c r="B432" s="359" t="s">
        <v>970</v>
      </c>
      <c r="C432" s="359" t="s">
        <v>263</v>
      </c>
      <c r="D432" s="359" t="s">
        <v>966</v>
      </c>
      <c r="E432" s="359" t="s">
        <v>959</v>
      </c>
      <c r="F432" s="359" t="s">
        <v>995</v>
      </c>
      <c r="G432" s="358" t="s">
        <v>989</v>
      </c>
      <c r="H432" s="359"/>
      <c r="I432" s="359"/>
      <c r="J432" s="359"/>
      <c r="K432" s="360" t="s">
        <v>971</v>
      </c>
      <c r="L432" s="359" t="s">
        <v>148</v>
      </c>
      <c r="M432" s="359" t="s">
        <v>1002</v>
      </c>
      <c r="N432" s="359"/>
      <c r="O432" s="359"/>
      <c r="P432" s="359"/>
    </row>
    <row r="433" spans="1:16" ht="18">
      <c r="A433" s="360">
        <v>361</v>
      </c>
      <c r="B433" s="359" t="s">
        <v>970</v>
      </c>
      <c r="C433" s="359" t="s">
        <v>263</v>
      </c>
      <c r="D433" s="359" t="s">
        <v>966</v>
      </c>
      <c r="E433" s="359" t="s">
        <v>959</v>
      </c>
      <c r="F433" s="359" t="s">
        <v>995</v>
      </c>
      <c r="G433" s="358" t="s">
        <v>989</v>
      </c>
      <c r="H433" s="359"/>
      <c r="I433" s="359"/>
      <c r="J433" s="359"/>
      <c r="K433" s="360" t="s">
        <v>971</v>
      </c>
      <c r="L433" s="359" t="s">
        <v>148</v>
      </c>
      <c r="M433" s="359" t="s">
        <v>1002</v>
      </c>
      <c r="N433" s="359"/>
      <c r="O433" s="359"/>
      <c r="P433" s="359"/>
    </row>
    <row r="434" spans="1:16" ht="18">
      <c r="A434" s="360">
        <v>362</v>
      </c>
      <c r="B434" s="359" t="s">
        <v>970</v>
      </c>
      <c r="C434" s="359" t="s">
        <v>263</v>
      </c>
      <c r="D434" s="359" t="s">
        <v>966</v>
      </c>
      <c r="E434" s="359" t="s">
        <v>959</v>
      </c>
      <c r="F434" s="359" t="s">
        <v>995</v>
      </c>
      <c r="G434" s="358" t="s">
        <v>989</v>
      </c>
      <c r="H434" s="359"/>
      <c r="I434" s="359"/>
      <c r="J434" s="359"/>
      <c r="K434" s="360" t="s">
        <v>971</v>
      </c>
      <c r="L434" s="359" t="s">
        <v>148</v>
      </c>
      <c r="M434" s="359" t="s">
        <v>1002</v>
      </c>
      <c r="N434" s="359"/>
      <c r="O434" s="359"/>
      <c r="P434" s="359"/>
    </row>
    <row r="435" spans="1:16" ht="18">
      <c r="A435" s="360">
        <v>363</v>
      </c>
      <c r="B435" s="359" t="s">
        <v>970</v>
      </c>
      <c r="C435" s="359" t="s">
        <v>263</v>
      </c>
      <c r="D435" s="359" t="s">
        <v>966</v>
      </c>
      <c r="E435" s="359" t="s">
        <v>959</v>
      </c>
      <c r="F435" s="359" t="s">
        <v>995</v>
      </c>
      <c r="G435" s="358" t="s">
        <v>989</v>
      </c>
      <c r="H435" s="359"/>
      <c r="I435" s="359"/>
      <c r="J435" s="359"/>
      <c r="K435" s="360" t="s">
        <v>971</v>
      </c>
      <c r="L435" s="359" t="s">
        <v>148</v>
      </c>
      <c r="M435" s="359" t="s">
        <v>1002</v>
      </c>
      <c r="N435" s="359"/>
      <c r="O435" s="359"/>
      <c r="P435" s="359"/>
    </row>
    <row r="436" spans="1:16" ht="18">
      <c r="A436" s="360">
        <v>364</v>
      </c>
      <c r="B436" s="359" t="s">
        <v>970</v>
      </c>
      <c r="C436" s="359" t="s">
        <v>263</v>
      </c>
      <c r="D436" s="359" t="s">
        <v>966</v>
      </c>
      <c r="E436" s="359" t="s">
        <v>959</v>
      </c>
      <c r="F436" s="359" t="s">
        <v>995</v>
      </c>
      <c r="G436" s="358" t="s">
        <v>989</v>
      </c>
      <c r="H436" s="359"/>
      <c r="I436" s="359"/>
      <c r="J436" s="359"/>
      <c r="K436" s="360" t="s">
        <v>971</v>
      </c>
      <c r="L436" s="359" t="s">
        <v>148</v>
      </c>
      <c r="M436" s="359" t="s">
        <v>1002</v>
      </c>
      <c r="N436" s="359"/>
      <c r="O436" s="359"/>
      <c r="P436" s="359"/>
    </row>
    <row r="437" spans="1:16" ht="18">
      <c r="A437" s="360">
        <v>365</v>
      </c>
      <c r="B437" s="359" t="s">
        <v>970</v>
      </c>
      <c r="C437" s="359" t="s">
        <v>263</v>
      </c>
      <c r="D437" s="359" t="s">
        <v>966</v>
      </c>
      <c r="E437" s="359" t="s">
        <v>959</v>
      </c>
      <c r="F437" s="359" t="s">
        <v>995</v>
      </c>
      <c r="G437" s="358" t="s">
        <v>989</v>
      </c>
      <c r="H437" s="359"/>
      <c r="I437" s="359"/>
      <c r="J437" s="359"/>
      <c r="K437" s="360" t="s">
        <v>971</v>
      </c>
      <c r="L437" s="359" t="s">
        <v>148</v>
      </c>
      <c r="M437" s="359" t="s">
        <v>1002</v>
      </c>
      <c r="N437" s="359"/>
      <c r="O437" s="359"/>
      <c r="P437" s="359"/>
    </row>
    <row r="438" spans="1:16" ht="18">
      <c r="A438" s="360">
        <v>366</v>
      </c>
      <c r="B438" s="359" t="s">
        <v>970</v>
      </c>
      <c r="C438" s="359" t="s">
        <v>263</v>
      </c>
      <c r="D438" s="359" t="s">
        <v>966</v>
      </c>
      <c r="E438" s="359" t="s">
        <v>959</v>
      </c>
      <c r="F438" s="359" t="s">
        <v>995</v>
      </c>
      <c r="G438" s="358" t="s">
        <v>989</v>
      </c>
      <c r="H438" s="359"/>
      <c r="I438" s="359"/>
      <c r="J438" s="359"/>
      <c r="K438" s="360" t="s">
        <v>971</v>
      </c>
      <c r="L438" s="359" t="s">
        <v>148</v>
      </c>
      <c r="M438" s="359" t="s">
        <v>1002</v>
      </c>
      <c r="N438" s="359"/>
      <c r="O438" s="359"/>
      <c r="P438" s="359"/>
    </row>
    <row r="439" spans="1:16" ht="18">
      <c r="A439" s="360">
        <v>367</v>
      </c>
      <c r="B439" s="359" t="s">
        <v>963</v>
      </c>
      <c r="C439" s="359" t="s">
        <v>113</v>
      </c>
      <c r="D439" s="359" t="s">
        <v>966</v>
      </c>
      <c r="E439" s="359" t="s">
        <v>959</v>
      </c>
      <c r="F439" s="359" t="s">
        <v>990</v>
      </c>
      <c r="G439" s="358" t="s">
        <v>982</v>
      </c>
      <c r="H439" s="359" t="s">
        <v>966</v>
      </c>
      <c r="I439" s="359" t="s">
        <v>964</v>
      </c>
      <c r="J439" s="359"/>
      <c r="K439" s="360" t="s">
        <v>962</v>
      </c>
      <c r="L439" s="359" t="s">
        <v>981</v>
      </c>
      <c r="M439" s="359" t="s">
        <v>982</v>
      </c>
      <c r="N439" s="359"/>
      <c r="O439" s="359"/>
      <c r="P439" s="359"/>
    </row>
    <row r="440" spans="1:16" ht="18">
      <c r="A440" s="360">
        <v>368</v>
      </c>
      <c r="B440" s="359" t="s">
        <v>963</v>
      </c>
      <c r="C440" s="359" t="s">
        <v>113</v>
      </c>
      <c r="D440" s="359" t="s">
        <v>966</v>
      </c>
      <c r="E440" s="359" t="s">
        <v>959</v>
      </c>
      <c r="F440" s="359" t="s">
        <v>990</v>
      </c>
      <c r="G440" s="358" t="s">
        <v>982</v>
      </c>
      <c r="H440" s="359" t="s">
        <v>966</v>
      </c>
      <c r="I440" s="359" t="s">
        <v>964</v>
      </c>
      <c r="J440" s="359"/>
      <c r="K440" s="360" t="s">
        <v>962</v>
      </c>
      <c r="L440" s="359" t="s">
        <v>978</v>
      </c>
      <c r="M440" s="359" t="s">
        <v>979</v>
      </c>
      <c r="N440" s="359"/>
      <c r="O440" s="359"/>
      <c r="P440" s="359"/>
    </row>
    <row r="441" spans="1:16" ht="18">
      <c r="A441" s="360">
        <v>369</v>
      </c>
      <c r="B441" s="359" t="s">
        <v>963</v>
      </c>
      <c r="C441" s="359" t="s">
        <v>152</v>
      </c>
      <c r="D441" s="359" t="s">
        <v>966</v>
      </c>
      <c r="E441" s="359" t="s">
        <v>959</v>
      </c>
      <c r="F441" s="359" t="s">
        <v>990</v>
      </c>
      <c r="G441" s="358" t="s">
        <v>982</v>
      </c>
      <c r="H441" s="359" t="s">
        <v>966</v>
      </c>
      <c r="I441" s="359" t="s">
        <v>964</v>
      </c>
      <c r="J441" s="359" t="s">
        <v>965</v>
      </c>
      <c r="K441" s="360" t="s">
        <v>962</v>
      </c>
      <c r="L441" s="359" t="s">
        <v>981</v>
      </c>
      <c r="M441" s="359" t="s">
        <v>982</v>
      </c>
      <c r="N441" s="359"/>
      <c r="O441" s="359"/>
      <c r="P441" s="359"/>
    </row>
    <row r="442" spans="1:16" ht="18">
      <c r="A442" s="360">
        <v>370</v>
      </c>
      <c r="B442" s="359" t="s">
        <v>963</v>
      </c>
      <c r="C442" s="359" t="s">
        <v>152</v>
      </c>
      <c r="D442" s="359" t="s">
        <v>966</v>
      </c>
      <c r="E442" s="359" t="s">
        <v>959</v>
      </c>
      <c r="F442" s="359" t="s">
        <v>990</v>
      </c>
      <c r="G442" s="358" t="s">
        <v>982</v>
      </c>
      <c r="H442" s="359"/>
      <c r="I442" s="359"/>
      <c r="J442" s="359"/>
      <c r="K442" s="360" t="s">
        <v>962</v>
      </c>
      <c r="L442" s="359" t="s">
        <v>148</v>
      </c>
      <c r="M442" s="359" t="s">
        <v>1003</v>
      </c>
      <c r="N442" s="359"/>
      <c r="O442" s="359"/>
      <c r="P442" s="359"/>
    </row>
    <row r="443" spans="1:16" ht="18">
      <c r="A443" s="360">
        <v>371</v>
      </c>
      <c r="B443" s="359" t="s">
        <v>969</v>
      </c>
      <c r="C443" s="359" t="s">
        <v>84</v>
      </c>
      <c r="D443" s="359" t="s">
        <v>966</v>
      </c>
      <c r="E443" s="359" t="s">
        <v>959</v>
      </c>
      <c r="F443" s="359" t="s">
        <v>990</v>
      </c>
      <c r="G443" s="358" t="s">
        <v>982</v>
      </c>
      <c r="H443" s="359" t="s">
        <v>966</v>
      </c>
      <c r="I443" s="359" t="s">
        <v>964</v>
      </c>
      <c r="J443" s="359"/>
      <c r="K443" s="360" t="s">
        <v>967</v>
      </c>
      <c r="L443" s="359" t="s">
        <v>981</v>
      </c>
      <c r="M443" s="359" t="s">
        <v>982</v>
      </c>
      <c r="N443" s="359"/>
      <c r="O443" s="359"/>
      <c r="P443" s="359"/>
    </row>
    <row r="444" spans="1:16" ht="18">
      <c r="A444" s="360">
        <v>372</v>
      </c>
      <c r="B444" s="359" t="s">
        <v>969</v>
      </c>
      <c r="C444" s="359" t="s">
        <v>84</v>
      </c>
      <c r="D444" s="359" t="s">
        <v>966</v>
      </c>
      <c r="E444" s="359" t="s">
        <v>959</v>
      </c>
      <c r="F444" s="359" t="s">
        <v>990</v>
      </c>
      <c r="G444" s="358" t="s">
        <v>982</v>
      </c>
      <c r="H444" s="359" t="s">
        <v>966</v>
      </c>
      <c r="I444" s="359" t="s">
        <v>964</v>
      </c>
      <c r="J444" s="359"/>
      <c r="K444" s="360" t="s">
        <v>967</v>
      </c>
      <c r="L444" s="359" t="s">
        <v>981</v>
      </c>
      <c r="M444" s="359" t="s">
        <v>982</v>
      </c>
      <c r="N444" s="359"/>
      <c r="O444" s="359"/>
      <c r="P444" s="359"/>
    </row>
    <row r="445" spans="1:16" ht="18">
      <c r="A445" s="360">
        <v>373</v>
      </c>
      <c r="B445" s="359" t="s">
        <v>969</v>
      </c>
      <c r="C445" s="359" t="s">
        <v>25</v>
      </c>
      <c r="D445" s="359" t="s">
        <v>966</v>
      </c>
      <c r="E445" s="359" t="s">
        <v>959</v>
      </c>
      <c r="F445" s="359" t="s">
        <v>990</v>
      </c>
      <c r="G445" s="358" t="s">
        <v>982</v>
      </c>
      <c r="H445" s="359" t="s">
        <v>966</v>
      </c>
      <c r="I445" s="359" t="s">
        <v>964</v>
      </c>
      <c r="J445" s="359"/>
      <c r="K445" s="360" t="s">
        <v>967</v>
      </c>
      <c r="L445" s="359" t="s">
        <v>981</v>
      </c>
      <c r="M445" s="359" t="s">
        <v>982</v>
      </c>
      <c r="N445" s="359"/>
      <c r="O445" s="359"/>
      <c r="P445" s="359"/>
    </row>
    <row r="446" spans="1:16" ht="18">
      <c r="A446" s="360">
        <v>374</v>
      </c>
      <c r="B446" s="359" t="s">
        <v>969</v>
      </c>
      <c r="C446" s="359" t="s">
        <v>101</v>
      </c>
      <c r="D446" s="359" t="s">
        <v>966</v>
      </c>
      <c r="E446" s="359" t="s">
        <v>959</v>
      </c>
      <c r="F446" s="359" t="s">
        <v>990</v>
      </c>
      <c r="G446" s="358" t="s">
        <v>982</v>
      </c>
      <c r="H446" s="359" t="s">
        <v>966</v>
      </c>
      <c r="I446" s="359" t="s">
        <v>964</v>
      </c>
      <c r="J446" s="359"/>
      <c r="K446" s="360" t="s">
        <v>967</v>
      </c>
      <c r="L446" s="359" t="s">
        <v>981</v>
      </c>
      <c r="M446" s="359" t="s">
        <v>982</v>
      </c>
      <c r="N446" s="359"/>
      <c r="O446" s="359"/>
      <c r="P446" s="359"/>
    </row>
    <row r="447" spans="1:16" ht="18">
      <c r="A447" s="360">
        <v>375</v>
      </c>
      <c r="B447" s="359" t="s">
        <v>970</v>
      </c>
      <c r="C447" s="359" t="s">
        <v>65</v>
      </c>
      <c r="D447" s="359" t="s">
        <v>966</v>
      </c>
      <c r="E447" s="359" t="s">
        <v>959</v>
      </c>
      <c r="F447" s="359" t="s">
        <v>990</v>
      </c>
      <c r="G447" s="358" t="s">
        <v>982</v>
      </c>
      <c r="H447" s="359" t="s">
        <v>966</v>
      </c>
      <c r="I447" s="359" t="s">
        <v>964</v>
      </c>
      <c r="J447" s="359"/>
      <c r="K447" s="360" t="s">
        <v>971</v>
      </c>
      <c r="L447" s="359" t="s">
        <v>974</v>
      </c>
      <c r="M447" s="359" t="s">
        <v>975</v>
      </c>
      <c r="N447" s="359"/>
      <c r="O447" s="359"/>
      <c r="P447" s="359"/>
    </row>
    <row r="448" spans="1:16" ht="18">
      <c r="A448" s="360">
        <v>376</v>
      </c>
      <c r="B448" s="359" t="s">
        <v>970</v>
      </c>
      <c r="C448" s="359" t="s">
        <v>65</v>
      </c>
      <c r="D448" s="359" t="s">
        <v>966</v>
      </c>
      <c r="E448" s="359" t="s">
        <v>959</v>
      </c>
      <c r="F448" s="359" t="s">
        <v>990</v>
      </c>
      <c r="G448" s="358" t="s">
        <v>982</v>
      </c>
      <c r="H448" s="359" t="s">
        <v>966</v>
      </c>
      <c r="I448" s="359" t="s">
        <v>964</v>
      </c>
      <c r="J448" s="359"/>
      <c r="K448" s="360" t="s">
        <v>971</v>
      </c>
      <c r="L448" s="359" t="s">
        <v>981</v>
      </c>
      <c r="M448" s="359" t="s">
        <v>982</v>
      </c>
      <c r="N448" s="359"/>
      <c r="O448" s="359"/>
      <c r="P448" s="359"/>
    </row>
    <row r="449" spans="1:16" ht="18">
      <c r="A449" s="360">
        <v>377</v>
      </c>
      <c r="B449" s="359" t="s">
        <v>970</v>
      </c>
      <c r="C449" s="359" t="s">
        <v>65</v>
      </c>
      <c r="D449" s="359" t="s">
        <v>966</v>
      </c>
      <c r="E449" s="359" t="s">
        <v>959</v>
      </c>
      <c r="F449" s="359" t="s">
        <v>990</v>
      </c>
      <c r="G449" s="358" t="s">
        <v>982</v>
      </c>
      <c r="H449" s="359" t="s">
        <v>966</v>
      </c>
      <c r="I449" s="359" t="s">
        <v>964</v>
      </c>
      <c r="J449" s="359"/>
      <c r="K449" s="360" t="s">
        <v>971</v>
      </c>
      <c r="L449" s="359" t="s">
        <v>981</v>
      </c>
      <c r="M449" s="359" t="s">
        <v>982</v>
      </c>
      <c r="N449" s="359"/>
      <c r="O449" s="359"/>
      <c r="P449" s="359"/>
    </row>
    <row r="450" spans="1:16" ht="18">
      <c r="A450" s="360">
        <v>378</v>
      </c>
      <c r="B450" s="359" t="s">
        <v>970</v>
      </c>
      <c r="C450" s="359" t="s">
        <v>65</v>
      </c>
      <c r="D450" s="359" t="s">
        <v>966</v>
      </c>
      <c r="E450" s="359" t="s">
        <v>959</v>
      </c>
      <c r="F450" s="359" t="s">
        <v>990</v>
      </c>
      <c r="G450" s="358" t="s">
        <v>982</v>
      </c>
      <c r="H450" s="359" t="s">
        <v>966</v>
      </c>
      <c r="I450" s="359" t="s">
        <v>964</v>
      </c>
      <c r="J450" s="359"/>
      <c r="K450" s="360" t="s">
        <v>971</v>
      </c>
      <c r="L450" s="359" t="s">
        <v>981</v>
      </c>
      <c r="M450" s="359" t="s">
        <v>982</v>
      </c>
      <c r="N450" s="359"/>
      <c r="O450" s="359"/>
      <c r="P450" s="359"/>
    </row>
    <row r="451" spans="1:16" ht="18">
      <c r="A451" s="360">
        <v>379</v>
      </c>
      <c r="B451" s="359" t="s">
        <v>970</v>
      </c>
      <c r="C451" s="359" t="s">
        <v>65</v>
      </c>
      <c r="D451" s="359" t="s">
        <v>966</v>
      </c>
      <c r="E451" s="359" t="s">
        <v>959</v>
      </c>
      <c r="F451" s="359" t="s">
        <v>990</v>
      </c>
      <c r="G451" s="358" t="s">
        <v>982</v>
      </c>
      <c r="H451" s="359" t="s">
        <v>966</v>
      </c>
      <c r="I451" s="359" t="s">
        <v>964</v>
      </c>
      <c r="J451" s="359"/>
      <c r="K451" s="360" t="s">
        <v>971</v>
      </c>
      <c r="L451" s="359" t="s">
        <v>981</v>
      </c>
      <c r="M451" s="359" t="s">
        <v>982</v>
      </c>
      <c r="N451" s="359"/>
      <c r="O451" s="359"/>
      <c r="P451" s="359"/>
    </row>
    <row r="452" spans="1:16" ht="18">
      <c r="A452" s="360">
        <v>380</v>
      </c>
      <c r="B452" s="359" t="s">
        <v>970</v>
      </c>
      <c r="C452" s="359" t="s">
        <v>65</v>
      </c>
      <c r="D452" s="359" t="s">
        <v>966</v>
      </c>
      <c r="E452" s="359" t="s">
        <v>959</v>
      </c>
      <c r="F452" s="359" t="s">
        <v>990</v>
      </c>
      <c r="G452" s="358" t="s">
        <v>982</v>
      </c>
      <c r="H452" s="359" t="s">
        <v>966</v>
      </c>
      <c r="I452" s="359" t="s">
        <v>964</v>
      </c>
      <c r="J452" s="359"/>
      <c r="K452" s="360" t="s">
        <v>971</v>
      </c>
      <c r="L452" s="359" t="s">
        <v>981</v>
      </c>
      <c r="M452" s="359" t="s">
        <v>982</v>
      </c>
      <c r="N452" s="359"/>
      <c r="O452" s="359"/>
      <c r="P452" s="359"/>
    </row>
    <row r="453" spans="1:16" ht="18">
      <c r="A453" s="360">
        <v>381</v>
      </c>
      <c r="B453" s="359" t="s">
        <v>970</v>
      </c>
      <c r="C453" s="359" t="s">
        <v>259</v>
      </c>
      <c r="D453" s="359" t="s">
        <v>966</v>
      </c>
      <c r="E453" s="359" t="s">
        <v>959</v>
      </c>
      <c r="F453" s="359" t="s">
        <v>990</v>
      </c>
      <c r="G453" s="358" t="s">
        <v>982</v>
      </c>
      <c r="H453" s="359" t="s">
        <v>966</v>
      </c>
      <c r="I453" s="359" t="s">
        <v>964</v>
      </c>
      <c r="J453" s="359"/>
      <c r="K453" s="360" t="s">
        <v>971</v>
      </c>
      <c r="L453" s="359" t="s">
        <v>981</v>
      </c>
      <c r="M453" s="359" t="s">
        <v>982</v>
      </c>
      <c r="N453" s="359"/>
      <c r="O453" s="359"/>
      <c r="P453" s="359"/>
    </row>
    <row r="454" spans="1:16" ht="18">
      <c r="A454" s="360">
        <v>382</v>
      </c>
      <c r="B454" s="359" t="s">
        <v>970</v>
      </c>
      <c r="C454" s="359" t="s">
        <v>259</v>
      </c>
      <c r="D454" s="359" t="s">
        <v>966</v>
      </c>
      <c r="E454" s="359" t="s">
        <v>959</v>
      </c>
      <c r="F454" s="359" t="s">
        <v>990</v>
      </c>
      <c r="G454" s="358" t="s">
        <v>982</v>
      </c>
      <c r="H454" s="359" t="s">
        <v>966</v>
      </c>
      <c r="I454" s="359" t="s">
        <v>964</v>
      </c>
      <c r="J454" s="359"/>
      <c r="K454" s="360" t="s">
        <v>971</v>
      </c>
      <c r="L454" s="359" t="s">
        <v>981</v>
      </c>
      <c r="M454" s="359" t="s">
        <v>982</v>
      </c>
      <c r="N454" s="359"/>
      <c r="O454" s="359"/>
      <c r="P454" s="359"/>
    </row>
    <row r="455" spans="1:16" ht="18">
      <c r="A455" s="360">
        <v>383</v>
      </c>
      <c r="B455" s="359" t="s">
        <v>970</v>
      </c>
      <c r="C455" s="359" t="s">
        <v>259</v>
      </c>
      <c r="D455" s="359" t="s">
        <v>966</v>
      </c>
      <c r="E455" s="359" t="s">
        <v>959</v>
      </c>
      <c r="F455" s="359" t="s">
        <v>990</v>
      </c>
      <c r="G455" s="358" t="s">
        <v>982</v>
      </c>
      <c r="H455" s="359" t="s">
        <v>966</v>
      </c>
      <c r="I455" s="359" t="s">
        <v>964</v>
      </c>
      <c r="J455" s="359"/>
      <c r="K455" s="360" t="s">
        <v>971</v>
      </c>
      <c r="L455" s="359" t="s">
        <v>981</v>
      </c>
      <c r="M455" s="359" t="s">
        <v>982</v>
      </c>
      <c r="N455" s="359"/>
      <c r="O455" s="359"/>
      <c r="P455" s="359"/>
    </row>
    <row r="456" spans="1:16" ht="18">
      <c r="A456" s="360">
        <v>384</v>
      </c>
      <c r="B456" s="359" t="s">
        <v>970</v>
      </c>
      <c r="C456" s="359" t="s">
        <v>259</v>
      </c>
      <c r="D456" s="359" t="s">
        <v>966</v>
      </c>
      <c r="E456" s="359" t="s">
        <v>959</v>
      </c>
      <c r="F456" s="359" t="s">
        <v>990</v>
      </c>
      <c r="G456" s="358" t="s">
        <v>982</v>
      </c>
      <c r="H456" s="359" t="s">
        <v>966</v>
      </c>
      <c r="I456" s="359" t="s">
        <v>964</v>
      </c>
      <c r="J456" s="359"/>
      <c r="K456" s="360" t="s">
        <v>971</v>
      </c>
      <c r="L456" s="359" t="s">
        <v>981</v>
      </c>
      <c r="M456" s="359" t="s">
        <v>982</v>
      </c>
      <c r="N456" s="359"/>
      <c r="O456" s="359"/>
      <c r="P456" s="359"/>
    </row>
    <row r="457" spans="1:16" ht="18">
      <c r="A457" s="360">
        <v>385</v>
      </c>
      <c r="B457" s="359" t="s">
        <v>970</v>
      </c>
      <c r="C457" s="359" t="s">
        <v>259</v>
      </c>
      <c r="D457" s="359" t="s">
        <v>966</v>
      </c>
      <c r="E457" s="359" t="s">
        <v>959</v>
      </c>
      <c r="F457" s="359" t="s">
        <v>990</v>
      </c>
      <c r="G457" s="358" t="s">
        <v>982</v>
      </c>
      <c r="H457" s="359" t="s">
        <v>966</v>
      </c>
      <c r="I457" s="359" t="s">
        <v>964</v>
      </c>
      <c r="J457" s="359"/>
      <c r="K457" s="360" t="s">
        <v>971</v>
      </c>
      <c r="L457" s="359" t="s">
        <v>981</v>
      </c>
      <c r="M457" s="359" t="s">
        <v>982</v>
      </c>
      <c r="N457" s="359"/>
      <c r="O457" s="359"/>
      <c r="P457" s="359"/>
    </row>
    <row r="458" spans="1:16" ht="18">
      <c r="A458" s="360">
        <v>386</v>
      </c>
      <c r="B458" s="359" t="s">
        <v>970</v>
      </c>
      <c r="C458" s="359" t="s">
        <v>259</v>
      </c>
      <c r="D458" s="359" t="s">
        <v>966</v>
      </c>
      <c r="E458" s="359" t="s">
        <v>959</v>
      </c>
      <c r="F458" s="359" t="s">
        <v>990</v>
      </c>
      <c r="G458" s="358" t="s">
        <v>982</v>
      </c>
      <c r="H458" s="359" t="s">
        <v>966</v>
      </c>
      <c r="I458" s="359" t="s">
        <v>964</v>
      </c>
      <c r="J458" s="359"/>
      <c r="K458" s="360" t="s">
        <v>971</v>
      </c>
      <c r="L458" s="359" t="s">
        <v>981</v>
      </c>
      <c r="M458" s="359" t="s">
        <v>982</v>
      </c>
      <c r="N458" s="359"/>
      <c r="O458" s="359"/>
      <c r="P458" s="359"/>
    </row>
    <row r="459" spans="1:16" ht="18">
      <c r="A459" s="360">
        <v>387</v>
      </c>
      <c r="B459" s="359" t="s">
        <v>970</v>
      </c>
      <c r="C459" s="359" t="s">
        <v>259</v>
      </c>
      <c r="D459" s="359" t="s">
        <v>966</v>
      </c>
      <c r="E459" s="359" t="s">
        <v>959</v>
      </c>
      <c r="F459" s="359" t="s">
        <v>990</v>
      </c>
      <c r="G459" s="358" t="s">
        <v>982</v>
      </c>
      <c r="H459" s="359" t="s">
        <v>966</v>
      </c>
      <c r="I459" s="359" t="s">
        <v>964</v>
      </c>
      <c r="J459" s="359"/>
      <c r="K459" s="360" t="s">
        <v>971</v>
      </c>
      <c r="L459" s="359" t="s">
        <v>981</v>
      </c>
      <c r="M459" s="359" t="s">
        <v>982</v>
      </c>
      <c r="N459" s="359"/>
      <c r="O459" s="359"/>
      <c r="P459" s="359"/>
    </row>
    <row r="460" spans="1:16" ht="18">
      <c r="A460" s="360">
        <v>388</v>
      </c>
      <c r="B460" s="359" t="s">
        <v>970</v>
      </c>
      <c r="C460" s="359" t="s">
        <v>259</v>
      </c>
      <c r="D460" s="359" t="s">
        <v>966</v>
      </c>
      <c r="E460" s="359" t="s">
        <v>959</v>
      </c>
      <c r="F460" s="359" t="s">
        <v>990</v>
      </c>
      <c r="G460" s="358" t="s">
        <v>982</v>
      </c>
      <c r="H460" s="359" t="s">
        <v>966</v>
      </c>
      <c r="I460" s="359" t="s">
        <v>964</v>
      </c>
      <c r="J460" s="359"/>
      <c r="K460" s="360" t="s">
        <v>971</v>
      </c>
      <c r="L460" s="359" t="s">
        <v>981</v>
      </c>
      <c r="M460" s="359" t="s">
        <v>982</v>
      </c>
      <c r="N460" s="359"/>
      <c r="O460" s="359"/>
      <c r="P460" s="359"/>
    </row>
    <row r="461" spans="1:16" ht="18">
      <c r="A461" s="360">
        <v>389</v>
      </c>
      <c r="B461" s="359" t="s">
        <v>970</v>
      </c>
      <c r="C461" s="359" t="s">
        <v>263</v>
      </c>
      <c r="D461" s="359" t="s">
        <v>966</v>
      </c>
      <c r="E461" s="359" t="s">
        <v>959</v>
      </c>
      <c r="F461" s="359" t="s">
        <v>990</v>
      </c>
      <c r="G461" s="358" t="s">
        <v>982</v>
      </c>
      <c r="H461" s="359" t="s">
        <v>966</v>
      </c>
      <c r="I461" s="359" t="s">
        <v>964</v>
      </c>
      <c r="J461" s="359"/>
      <c r="K461" s="360" t="s">
        <v>971</v>
      </c>
      <c r="L461" s="359" t="s">
        <v>981</v>
      </c>
      <c r="M461" s="359" t="s">
        <v>982</v>
      </c>
      <c r="N461" s="359"/>
      <c r="O461" s="359"/>
      <c r="P461" s="359"/>
    </row>
    <row r="462" spans="1:16" ht="18">
      <c r="A462" s="360">
        <v>390</v>
      </c>
      <c r="B462" s="359" t="s">
        <v>970</v>
      </c>
      <c r="C462" s="359" t="s">
        <v>263</v>
      </c>
      <c r="D462" s="359" t="s">
        <v>966</v>
      </c>
      <c r="E462" s="359" t="s">
        <v>959</v>
      </c>
      <c r="F462" s="359" t="s">
        <v>990</v>
      </c>
      <c r="G462" s="358" t="s">
        <v>982</v>
      </c>
      <c r="H462" s="359" t="s">
        <v>966</v>
      </c>
      <c r="I462" s="359" t="s">
        <v>964</v>
      </c>
      <c r="J462" s="359"/>
      <c r="K462" s="360" t="s">
        <v>971</v>
      </c>
      <c r="L462" s="359" t="s">
        <v>981</v>
      </c>
      <c r="M462" s="359" t="s">
        <v>982</v>
      </c>
      <c r="N462" s="359"/>
      <c r="O462" s="359"/>
      <c r="P462" s="359"/>
    </row>
    <row r="463" spans="1:16" ht="18">
      <c r="A463" s="360">
        <v>391</v>
      </c>
      <c r="B463" s="359" t="s">
        <v>970</v>
      </c>
      <c r="C463" s="359" t="s">
        <v>263</v>
      </c>
      <c r="D463" s="359" t="s">
        <v>966</v>
      </c>
      <c r="E463" s="359" t="s">
        <v>959</v>
      </c>
      <c r="F463" s="359" t="s">
        <v>990</v>
      </c>
      <c r="G463" s="358" t="s">
        <v>982</v>
      </c>
      <c r="H463" s="359" t="s">
        <v>966</v>
      </c>
      <c r="I463" s="359" t="s">
        <v>964</v>
      </c>
      <c r="J463" s="359"/>
      <c r="K463" s="360" t="s">
        <v>971</v>
      </c>
      <c r="L463" s="359" t="s">
        <v>981</v>
      </c>
      <c r="M463" s="359" t="s">
        <v>982</v>
      </c>
      <c r="N463" s="359"/>
      <c r="O463" s="359"/>
      <c r="P463" s="359"/>
    </row>
    <row r="464" spans="1:16" ht="18">
      <c r="A464" s="360">
        <v>392</v>
      </c>
      <c r="B464" s="359" t="s">
        <v>970</v>
      </c>
      <c r="C464" s="359" t="s">
        <v>263</v>
      </c>
      <c r="D464" s="359" t="s">
        <v>966</v>
      </c>
      <c r="E464" s="359" t="s">
        <v>959</v>
      </c>
      <c r="F464" s="359" t="s">
        <v>990</v>
      </c>
      <c r="G464" s="358" t="s">
        <v>982</v>
      </c>
      <c r="H464" s="359" t="s">
        <v>966</v>
      </c>
      <c r="I464" s="359" t="s">
        <v>964</v>
      </c>
      <c r="J464" s="359"/>
      <c r="K464" s="360" t="s">
        <v>971</v>
      </c>
      <c r="L464" s="359" t="s">
        <v>981</v>
      </c>
      <c r="M464" s="359" t="s">
        <v>982</v>
      </c>
      <c r="N464" s="359"/>
      <c r="O464" s="359"/>
      <c r="P464" s="359"/>
    </row>
    <row r="465" spans="1:16" ht="18">
      <c r="A465" s="360">
        <v>393</v>
      </c>
      <c r="B465" s="359" t="s">
        <v>970</v>
      </c>
      <c r="C465" s="359" t="s">
        <v>263</v>
      </c>
      <c r="D465" s="359" t="s">
        <v>966</v>
      </c>
      <c r="E465" s="359" t="s">
        <v>959</v>
      </c>
      <c r="F465" s="359" t="s">
        <v>990</v>
      </c>
      <c r="G465" s="358" t="s">
        <v>982</v>
      </c>
      <c r="H465" s="359" t="s">
        <v>966</v>
      </c>
      <c r="I465" s="359" t="s">
        <v>964</v>
      </c>
      <c r="J465" s="359"/>
      <c r="K465" s="360" t="s">
        <v>971</v>
      </c>
      <c r="L465" s="359" t="s">
        <v>981</v>
      </c>
      <c r="M465" s="359" t="s">
        <v>982</v>
      </c>
      <c r="N465" s="359"/>
      <c r="O465" s="359"/>
      <c r="P465" s="359"/>
    </row>
    <row r="466" spans="1:16" ht="18">
      <c r="A466" s="360">
        <v>394</v>
      </c>
      <c r="B466" s="359" t="s">
        <v>970</v>
      </c>
      <c r="C466" s="359" t="s">
        <v>65</v>
      </c>
      <c r="D466" s="359" t="s">
        <v>966</v>
      </c>
      <c r="E466" s="359" t="s">
        <v>959</v>
      </c>
      <c r="F466" s="359" t="s">
        <v>990</v>
      </c>
      <c r="G466" s="358" t="s">
        <v>982</v>
      </c>
      <c r="H466" s="359" t="s">
        <v>966</v>
      </c>
      <c r="I466" s="359" t="s">
        <v>964</v>
      </c>
      <c r="J466" s="359" t="s">
        <v>965</v>
      </c>
      <c r="K466" s="360" t="s">
        <v>971</v>
      </c>
      <c r="L466" s="359" t="s">
        <v>981</v>
      </c>
      <c r="M466" s="359" t="s">
        <v>982</v>
      </c>
      <c r="N466" s="359"/>
      <c r="O466" s="359"/>
      <c r="P466" s="359"/>
    </row>
    <row r="467" spans="1:16" ht="18">
      <c r="A467" s="360">
        <v>395</v>
      </c>
      <c r="B467" s="359" t="s">
        <v>970</v>
      </c>
      <c r="C467" s="359" t="s">
        <v>65</v>
      </c>
      <c r="D467" s="359" t="s">
        <v>966</v>
      </c>
      <c r="E467" s="359" t="s">
        <v>959</v>
      </c>
      <c r="F467" s="359" t="s">
        <v>990</v>
      </c>
      <c r="G467" s="358" t="s">
        <v>982</v>
      </c>
      <c r="H467" s="359" t="s">
        <v>966</v>
      </c>
      <c r="I467" s="359" t="s">
        <v>964</v>
      </c>
      <c r="J467" s="359"/>
      <c r="K467" s="360" t="s">
        <v>971</v>
      </c>
      <c r="L467" s="359" t="s">
        <v>981</v>
      </c>
      <c r="M467" s="359" t="s">
        <v>982</v>
      </c>
      <c r="N467" s="359"/>
      <c r="O467" s="359"/>
      <c r="P467" s="359"/>
    </row>
    <row r="468" spans="1:16" ht="18">
      <c r="A468" s="360">
        <v>396</v>
      </c>
      <c r="B468" s="359" t="s">
        <v>970</v>
      </c>
      <c r="C468" s="359" t="s">
        <v>65</v>
      </c>
      <c r="D468" s="359" t="s">
        <v>966</v>
      </c>
      <c r="E468" s="359" t="s">
        <v>959</v>
      </c>
      <c r="F468" s="359" t="s">
        <v>990</v>
      </c>
      <c r="G468" s="358" t="s">
        <v>982</v>
      </c>
      <c r="H468" s="359" t="s">
        <v>966</v>
      </c>
      <c r="I468" s="359" t="s">
        <v>964</v>
      </c>
      <c r="J468" s="359"/>
      <c r="K468" s="360" t="s">
        <v>971</v>
      </c>
      <c r="L468" s="359" t="s">
        <v>981</v>
      </c>
      <c r="M468" s="359" t="s">
        <v>982</v>
      </c>
      <c r="N468" s="359"/>
      <c r="O468" s="359"/>
      <c r="P468" s="359"/>
    </row>
    <row r="469" spans="1:16" ht="18">
      <c r="A469" s="360">
        <v>397</v>
      </c>
      <c r="B469" s="359" t="s">
        <v>970</v>
      </c>
      <c r="C469" s="359" t="s">
        <v>65</v>
      </c>
      <c r="D469" s="359" t="s">
        <v>966</v>
      </c>
      <c r="E469" s="359" t="s">
        <v>959</v>
      </c>
      <c r="F469" s="359" t="s">
        <v>990</v>
      </c>
      <c r="G469" s="358" t="s">
        <v>982</v>
      </c>
      <c r="H469" s="359" t="s">
        <v>966</v>
      </c>
      <c r="I469" s="359" t="s">
        <v>964</v>
      </c>
      <c r="J469" s="359"/>
      <c r="K469" s="360" t="s">
        <v>971</v>
      </c>
      <c r="L469" s="359" t="s">
        <v>981</v>
      </c>
      <c r="M469" s="359" t="s">
        <v>982</v>
      </c>
      <c r="N469" s="359"/>
      <c r="O469" s="359"/>
      <c r="P469" s="359"/>
    </row>
    <row r="470" spans="1:16" ht="18">
      <c r="A470" s="360">
        <v>398</v>
      </c>
      <c r="B470" s="359" t="s">
        <v>970</v>
      </c>
      <c r="C470" s="359" t="s">
        <v>65</v>
      </c>
      <c r="D470" s="359" t="s">
        <v>966</v>
      </c>
      <c r="E470" s="359" t="s">
        <v>959</v>
      </c>
      <c r="F470" s="359" t="s">
        <v>990</v>
      </c>
      <c r="G470" s="358" t="s">
        <v>982</v>
      </c>
      <c r="H470" s="359" t="s">
        <v>966</v>
      </c>
      <c r="I470" s="359" t="s">
        <v>964</v>
      </c>
      <c r="J470" s="359"/>
      <c r="K470" s="360" t="s">
        <v>971</v>
      </c>
      <c r="L470" s="359" t="s">
        <v>981</v>
      </c>
      <c r="M470" s="359" t="s">
        <v>982</v>
      </c>
      <c r="N470" s="359"/>
      <c r="O470" s="359"/>
      <c r="P470" s="359"/>
    </row>
    <row r="471" spans="1:16" ht="18">
      <c r="A471" s="360">
        <v>399</v>
      </c>
      <c r="B471" s="359" t="s">
        <v>970</v>
      </c>
      <c r="C471" s="359" t="s">
        <v>65</v>
      </c>
      <c r="D471" s="359" t="s">
        <v>966</v>
      </c>
      <c r="E471" s="359" t="s">
        <v>959</v>
      </c>
      <c r="F471" s="359" t="s">
        <v>990</v>
      </c>
      <c r="G471" s="358" t="s">
        <v>982</v>
      </c>
      <c r="H471" s="359" t="s">
        <v>966</v>
      </c>
      <c r="I471" s="359" t="s">
        <v>964</v>
      </c>
      <c r="J471" s="359"/>
      <c r="K471" s="360" t="s">
        <v>971</v>
      </c>
      <c r="L471" s="359" t="s">
        <v>981</v>
      </c>
      <c r="M471" s="359" t="s">
        <v>982</v>
      </c>
      <c r="N471" s="359"/>
      <c r="O471" s="359"/>
      <c r="P471" s="359"/>
    </row>
    <row r="472" spans="1:16" ht="18">
      <c r="A472" s="360">
        <v>400</v>
      </c>
      <c r="B472" s="359" t="s">
        <v>970</v>
      </c>
      <c r="C472" s="359" t="s">
        <v>65</v>
      </c>
      <c r="D472" s="359" t="s">
        <v>966</v>
      </c>
      <c r="E472" s="359" t="s">
        <v>959</v>
      </c>
      <c r="F472" s="359" t="s">
        <v>990</v>
      </c>
      <c r="G472" s="358" t="s">
        <v>982</v>
      </c>
      <c r="H472" s="359" t="s">
        <v>966</v>
      </c>
      <c r="I472" s="359" t="s">
        <v>964</v>
      </c>
      <c r="J472" s="359"/>
      <c r="K472" s="360" t="s">
        <v>971</v>
      </c>
      <c r="L472" s="359" t="s">
        <v>981</v>
      </c>
      <c r="M472" s="359" t="s">
        <v>982</v>
      </c>
      <c r="N472" s="359"/>
      <c r="O472" s="359"/>
      <c r="P472" s="359"/>
    </row>
    <row r="473" spans="1:16" ht="18">
      <c r="A473" s="360">
        <v>401</v>
      </c>
      <c r="B473" s="359" t="s">
        <v>970</v>
      </c>
      <c r="C473" s="359" t="s">
        <v>65</v>
      </c>
      <c r="D473" s="359" t="s">
        <v>966</v>
      </c>
      <c r="E473" s="359" t="s">
        <v>959</v>
      </c>
      <c r="F473" s="359" t="s">
        <v>990</v>
      </c>
      <c r="G473" s="358" t="s">
        <v>982</v>
      </c>
      <c r="H473" s="359" t="s">
        <v>966</v>
      </c>
      <c r="I473" s="359" t="s">
        <v>964</v>
      </c>
      <c r="J473" s="359"/>
      <c r="K473" s="360" t="s">
        <v>971</v>
      </c>
      <c r="L473" s="359" t="s">
        <v>981</v>
      </c>
      <c r="M473" s="359" t="s">
        <v>982</v>
      </c>
      <c r="N473" s="359"/>
      <c r="O473" s="359"/>
      <c r="P473" s="359"/>
    </row>
    <row r="474" spans="1:16" ht="18">
      <c r="A474" s="360">
        <v>402</v>
      </c>
      <c r="B474" s="359" t="s">
        <v>970</v>
      </c>
      <c r="C474" s="359" t="s">
        <v>65</v>
      </c>
      <c r="D474" s="359" t="s">
        <v>966</v>
      </c>
      <c r="E474" s="359" t="s">
        <v>959</v>
      </c>
      <c r="F474" s="359" t="s">
        <v>990</v>
      </c>
      <c r="G474" s="358" t="s">
        <v>982</v>
      </c>
      <c r="H474" s="359" t="s">
        <v>966</v>
      </c>
      <c r="I474" s="359" t="s">
        <v>964</v>
      </c>
      <c r="J474" s="359"/>
      <c r="K474" s="360" t="s">
        <v>971</v>
      </c>
      <c r="L474" s="359" t="s">
        <v>981</v>
      </c>
      <c r="M474" s="359" t="s">
        <v>982</v>
      </c>
      <c r="N474" s="359"/>
      <c r="O474" s="359"/>
      <c r="P474" s="359"/>
    </row>
    <row r="475" spans="1:16" ht="18">
      <c r="A475" s="360">
        <v>403</v>
      </c>
      <c r="B475" s="359" t="s">
        <v>970</v>
      </c>
      <c r="C475" s="359" t="s">
        <v>65</v>
      </c>
      <c r="D475" s="359" t="s">
        <v>966</v>
      </c>
      <c r="E475" s="359" t="s">
        <v>959</v>
      </c>
      <c r="F475" s="359" t="s">
        <v>990</v>
      </c>
      <c r="G475" s="358" t="s">
        <v>982</v>
      </c>
      <c r="H475" s="359" t="s">
        <v>966</v>
      </c>
      <c r="I475" s="359" t="s">
        <v>964</v>
      </c>
      <c r="J475" s="359"/>
      <c r="K475" s="360" t="s">
        <v>971</v>
      </c>
      <c r="L475" s="359" t="s">
        <v>981</v>
      </c>
      <c r="M475" s="359" t="s">
        <v>982</v>
      </c>
      <c r="N475" s="359"/>
      <c r="O475" s="359"/>
      <c r="P475" s="359"/>
    </row>
    <row r="476" spans="1:16" ht="18">
      <c r="A476" s="360">
        <v>404</v>
      </c>
      <c r="B476" s="359" t="s">
        <v>970</v>
      </c>
      <c r="C476" s="359" t="s">
        <v>65</v>
      </c>
      <c r="D476" s="359" t="s">
        <v>966</v>
      </c>
      <c r="E476" s="359" t="s">
        <v>959</v>
      </c>
      <c r="F476" s="359" t="s">
        <v>990</v>
      </c>
      <c r="G476" s="358" t="s">
        <v>982</v>
      </c>
      <c r="H476" s="359" t="s">
        <v>966</v>
      </c>
      <c r="I476" s="359" t="s">
        <v>964</v>
      </c>
      <c r="J476" s="359"/>
      <c r="K476" s="360" t="s">
        <v>971</v>
      </c>
      <c r="L476" s="359" t="s">
        <v>981</v>
      </c>
      <c r="M476" s="359" t="s">
        <v>982</v>
      </c>
      <c r="N476" s="359"/>
      <c r="O476" s="359"/>
      <c r="P476" s="359"/>
    </row>
    <row r="477" spans="1:16" ht="18">
      <c r="A477" s="360">
        <v>405</v>
      </c>
      <c r="B477" s="359" t="s">
        <v>970</v>
      </c>
      <c r="C477" s="359" t="s">
        <v>263</v>
      </c>
      <c r="D477" s="359" t="s">
        <v>966</v>
      </c>
      <c r="E477" s="359" t="s">
        <v>959</v>
      </c>
      <c r="F477" s="359" t="s">
        <v>990</v>
      </c>
      <c r="G477" s="358" t="s">
        <v>982</v>
      </c>
      <c r="H477" s="359" t="s">
        <v>966</v>
      </c>
      <c r="I477" s="359" t="s">
        <v>964</v>
      </c>
      <c r="J477" s="359"/>
      <c r="K477" s="360" t="s">
        <v>971</v>
      </c>
      <c r="L477" s="359" t="s">
        <v>981</v>
      </c>
      <c r="M477" s="359" t="s">
        <v>982</v>
      </c>
      <c r="N477" s="359"/>
      <c r="O477" s="359"/>
      <c r="P477" s="359"/>
    </row>
    <row r="478" spans="1:16" ht="18">
      <c r="A478" s="360">
        <v>406</v>
      </c>
      <c r="B478" s="359" t="s">
        <v>970</v>
      </c>
      <c r="C478" s="359" t="s">
        <v>263</v>
      </c>
      <c r="D478" s="359" t="s">
        <v>966</v>
      </c>
      <c r="E478" s="359" t="s">
        <v>959</v>
      </c>
      <c r="F478" s="359" t="s">
        <v>990</v>
      </c>
      <c r="G478" s="358" t="s">
        <v>982</v>
      </c>
      <c r="H478" s="359" t="s">
        <v>966</v>
      </c>
      <c r="I478" s="359" t="s">
        <v>964</v>
      </c>
      <c r="J478" s="359"/>
      <c r="K478" s="360" t="s">
        <v>971</v>
      </c>
      <c r="L478" s="359" t="s">
        <v>981</v>
      </c>
      <c r="M478" s="359" t="s">
        <v>982</v>
      </c>
      <c r="N478" s="359"/>
      <c r="O478" s="359"/>
      <c r="P478" s="359"/>
    </row>
    <row r="479" spans="1:16" ht="18">
      <c r="A479" s="360">
        <v>407</v>
      </c>
      <c r="B479" s="359" t="s">
        <v>970</v>
      </c>
      <c r="C479" s="359" t="s">
        <v>263</v>
      </c>
      <c r="D479" s="359" t="s">
        <v>966</v>
      </c>
      <c r="E479" s="359" t="s">
        <v>959</v>
      </c>
      <c r="F479" s="359" t="s">
        <v>990</v>
      </c>
      <c r="G479" s="358" t="s">
        <v>982</v>
      </c>
      <c r="H479" s="359" t="s">
        <v>966</v>
      </c>
      <c r="I479" s="359" t="s">
        <v>964</v>
      </c>
      <c r="J479" s="359"/>
      <c r="K479" s="360" t="s">
        <v>971</v>
      </c>
      <c r="L479" s="359" t="s">
        <v>981</v>
      </c>
      <c r="M479" s="359" t="s">
        <v>982</v>
      </c>
      <c r="N479" s="359"/>
      <c r="O479" s="359"/>
      <c r="P479" s="359"/>
    </row>
    <row r="480" spans="1:16" ht="18">
      <c r="A480" s="360">
        <v>408</v>
      </c>
      <c r="B480" s="359" t="s">
        <v>970</v>
      </c>
      <c r="C480" s="359" t="s">
        <v>263</v>
      </c>
      <c r="D480" s="359" t="s">
        <v>966</v>
      </c>
      <c r="E480" s="359" t="s">
        <v>959</v>
      </c>
      <c r="F480" s="359" t="s">
        <v>990</v>
      </c>
      <c r="G480" s="358" t="s">
        <v>982</v>
      </c>
      <c r="H480" s="359" t="s">
        <v>966</v>
      </c>
      <c r="I480" s="359" t="s">
        <v>964</v>
      </c>
      <c r="J480" s="359"/>
      <c r="K480" s="360" t="s">
        <v>971</v>
      </c>
      <c r="L480" s="359" t="s">
        <v>981</v>
      </c>
      <c r="M480" s="359" t="s">
        <v>982</v>
      </c>
      <c r="N480" s="359"/>
      <c r="O480" s="359"/>
      <c r="P480" s="359"/>
    </row>
    <row r="481" spans="1:16" ht="18">
      <c r="A481" s="360">
        <v>409</v>
      </c>
      <c r="B481" s="359" t="s">
        <v>970</v>
      </c>
      <c r="C481" s="359" t="s">
        <v>263</v>
      </c>
      <c r="D481" s="359" t="s">
        <v>966</v>
      </c>
      <c r="E481" s="359" t="s">
        <v>959</v>
      </c>
      <c r="F481" s="359" t="s">
        <v>990</v>
      </c>
      <c r="G481" s="358" t="s">
        <v>982</v>
      </c>
      <c r="H481" s="359" t="s">
        <v>966</v>
      </c>
      <c r="I481" s="359" t="s">
        <v>964</v>
      </c>
      <c r="J481" s="359"/>
      <c r="K481" s="360" t="s">
        <v>971</v>
      </c>
      <c r="L481" s="359" t="s">
        <v>981</v>
      </c>
      <c r="M481" s="359" t="s">
        <v>982</v>
      </c>
      <c r="N481" s="359"/>
      <c r="O481" s="359"/>
      <c r="P481" s="359"/>
    </row>
    <row r="482" spans="1:16" ht="18">
      <c r="A482" s="360">
        <v>410</v>
      </c>
      <c r="B482" s="359" t="s">
        <v>970</v>
      </c>
      <c r="C482" s="359" t="s">
        <v>263</v>
      </c>
      <c r="D482" s="359" t="s">
        <v>966</v>
      </c>
      <c r="E482" s="359" t="s">
        <v>959</v>
      </c>
      <c r="F482" s="359" t="s">
        <v>990</v>
      </c>
      <c r="G482" s="358" t="s">
        <v>982</v>
      </c>
      <c r="H482" s="359" t="s">
        <v>966</v>
      </c>
      <c r="I482" s="359" t="s">
        <v>964</v>
      </c>
      <c r="J482" s="359"/>
      <c r="K482" s="360" t="s">
        <v>971</v>
      </c>
      <c r="L482" s="359" t="s">
        <v>981</v>
      </c>
      <c r="M482" s="359" t="s">
        <v>982</v>
      </c>
      <c r="N482" s="359"/>
      <c r="O482" s="359"/>
      <c r="P482" s="359"/>
    </row>
    <row r="483" spans="1:16" ht="18">
      <c r="A483" s="360">
        <v>411</v>
      </c>
      <c r="B483" s="359" t="s">
        <v>970</v>
      </c>
      <c r="C483" s="359" t="s">
        <v>263</v>
      </c>
      <c r="D483" s="359" t="s">
        <v>966</v>
      </c>
      <c r="E483" s="359" t="s">
        <v>959</v>
      </c>
      <c r="F483" s="359" t="s">
        <v>990</v>
      </c>
      <c r="G483" s="358" t="s">
        <v>982</v>
      </c>
      <c r="H483" s="359" t="s">
        <v>966</v>
      </c>
      <c r="I483" s="359" t="s">
        <v>964</v>
      </c>
      <c r="J483" s="359"/>
      <c r="K483" s="360" t="s">
        <v>971</v>
      </c>
      <c r="L483" s="359" t="s">
        <v>981</v>
      </c>
      <c r="M483" s="359" t="s">
        <v>982</v>
      </c>
      <c r="N483" s="359"/>
      <c r="O483" s="359"/>
      <c r="P483" s="359"/>
    </row>
    <row r="484" spans="1:16" ht="18">
      <c r="A484" s="360">
        <v>412</v>
      </c>
      <c r="B484" s="359" t="s">
        <v>970</v>
      </c>
      <c r="C484" s="359" t="s">
        <v>263</v>
      </c>
      <c r="D484" s="359" t="s">
        <v>966</v>
      </c>
      <c r="E484" s="359" t="s">
        <v>959</v>
      </c>
      <c r="F484" s="359" t="s">
        <v>990</v>
      </c>
      <c r="G484" s="358" t="s">
        <v>982</v>
      </c>
      <c r="H484" s="359" t="s">
        <v>966</v>
      </c>
      <c r="I484" s="359" t="s">
        <v>964</v>
      </c>
      <c r="J484" s="359"/>
      <c r="K484" s="360" t="s">
        <v>971</v>
      </c>
      <c r="L484" s="359" t="s">
        <v>981</v>
      </c>
      <c r="M484" s="359" t="s">
        <v>982</v>
      </c>
      <c r="N484" s="359"/>
      <c r="O484" s="359"/>
      <c r="P484" s="359"/>
    </row>
    <row r="485" spans="1:16" ht="18">
      <c r="A485" s="360">
        <v>413</v>
      </c>
      <c r="B485" s="359" t="s">
        <v>970</v>
      </c>
      <c r="C485" s="359" t="s">
        <v>263</v>
      </c>
      <c r="D485" s="359" t="s">
        <v>966</v>
      </c>
      <c r="E485" s="359" t="s">
        <v>959</v>
      </c>
      <c r="F485" s="359" t="s">
        <v>990</v>
      </c>
      <c r="G485" s="358" t="s">
        <v>982</v>
      </c>
      <c r="H485" s="359" t="s">
        <v>966</v>
      </c>
      <c r="I485" s="359" t="s">
        <v>964</v>
      </c>
      <c r="J485" s="359"/>
      <c r="K485" s="360" t="s">
        <v>971</v>
      </c>
      <c r="L485" s="359" t="s">
        <v>981</v>
      </c>
      <c r="M485" s="359" t="s">
        <v>982</v>
      </c>
      <c r="N485" s="359"/>
      <c r="O485" s="359"/>
      <c r="P485" s="359"/>
    </row>
    <row r="486" spans="1:16" ht="18">
      <c r="A486" s="360">
        <v>414</v>
      </c>
      <c r="B486" s="359" t="s">
        <v>970</v>
      </c>
      <c r="C486" s="359" t="s">
        <v>263</v>
      </c>
      <c r="D486" s="359" t="s">
        <v>966</v>
      </c>
      <c r="E486" s="359" t="s">
        <v>959</v>
      </c>
      <c r="F486" s="359" t="s">
        <v>990</v>
      </c>
      <c r="G486" s="358" t="s">
        <v>982</v>
      </c>
      <c r="H486" s="359" t="s">
        <v>966</v>
      </c>
      <c r="I486" s="359" t="s">
        <v>964</v>
      </c>
      <c r="J486" s="359"/>
      <c r="K486" s="360" t="s">
        <v>971</v>
      </c>
      <c r="L486" s="359" t="s">
        <v>981</v>
      </c>
      <c r="M486" s="359" t="s">
        <v>982</v>
      </c>
      <c r="N486" s="359"/>
      <c r="O486" s="359"/>
      <c r="P486" s="359"/>
    </row>
    <row r="487" spans="1:16" ht="18">
      <c r="A487" s="360">
        <v>415</v>
      </c>
      <c r="B487" s="359" t="s">
        <v>970</v>
      </c>
      <c r="C487" s="359" t="s">
        <v>263</v>
      </c>
      <c r="D487" s="359" t="s">
        <v>966</v>
      </c>
      <c r="E487" s="359" t="s">
        <v>959</v>
      </c>
      <c r="F487" s="359" t="s">
        <v>990</v>
      </c>
      <c r="G487" s="358" t="s">
        <v>982</v>
      </c>
      <c r="H487" s="359" t="s">
        <v>966</v>
      </c>
      <c r="I487" s="359" t="s">
        <v>964</v>
      </c>
      <c r="J487" s="359"/>
      <c r="K487" s="360" t="s">
        <v>971</v>
      </c>
      <c r="L487" s="359" t="s">
        <v>981</v>
      </c>
      <c r="M487" s="359" t="s">
        <v>982</v>
      </c>
      <c r="N487" s="359"/>
      <c r="O487" s="359"/>
      <c r="P487" s="359"/>
    </row>
    <row r="488" spans="1:16" ht="18">
      <c r="A488" s="360">
        <v>416</v>
      </c>
      <c r="B488" s="359" t="s">
        <v>970</v>
      </c>
      <c r="C488" s="359" t="s">
        <v>263</v>
      </c>
      <c r="D488" s="359" t="s">
        <v>966</v>
      </c>
      <c r="E488" s="359" t="s">
        <v>959</v>
      </c>
      <c r="F488" s="359" t="s">
        <v>990</v>
      </c>
      <c r="G488" s="358" t="s">
        <v>982</v>
      </c>
      <c r="H488" s="359" t="s">
        <v>966</v>
      </c>
      <c r="I488" s="359" t="s">
        <v>964</v>
      </c>
      <c r="J488" s="359"/>
      <c r="K488" s="360" t="s">
        <v>971</v>
      </c>
      <c r="L488" s="359" t="s">
        <v>981</v>
      </c>
      <c r="M488" s="359" t="s">
        <v>982</v>
      </c>
      <c r="N488" s="359"/>
      <c r="O488" s="359"/>
      <c r="P488" s="359"/>
    </row>
    <row r="489" spans="1:16" ht="18">
      <c r="A489" s="360">
        <v>417</v>
      </c>
      <c r="B489" s="359" t="s">
        <v>970</v>
      </c>
      <c r="C489" s="359" t="s">
        <v>263</v>
      </c>
      <c r="D489" s="359" t="s">
        <v>966</v>
      </c>
      <c r="E489" s="359" t="s">
        <v>959</v>
      </c>
      <c r="F489" s="359" t="s">
        <v>990</v>
      </c>
      <c r="G489" s="358" t="s">
        <v>982</v>
      </c>
      <c r="H489" s="359" t="s">
        <v>966</v>
      </c>
      <c r="I489" s="359" t="s">
        <v>964</v>
      </c>
      <c r="J489" s="359"/>
      <c r="K489" s="360" t="s">
        <v>971</v>
      </c>
      <c r="L489" s="359" t="s">
        <v>981</v>
      </c>
      <c r="M489" s="359" t="s">
        <v>982</v>
      </c>
      <c r="N489" s="359"/>
      <c r="O489" s="359"/>
      <c r="P489" s="359"/>
    </row>
    <row r="490" spans="1:16" ht="18">
      <c r="A490" s="360">
        <v>418</v>
      </c>
      <c r="B490" s="359" t="s">
        <v>970</v>
      </c>
      <c r="C490" s="359" t="s">
        <v>263</v>
      </c>
      <c r="D490" s="359" t="s">
        <v>966</v>
      </c>
      <c r="E490" s="359" t="s">
        <v>959</v>
      </c>
      <c r="F490" s="359" t="s">
        <v>990</v>
      </c>
      <c r="G490" s="358" t="s">
        <v>982</v>
      </c>
      <c r="H490" s="359" t="s">
        <v>966</v>
      </c>
      <c r="I490" s="359" t="s">
        <v>964</v>
      </c>
      <c r="J490" s="359"/>
      <c r="K490" s="360" t="s">
        <v>971</v>
      </c>
      <c r="L490" s="359" t="s">
        <v>981</v>
      </c>
      <c r="M490" s="359" t="s">
        <v>982</v>
      </c>
      <c r="N490" s="359"/>
      <c r="O490" s="359"/>
      <c r="P490" s="359"/>
    </row>
    <row r="491" spans="1:16" ht="18">
      <c r="A491" s="360">
        <v>419</v>
      </c>
      <c r="B491" s="359" t="s">
        <v>970</v>
      </c>
      <c r="C491" s="359" t="s">
        <v>263</v>
      </c>
      <c r="D491" s="359" t="s">
        <v>966</v>
      </c>
      <c r="E491" s="359" t="s">
        <v>959</v>
      </c>
      <c r="F491" s="359" t="s">
        <v>990</v>
      </c>
      <c r="G491" s="358" t="s">
        <v>982</v>
      </c>
      <c r="H491" s="359" t="s">
        <v>966</v>
      </c>
      <c r="I491" s="359" t="s">
        <v>964</v>
      </c>
      <c r="J491" s="359"/>
      <c r="K491" s="360" t="s">
        <v>971</v>
      </c>
      <c r="L491" s="359" t="s">
        <v>981</v>
      </c>
      <c r="M491" s="359" t="s">
        <v>982</v>
      </c>
      <c r="N491" s="359"/>
      <c r="O491" s="359"/>
      <c r="P491" s="359"/>
    </row>
    <row r="492" spans="1:16" ht="18">
      <c r="A492" s="360">
        <v>420</v>
      </c>
      <c r="B492" s="359" t="s">
        <v>970</v>
      </c>
      <c r="C492" s="359" t="s">
        <v>263</v>
      </c>
      <c r="D492" s="359" t="s">
        <v>966</v>
      </c>
      <c r="E492" s="359" t="s">
        <v>959</v>
      </c>
      <c r="F492" s="359" t="s">
        <v>990</v>
      </c>
      <c r="G492" s="358" t="s">
        <v>982</v>
      </c>
      <c r="H492" s="359" t="s">
        <v>966</v>
      </c>
      <c r="I492" s="359" t="s">
        <v>964</v>
      </c>
      <c r="J492" s="359"/>
      <c r="K492" s="360" t="s">
        <v>971</v>
      </c>
      <c r="L492" s="359" t="s">
        <v>981</v>
      </c>
      <c r="M492" s="359" t="s">
        <v>982</v>
      </c>
      <c r="N492" s="359"/>
      <c r="O492" s="359"/>
      <c r="P492" s="359"/>
    </row>
    <row r="493" spans="1:16" ht="18">
      <c r="A493" s="360">
        <v>421</v>
      </c>
      <c r="B493" s="359" t="s">
        <v>970</v>
      </c>
      <c r="C493" s="359" t="s">
        <v>263</v>
      </c>
      <c r="D493" s="359" t="s">
        <v>966</v>
      </c>
      <c r="E493" s="359" t="s">
        <v>959</v>
      </c>
      <c r="F493" s="359" t="s">
        <v>990</v>
      </c>
      <c r="G493" s="358" t="s">
        <v>982</v>
      </c>
      <c r="H493" s="359" t="s">
        <v>966</v>
      </c>
      <c r="I493" s="359" t="s">
        <v>964</v>
      </c>
      <c r="J493" s="359"/>
      <c r="K493" s="360" t="s">
        <v>971</v>
      </c>
      <c r="L493" s="359" t="s">
        <v>981</v>
      </c>
      <c r="M493" s="359" t="s">
        <v>982</v>
      </c>
      <c r="N493" s="359"/>
      <c r="O493" s="359"/>
      <c r="P493" s="359"/>
    </row>
    <row r="494" spans="1:16" ht="18">
      <c r="A494" s="360">
        <v>422</v>
      </c>
      <c r="B494" s="359" t="s">
        <v>970</v>
      </c>
      <c r="C494" s="359" t="s">
        <v>263</v>
      </c>
      <c r="D494" s="359" t="s">
        <v>966</v>
      </c>
      <c r="E494" s="359" t="s">
        <v>959</v>
      </c>
      <c r="F494" s="359" t="s">
        <v>990</v>
      </c>
      <c r="G494" s="358" t="s">
        <v>982</v>
      </c>
      <c r="H494" s="359" t="s">
        <v>966</v>
      </c>
      <c r="I494" s="359" t="s">
        <v>964</v>
      </c>
      <c r="J494" s="359"/>
      <c r="K494" s="360" t="s">
        <v>971</v>
      </c>
      <c r="L494" s="359" t="s">
        <v>981</v>
      </c>
      <c r="M494" s="359" t="s">
        <v>982</v>
      </c>
      <c r="N494" s="359"/>
      <c r="O494" s="359"/>
      <c r="P494" s="359"/>
    </row>
    <row r="495" spans="1:16" ht="18">
      <c r="A495" s="360">
        <v>423</v>
      </c>
      <c r="B495" s="359" t="s">
        <v>970</v>
      </c>
      <c r="C495" s="359" t="s">
        <v>263</v>
      </c>
      <c r="D495" s="359" t="s">
        <v>966</v>
      </c>
      <c r="E495" s="359" t="s">
        <v>959</v>
      </c>
      <c r="F495" s="359" t="s">
        <v>990</v>
      </c>
      <c r="G495" s="358" t="s">
        <v>982</v>
      </c>
      <c r="H495" s="359" t="s">
        <v>966</v>
      </c>
      <c r="I495" s="359" t="s">
        <v>964</v>
      </c>
      <c r="J495" s="359"/>
      <c r="K495" s="360" t="s">
        <v>971</v>
      </c>
      <c r="L495" s="359" t="s">
        <v>981</v>
      </c>
      <c r="M495" s="359" t="s">
        <v>982</v>
      </c>
      <c r="N495" s="359"/>
      <c r="O495" s="359"/>
      <c r="P495" s="359"/>
    </row>
    <row r="496" spans="1:16" ht="18">
      <c r="A496" s="360">
        <v>424</v>
      </c>
      <c r="B496" s="359" t="s">
        <v>970</v>
      </c>
      <c r="C496" s="359" t="s">
        <v>263</v>
      </c>
      <c r="D496" s="359" t="s">
        <v>966</v>
      </c>
      <c r="E496" s="359" t="s">
        <v>959</v>
      </c>
      <c r="F496" s="359" t="s">
        <v>990</v>
      </c>
      <c r="G496" s="358" t="s">
        <v>982</v>
      </c>
      <c r="H496" s="359" t="s">
        <v>966</v>
      </c>
      <c r="I496" s="359" t="s">
        <v>964</v>
      </c>
      <c r="J496" s="359"/>
      <c r="K496" s="360" t="s">
        <v>971</v>
      </c>
      <c r="L496" s="359" t="s">
        <v>981</v>
      </c>
      <c r="M496" s="359" t="s">
        <v>982</v>
      </c>
      <c r="N496" s="359"/>
      <c r="O496" s="359"/>
      <c r="P496" s="359"/>
    </row>
    <row r="497" spans="1:16" ht="18">
      <c r="A497" s="360">
        <v>425</v>
      </c>
      <c r="B497" s="359" t="s">
        <v>970</v>
      </c>
      <c r="C497" s="359" t="s">
        <v>263</v>
      </c>
      <c r="D497" s="359" t="s">
        <v>966</v>
      </c>
      <c r="E497" s="359" t="s">
        <v>959</v>
      </c>
      <c r="F497" s="359" t="s">
        <v>990</v>
      </c>
      <c r="G497" s="358" t="s">
        <v>982</v>
      </c>
      <c r="H497" s="359" t="s">
        <v>966</v>
      </c>
      <c r="I497" s="359" t="s">
        <v>964</v>
      </c>
      <c r="J497" s="359"/>
      <c r="K497" s="360" t="s">
        <v>971</v>
      </c>
      <c r="L497" s="359" t="s">
        <v>981</v>
      </c>
      <c r="M497" s="359" t="s">
        <v>982</v>
      </c>
      <c r="N497" s="359"/>
      <c r="O497" s="359"/>
      <c r="P497" s="359"/>
    </row>
    <row r="498" spans="1:16" ht="18">
      <c r="A498" s="360">
        <v>426</v>
      </c>
      <c r="B498" s="359" t="s">
        <v>970</v>
      </c>
      <c r="C498" s="359" t="s">
        <v>263</v>
      </c>
      <c r="D498" s="359" t="s">
        <v>966</v>
      </c>
      <c r="E498" s="359" t="s">
        <v>959</v>
      </c>
      <c r="F498" s="359" t="s">
        <v>990</v>
      </c>
      <c r="G498" s="358" t="s">
        <v>982</v>
      </c>
      <c r="H498" s="359" t="s">
        <v>966</v>
      </c>
      <c r="I498" s="359" t="s">
        <v>964</v>
      </c>
      <c r="J498" s="359"/>
      <c r="K498" s="360" t="s">
        <v>971</v>
      </c>
      <c r="L498" s="359" t="s">
        <v>981</v>
      </c>
      <c r="M498" s="359" t="s">
        <v>982</v>
      </c>
      <c r="N498" s="359"/>
      <c r="O498" s="359"/>
      <c r="P498" s="359"/>
    </row>
    <row r="499" spans="1:16" ht="18">
      <c r="A499" s="360">
        <v>427</v>
      </c>
      <c r="B499" s="359" t="s">
        <v>970</v>
      </c>
      <c r="C499" s="359" t="s">
        <v>263</v>
      </c>
      <c r="D499" s="359" t="s">
        <v>966</v>
      </c>
      <c r="E499" s="359" t="s">
        <v>959</v>
      </c>
      <c r="F499" s="359" t="s">
        <v>990</v>
      </c>
      <c r="G499" s="358" t="s">
        <v>982</v>
      </c>
      <c r="H499" s="359" t="s">
        <v>966</v>
      </c>
      <c r="I499" s="359" t="s">
        <v>964</v>
      </c>
      <c r="J499" s="359"/>
      <c r="K499" s="360" t="s">
        <v>971</v>
      </c>
      <c r="L499" s="359" t="s">
        <v>981</v>
      </c>
      <c r="M499" s="359" t="s">
        <v>982</v>
      </c>
      <c r="N499" s="359"/>
      <c r="O499" s="359"/>
      <c r="P499" s="359"/>
    </row>
    <row r="500" spans="1:16" ht="18">
      <c r="A500" s="360">
        <v>428</v>
      </c>
      <c r="B500" s="359" t="s">
        <v>970</v>
      </c>
      <c r="C500" s="359" t="s">
        <v>263</v>
      </c>
      <c r="D500" s="359" t="s">
        <v>966</v>
      </c>
      <c r="E500" s="359" t="s">
        <v>959</v>
      </c>
      <c r="F500" s="359" t="s">
        <v>990</v>
      </c>
      <c r="G500" s="358" t="s">
        <v>982</v>
      </c>
      <c r="H500" s="359" t="s">
        <v>966</v>
      </c>
      <c r="I500" s="359" t="s">
        <v>964</v>
      </c>
      <c r="J500" s="359"/>
      <c r="K500" s="360" t="s">
        <v>971</v>
      </c>
      <c r="L500" s="359" t="s">
        <v>981</v>
      </c>
      <c r="M500" s="359" t="s">
        <v>982</v>
      </c>
      <c r="N500" s="359"/>
      <c r="O500" s="359"/>
      <c r="P500" s="359"/>
    </row>
    <row r="501" spans="1:16" ht="18">
      <c r="A501" s="360">
        <v>429</v>
      </c>
      <c r="B501" s="359" t="s">
        <v>963</v>
      </c>
      <c r="C501" s="359" t="s">
        <v>113</v>
      </c>
      <c r="D501" s="359" t="s">
        <v>966</v>
      </c>
      <c r="E501" s="359" t="s">
        <v>959</v>
      </c>
      <c r="F501" s="359" t="s">
        <v>994</v>
      </c>
      <c r="G501" s="358" t="s">
        <v>984</v>
      </c>
      <c r="H501" s="359" t="s">
        <v>966</v>
      </c>
      <c r="I501" s="359" t="s">
        <v>964</v>
      </c>
      <c r="J501" s="359"/>
      <c r="K501" s="360" t="s">
        <v>962</v>
      </c>
      <c r="L501" s="359" t="s">
        <v>976</v>
      </c>
      <c r="M501" s="359" t="s">
        <v>984</v>
      </c>
      <c r="N501" s="359"/>
      <c r="O501" s="359"/>
      <c r="P501" s="359"/>
    </row>
    <row r="502" spans="1:16" ht="18">
      <c r="A502" s="360">
        <v>430</v>
      </c>
      <c r="B502" s="359" t="s">
        <v>963</v>
      </c>
      <c r="C502" s="359" t="s">
        <v>113</v>
      </c>
      <c r="D502" s="359" t="s">
        <v>966</v>
      </c>
      <c r="E502" s="359" t="s">
        <v>959</v>
      </c>
      <c r="F502" s="359" t="s">
        <v>994</v>
      </c>
      <c r="G502" s="358" t="s">
        <v>984</v>
      </c>
      <c r="H502" s="359" t="s">
        <v>966</v>
      </c>
      <c r="I502" s="359" t="s">
        <v>964</v>
      </c>
      <c r="J502" s="359"/>
      <c r="K502" s="360" t="s">
        <v>962</v>
      </c>
      <c r="L502" s="359" t="s">
        <v>161</v>
      </c>
      <c r="M502" s="359"/>
      <c r="N502" s="359"/>
      <c r="O502" s="359"/>
      <c r="P502" s="359"/>
    </row>
    <row r="503" spans="1:16" ht="18">
      <c r="A503" s="360">
        <v>431</v>
      </c>
      <c r="B503" s="359" t="s">
        <v>963</v>
      </c>
      <c r="C503" s="359" t="s">
        <v>152</v>
      </c>
      <c r="D503" s="359" t="s">
        <v>966</v>
      </c>
      <c r="E503" s="359" t="s">
        <v>959</v>
      </c>
      <c r="F503" s="359" t="s">
        <v>994</v>
      </c>
      <c r="G503" s="358" t="s">
        <v>984</v>
      </c>
      <c r="H503" s="359" t="s">
        <v>966</v>
      </c>
      <c r="I503" s="359" t="s">
        <v>964</v>
      </c>
      <c r="J503" s="359" t="s">
        <v>965</v>
      </c>
      <c r="K503" s="360" t="s">
        <v>962</v>
      </c>
      <c r="L503" s="359" t="s">
        <v>976</v>
      </c>
      <c r="M503" s="359" t="s">
        <v>984</v>
      </c>
      <c r="N503" s="359"/>
      <c r="O503" s="359"/>
      <c r="P503" s="359"/>
    </row>
    <row r="504" spans="1:16" ht="18">
      <c r="A504" s="360">
        <v>432</v>
      </c>
      <c r="B504" s="359" t="s">
        <v>963</v>
      </c>
      <c r="C504" s="359" t="s">
        <v>152</v>
      </c>
      <c r="D504" s="359" t="s">
        <v>966</v>
      </c>
      <c r="E504" s="359" t="s">
        <v>959</v>
      </c>
      <c r="F504" s="359" t="s">
        <v>994</v>
      </c>
      <c r="G504" s="358" t="s">
        <v>984</v>
      </c>
      <c r="H504" s="359" t="s">
        <v>966</v>
      </c>
      <c r="I504" s="359" t="s">
        <v>964</v>
      </c>
      <c r="J504" s="359"/>
      <c r="K504" s="360" t="s">
        <v>962</v>
      </c>
      <c r="L504" s="359" t="s">
        <v>976</v>
      </c>
      <c r="M504" s="359" t="s">
        <v>984</v>
      </c>
      <c r="N504" s="359"/>
      <c r="O504" s="359"/>
      <c r="P504" s="359"/>
    </row>
    <row r="505" spans="1:16" ht="18">
      <c r="A505" s="360">
        <v>433</v>
      </c>
      <c r="B505" s="359" t="s">
        <v>969</v>
      </c>
      <c r="C505" s="359" t="s">
        <v>84</v>
      </c>
      <c r="D505" s="359" t="s">
        <v>966</v>
      </c>
      <c r="E505" s="359" t="s">
        <v>959</v>
      </c>
      <c r="F505" s="359" t="s">
        <v>994</v>
      </c>
      <c r="G505" s="358" t="s">
        <v>984</v>
      </c>
      <c r="H505" s="359" t="s">
        <v>966</v>
      </c>
      <c r="I505" s="359" t="s">
        <v>964</v>
      </c>
      <c r="J505" s="359"/>
      <c r="K505" s="360" t="s">
        <v>967</v>
      </c>
      <c r="L505" s="359" t="s">
        <v>976</v>
      </c>
      <c r="M505" s="359" t="s">
        <v>984</v>
      </c>
      <c r="N505" s="359"/>
      <c r="O505" s="359"/>
      <c r="P505" s="359"/>
    </row>
    <row r="506" spans="1:16" ht="18">
      <c r="A506" s="360">
        <v>434</v>
      </c>
      <c r="B506" s="359" t="s">
        <v>969</v>
      </c>
      <c r="C506" s="359" t="s">
        <v>84</v>
      </c>
      <c r="D506" s="359" t="s">
        <v>966</v>
      </c>
      <c r="E506" s="359" t="s">
        <v>959</v>
      </c>
      <c r="F506" s="359" t="s">
        <v>994</v>
      </c>
      <c r="G506" s="358" t="s">
        <v>984</v>
      </c>
      <c r="H506" s="359"/>
      <c r="I506" s="359"/>
      <c r="J506" s="359"/>
      <c r="K506" s="360" t="s">
        <v>967</v>
      </c>
      <c r="L506" s="359" t="s">
        <v>148</v>
      </c>
      <c r="M506" s="359" t="s">
        <v>1004</v>
      </c>
      <c r="N506" s="359"/>
      <c r="O506" s="359"/>
      <c r="P506" s="359"/>
    </row>
    <row r="507" spans="1:16" ht="18">
      <c r="A507" s="360">
        <v>435</v>
      </c>
      <c r="B507" s="359" t="s">
        <v>969</v>
      </c>
      <c r="C507" s="359" t="s">
        <v>25</v>
      </c>
      <c r="D507" s="359" t="s">
        <v>966</v>
      </c>
      <c r="E507" s="359" t="s">
        <v>959</v>
      </c>
      <c r="F507" s="359" t="s">
        <v>994</v>
      </c>
      <c r="G507" s="358" t="s">
        <v>984</v>
      </c>
      <c r="H507" s="359"/>
      <c r="I507" s="359"/>
      <c r="J507" s="359"/>
      <c r="K507" s="360" t="s">
        <v>967</v>
      </c>
      <c r="L507" s="359" t="s">
        <v>148</v>
      </c>
      <c r="M507" s="359" t="s">
        <v>1004</v>
      </c>
      <c r="N507" s="359"/>
      <c r="O507" s="359"/>
      <c r="P507" s="359"/>
    </row>
    <row r="508" spans="1:16" ht="18">
      <c r="A508" s="360">
        <v>436</v>
      </c>
      <c r="B508" s="359" t="s">
        <v>969</v>
      </c>
      <c r="C508" s="359" t="s">
        <v>101</v>
      </c>
      <c r="D508" s="359" t="s">
        <v>966</v>
      </c>
      <c r="E508" s="359" t="s">
        <v>959</v>
      </c>
      <c r="F508" s="359" t="s">
        <v>994</v>
      </c>
      <c r="G508" s="358" t="s">
        <v>984</v>
      </c>
      <c r="H508" s="359"/>
      <c r="I508" s="359"/>
      <c r="J508" s="359"/>
      <c r="K508" s="360" t="s">
        <v>967</v>
      </c>
      <c r="L508" s="359" t="s">
        <v>148</v>
      </c>
      <c r="M508" s="359" t="s">
        <v>1004</v>
      </c>
      <c r="N508" s="359"/>
      <c r="O508" s="359"/>
      <c r="P508" s="359"/>
    </row>
    <row r="509" spans="1:16" ht="18">
      <c r="A509" s="360">
        <v>437</v>
      </c>
      <c r="B509" s="359" t="s">
        <v>970</v>
      </c>
      <c r="C509" s="359" t="s">
        <v>65</v>
      </c>
      <c r="D509" s="359" t="s">
        <v>966</v>
      </c>
      <c r="E509" s="359" t="s">
        <v>959</v>
      </c>
      <c r="F509" s="359" t="s">
        <v>994</v>
      </c>
      <c r="G509" s="358" t="s">
        <v>984</v>
      </c>
      <c r="H509" s="359"/>
      <c r="I509" s="359"/>
      <c r="J509" s="359"/>
      <c r="K509" s="360" t="s">
        <v>971</v>
      </c>
      <c r="L509" s="359" t="s">
        <v>148</v>
      </c>
      <c r="M509" s="359" t="s">
        <v>1004</v>
      </c>
      <c r="N509" s="359"/>
      <c r="O509" s="359"/>
      <c r="P509" s="359"/>
    </row>
    <row r="510" spans="1:16" ht="18">
      <c r="A510" s="360">
        <v>438</v>
      </c>
      <c r="B510" s="359" t="s">
        <v>970</v>
      </c>
      <c r="C510" s="359" t="s">
        <v>65</v>
      </c>
      <c r="D510" s="359" t="s">
        <v>966</v>
      </c>
      <c r="E510" s="359" t="s">
        <v>959</v>
      </c>
      <c r="F510" s="359" t="s">
        <v>994</v>
      </c>
      <c r="G510" s="358" t="s">
        <v>984</v>
      </c>
      <c r="H510" s="359"/>
      <c r="I510" s="359"/>
      <c r="J510" s="359"/>
      <c r="K510" s="360" t="s">
        <v>971</v>
      </c>
      <c r="L510" s="359" t="s">
        <v>148</v>
      </c>
      <c r="M510" s="359" t="s">
        <v>1004</v>
      </c>
      <c r="N510" s="359"/>
      <c r="O510" s="359"/>
      <c r="P510" s="359"/>
    </row>
    <row r="511" spans="1:16" ht="18">
      <c r="A511" s="360">
        <v>439</v>
      </c>
      <c r="B511" s="359" t="s">
        <v>970</v>
      </c>
      <c r="C511" s="359" t="s">
        <v>65</v>
      </c>
      <c r="D511" s="359" t="s">
        <v>966</v>
      </c>
      <c r="E511" s="359" t="s">
        <v>959</v>
      </c>
      <c r="F511" s="359" t="s">
        <v>994</v>
      </c>
      <c r="G511" s="358" t="s">
        <v>984</v>
      </c>
      <c r="H511" s="359"/>
      <c r="I511" s="359"/>
      <c r="J511" s="359"/>
      <c r="K511" s="360" t="s">
        <v>971</v>
      </c>
      <c r="L511" s="359" t="s">
        <v>148</v>
      </c>
      <c r="M511" s="359" t="s">
        <v>1004</v>
      </c>
      <c r="N511" s="359"/>
      <c r="O511" s="359"/>
      <c r="P511" s="359"/>
    </row>
    <row r="512" spans="1:16" ht="18">
      <c r="A512" s="360">
        <v>440</v>
      </c>
      <c r="B512" s="359" t="s">
        <v>970</v>
      </c>
      <c r="C512" s="359" t="s">
        <v>65</v>
      </c>
      <c r="D512" s="359" t="s">
        <v>966</v>
      </c>
      <c r="E512" s="359" t="s">
        <v>959</v>
      </c>
      <c r="F512" s="359" t="s">
        <v>994</v>
      </c>
      <c r="G512" s="358" t="s">
        <v>984</v>
      </c>
      <c r="H512" s="359"/>
      <c r="I512" s="359"/>
      <c r="J512" s="359"/>
      <c r="K512" s="360" t="s">
        <v>971</v>
      </c>
      <c r="L512" s="359" t="s">
        <v>148</v>
      </c>
      <c r="M512" s="359" t="s">
        <v>1004</v>
      </c>
      <c r="N512" s="359"/>
      <c r="O512" s="359"/>
      <c r="P512" s="359"/>
    </row>
    <row r="513" spans="1:16" ht="18">
      <c r="A513" s="360">
        <v>441</v>
      </c>
      <c r="B513" s="359" t="s">
        <v>970</v>
      </c>
      <c r="C513" s="359" t="s">
        <v>65</v>
      </c>
      <c r="D513" s="359" t="s">
        <v>966</v>
      </c>
      <c r="E513" s="359" t="s">
        <v>959</v>
      </c>
      <c r="F513" s="359" t="s">
        <v>994</v>
      </c>
      <c r="G513" s="358" t="s">
        <v>984</v>
      </c>
      <c r="H513" s="359"/>
      <c r="I513" s="359"/>
      <c r="J513" s="359"/>
      <c r="K513" s="360" t="s">
        <v>971</v>
      </c>
      <c r="L513" s="359" t="s">
        <v>148</v>
      </c>
      <c r="M513" s="359" t="s">
        <v>1004</v>
      </c>
      <c r="N513" s="359"/>
      <c r="O513" s="359"/>
      <c r="P513" s="359"/>
    </row>
    <row r="514" spans="1:16" ht="18">
      <c r="A514" s="360">
        <v>442</v>
      </c>
      <c r="B514" s="359" t="s">
        <v>970</v>
      </c>
      <c r="C514" s="359" t="s">
        <v>65</v>
      </c>
      <c r="D514" s="359" t="s">
        <v>966</v>
      </c>
      <c r="E514" s="359" t="s">
        <v>959</v>
      </c>
      <c r="F514" s="359" t="s">
        <v>994</v>
      </c>
      <c r="G514" s="358" t="s">
        <v>984</v>
      </c>
      <c r="H514" s="359"/>
      <c r="I514" s="359"/>
      <c r="J514" s="359"/>
      <c r="K514" s="360" t="s">
        <v>971</v>
      </c>
      <c r="L514" s="359" t="s">
        <v>148</v>
      </c>
      <c r="M514" s="359" t="s">
        <v>1004</v>
      </c>
      <c r="N514" s="359"/>
      <c r="O514" s="359"/>
      <c r="P514" s="359"/>
    </row>
    <row r="515" spans="1:16" ht="18">
      <c r="A515" s="360">
        <v>443</v>
      </c>
      <c r="B515" s="359" t="s">
        <v>970</v>
      </c>
      <c r="C515" s="359" t="s">
        <v>259</v>
      </c>
      <c r="D515" s="359" t="s">
        <v>966</v>
      </c>
      <c r="E515" s="359" t="s">
        <v>959</v>
      </c>
      <c r="F515" s="359" t="s">
        <v>994</v>
      </c>
      <c r="G515" s="358" t="s">
        <v>984</v>
      </c>
      <c r="H515" s="359"/>
      <c r="I515" s="359"/>
      <c r="J515" s="359"/>
      <c r="K515" s="360" t="s">
        <v>971</v>
      </c>
      <c r="L515" s="359" t="s">
        <v>148</v>
      </c>
      <c r="M515" s="359" t="s">
        <v>1004</v>
      </c>
      <c r="N515" s="359"/>
      <c r="O515" s="359"/>
      <c r="P515" s="359"/>
    </row>
    <row r="516" spans="1:16" ht="18">
      <c r="A516" s="360">
        <v>444</v>
      </c>
      <c r="B516" s="359" t="s">
        <v>970</v>
      </c>
      <c r="C516" s="359" t="s">
        <v>259</v>
      </c>
      <c r="D516" s="359" t="s">
        <v>966</v>
      </c>
      <c r="E516" s="359" t="s">
        <v>959</v>
      </c>
      <c r="F516" s="359" t="s">
        <v>994</v>
      </c>
      <c r="G516" s="358" t="s">
        <v>984</v>
      </c>
      <c r="H516" s="359"/>
      <c r="I516" s="359"/>
      <c r="J516" s="359"/>
      <c r="K516" s="360" t="s">
        <v>971</v>
      </c>
      <c r="L516" s="359" t="s">
        <v>148</v>
      </c>
      <c r="M516" s="359" t="s">
        <v>1004</v>
      </c>
      <c r="N516" s="359"/>
      <c r="O516" s="359"/>
      <c r="P516" s="359"/>
    </row>
    <row r="517" spans="1:16" ht="18">
      <c r="A517" s="360">
        <v>445</v>
      </c>
      <c r="B517" s="359" t="s">
        <v>970</v>
      </c>
      <c r="C517" s="359" t="s">
        <v>259</v>
      </c>
      <c r="D517" s="359" t="s">
        <v>966</v>
      </c>
      <c r="E517" s="359" t="s">
        <v>959</v>
      </c>
      <c r="F517" s="359" t="s">
        <v>994</v>
      </c>
      <c r="G517" s="358" t="s">
        <v>984</v>
      </c>
      <c r="H517" s="359"/>
      <c r="I517" s="359"/>
      <c r="J517" s="359"/>
      <c r="K517" s="360" t="s">
        <v>971</v>
      </c>
      <c r="L517" s="359" t="s">
        <v>148</v>
      </c>
      <c r="M517" s="359" t="s">
        <v>1004</v>
      </c>
      <c r="N517" s="359"/>
      <c r="O517" s="359"/>
      <c r="P517" s="359"/>
    </row>
    <row r="518" spans="1:16" ht="18">
      <c r="A518" s="360">
        <v>446</v>
      </c>
      <c r="B518" s="359" t="s">
        <v>970</v>
      </c>
      <c r="C518" s="359" t="s">
        <v>259</v>
      </c>
      <c r="D518" s="359" t="s">
        <v>966</v>
      </c>
      <c r="E518" s="359" t="s">
        <v>959</v>
      </c>
      <c r="F518" s="359" t="s">
        <v>994</v>
      </c>
      <c r="G518" s="358" t="s">
        <v>984</v>
      </c>
      <c r="H518" s="359"/>
      <c r="I518" s="359"/>
      <c r="J518" s="359"/>
      <c r="K518" s="360" t="s">
        <v>971</v>
      </c>
      <c r="L518" s="359" t="s">
        <v>148</v>
      </c>
      <c r="M518" s="359" t="s">
        <v>1004</v>
      </c>
      <c r="N518" s="359"/>
      <c r="O518" s="359"/>
      <c r="P518" s="359"/>
    </row>
    <row r="519" spans="1:16" ht="18">
      <c r="A519" s="360">
        <v>447</v>
      </c>
      <c r="B519" s="359" t="s">
        <v>970</v>
      </c>
      <c r="C519" s="359" t="s">
        <v>259</v>
      </c>
      <c r="D519" s="359" t="s">
        <v>966</v>
      </c>
      <c r="E519" s="359" t="s">
        <v>959</v>
      </c>
      <c r="F519" s="359" t="s">
        <v>994</v>
      </c>
      <c r="G519" s="358" t="s">
        <v>984</v>
      </c>
      <c r="H519" s="359"/>
      <c r="I519" s="359"/>
      <c r="J519" s="359"/>
      <c r="K519" s="360" t="s">
        <v>971</v>
      </c>
      <c r="L519" s="359" t="s">
        <v>148</v>
      </c>
      <c r="M519" s="359" t="s">
        <v>1004</v>
      </c>
      <c r="N519" s="359"/>
      <c r="O519" s="359"/>
      <c r="P519" s="359"/>
    </row>
    <row r="520" spans="1:16" ht="18">
      <c r="A520" s="360">
        <v>448</v>
      </c>
      <c r="B520" s="359" t="s">
        <v>970</v>
      </c>
      <c r="C520" s="359" t="s">
        <v>259</v>
      </c>
      <c r="D520" s="359" t="s">
        <v>966</v>
      </c>
      <c r="E520" s="359" t="s">
        <v>959</v>
      </c>
      <c r="F520" s="359" t="s">
        <v>994</v>
      </c>
      <c r="G520" s="358" t="s">
        <v>984</v>
      </c>
      <c r="H520" s="359"/>
      <c r="I520" s="359"/>
      <c r="J520" s="359"/>
      <c r="K520" s="360" t="s">
        <v>971</v>
      </c>
      <c r="L520" s="359" t="s">
        <v>148</v>
      </c>
      <c r="M520" s="359" t="s">
        <v>1004</v>
      </c>
      <c r="N520" s="359"/>
      <c r="O520" s="359"/>
      <c r="P520" s="359"/>
    </row>
    <row r="521" spans="1:16" ht="18">
      <c r="A521" s="360">
        <v>449</v>
      </c>
      <c r="B521" s="359" t="s">
        <v>970</v>
      </c>
      <c r="C521" s="359" t="s">
        <v>259</v>
      </c>
      <c r="D521" s="359" t="s">
        <v>966</v>
      </c>
      <c r="E521" s="359" t="s">
        <v>959</v>
      </c>
      <c r="F521" s="359" t="s">
        <v>994</v>
      </c>
      <c r="G521" s="358" t="s">
        <v>984</v>
      </c>
      <c r="H521" s="359"/>
      <c r="I521" s="359"/>
      <c r="J521" s="359"/>
      <c r="K521" s="360" t="s">
        <v>971</v>
      </c>
      <c r="L521" s="359" t="s">
        <v>148</v>
      </c>
      <c r="M521" s="359" t="s">
        <v>1004</v>
      </c>
      <c r="N521" s="359"/>
      <c r="O521" s="359"/>
      <c r="P521" s="359"/>
    </row>
    <row r="522" spans="1:16" ht="18">
      <c r="A522" s="360">
        <v>450</v>
      </c>
      <c r="B522" s="359" t="s">
        <v>970</v>
      </c>
      <c r="C522" s="359" t="s">
        <v>259</v>
      </c>
      <c r="D522" s="359" t="s">
        <v>966</v>
      </c>
      <c r="E522" s="359" t="s">
        <v>959</v>
      </c>
      <c r="F522" s="359" t="s">
        <v>994</v>
      </c>
      <c r="G522" s="358" t="s">
        <v>984</v>
      </c>
      <c r="H522" s="359"/>
      <c r="I522" s="359"/>
      <c r="J522" s="359"/>
      <c r="K522" s="360" t="s">
        <v>971</v>
      </c>
      <c r="L522" s="359" t="s">
        <v>148</v>
      </c>
      <c r="M522" s="359" t="s">
        <v>1004</v>
      </c>
      <c r="N522" s="359"/>
      <c r="O522" s="359"/>
      <c r="P522" s="359"/>
    </row>
    <row r="523" spans="1:16" ht="18">
      <c r="A523" s="360">
        <v>451</v>
      </c>
      <c r="B523" s="359" t="s">
        <v>970</v>
      </c>
      <c r="C523" s="359" t="s">
        <v>263</v>
      </c>
      <c r="D523" s="359" t="s">
        <v>966</v>
      </c>
      <c r="E523" s="359" t="s">
        <v>959</v>
      </c>
      <c r="F523" s="359" t="s">
        <v>994</v>
      </c>
      <c r="G523" s="358" t="s">
        <v>984</v>
      </c>
      <c r="H523" s="359"/>
      <c r="I523" s="359"/>
      <c r="J523" s="359"/>
      <c r="K523" s="360" t="s">
        <v>971</v>
      </c>
      <c r="L523" s="359" t="s">
        <v>148</v>
      </c>
      <c r="M523" s="359" t="s">
        <v>1004</v>
      </c>
      <c r="N523" s="359"/>
      <c r="O523" s="359"/>
      <c r="P523" s="359"/>
    </row>
    <row r="524" spans="1:16" ht="18">
      <c r="A524" s="360">
        <v>452</v>
      </c>
      <c r="B524" s="359" t="s">
        <v>970</v>
      </c>
      <c r="C524" s="359" t="s">
        <v>263</v>
      </c>
      <c r="D524" s="359" t="s">
        <v>966</v>
      </c>
      <c r="E524" s="359" t="s">
        <v>959</v>
      </c>
      <c r="F524" s="359" t="s">
        <v>994</v>
      </c>
      <c r="G524" s="358" t="s">
        <v>984</v>
      </c>
      <c r="H524" s="359"/>
      <c r="I524" s="359"/>
      <c r="J524" s="359"/>
      <c r="K524" s="360" t="s">
        <v>971</v>
      </c>
      <c r="L524" s="359" t="s">
        <v>148</v>
      </c>
      <c r="M524" s="359" t="s">
        <v>1004</v>
      </c>
      <c r="N524" s="359"/>
      <c r="O524" s="359"/>
      <c r="P524" s="359"/>
    </row>
    <row r="525" spans="1:16" ht="18">
      <c r="A525" s="360">
        <v>453</v>
      </c>
      <c r="B525" s="359" t="s">
        <v>970</v>
      </c>
      <c r="C525" s="359" t="s">
        <v>263</v>
      </c>
      <c r="D525" s="359" t="s">
        <v>966</v>
      </c>
      <c r="E525" s="359" t="s">
        <v>959</v>
      </c>
      <c r="F525" s="359" t="s">
        <v>994</v>
      </c>
      <c r="G525" s="358" t="s">
        <v>984</v>
      </c>
      <c r="H525" s="359"/>
      <c r="I525" s="359"/>
      <c r="J525" s="359"/>
      <c r="K525" s="360" t="s">
        <v>971</v>
      </c>
      <c r="L525" s="359" t="s">
        <v>148</v>
      </c>
      <c r="M525" s="359" t="s">
        <v>1004</v>
      </c>
      <c r="N525" s="359"/>
      <c r="O525" s="359"/>
      <c r="P525" s="359"/>
    </row>
    <row r="526" spans="1:16" ht="18">
      <c r="A526" s="360">
        <v>454</v>
      </c>
      <c r="B526" s="359" t="s">
        <v>970</v>
      </c>
      <c r="C526" s="359" t="s">
        <v>263</v>
      </c>
      <c r="D526" s="359" t="s">
        <v>966</v>
      </c>
      <c r="E526" s="359" t="s">
        <v>959</v>
      </c>
      <c r="F526" s="359" t="s">
        <v>994</v>
      </c>
      <c r="G526" s="358" t="s">
        <v>984</v>
      </c>
      <c r="H526" s="359"/>
      <c r="I526" s="359"/>
      <c r="J526" s="359"/>
      <c r="K526" s="360" t="s">
        <v>971</v>
      </c>
      <c r="L526" s="359" t="s">
        <v>148</v>
      </c>
      <c r="M526" s="359" t="s">
        <v>1004</v>
      </c>
      <c r="N526" s="359"/>
      <c r="O526" s="359"/>
      <c r="P526" s="359"/>
    </row>
    <row r="527" spans="1:16" ht="18">
      <c r="A527" s="360">
        <v>455</v>
      </c>
      <c r="B527" s="359" t="s">
        <v>970</v>
      </c>
      <c r="C527" s="359" t="s">
        <v>263</v>
      </c>
      <c r="D527" s="359" t="s">
        <v>966</v>
      </c>
      <c r="E527" s="359" t="s">
        <v>959</v>
      </c>
      <c r="F527" s="359" t="s">
        <v>994</v>
      </c>
      <c r="G527" s="358" t="s">
        <v>984</v>
      </c>
      <c r="H527" s="359"/>
      <c r="I527" s="359"/>
      <c r="J527" s="359"/>
      <c r="K527" s="360" t="s">
        <v>971</v>
      </c>
      <c r="L527" s="359" t="s">
        <v>148</v>
      </c>
      <c r="M527" s="359" t="s">
        <v>1004</v>
      </c>
      <c r="N527" s="359"/>
      <c r="O527" s="359"/>
      <c r="P527" s="359"/>
    </row>
    <row r="528" spans="1:16" ht="18">
      <c r="A528" s="360">
        <v>456</v>
      </c>
      <c r="B528" s="359" t="s">
        <v>970</v>
      </c>
      <c r="C528" s="359" t="s">
        <v>65</v>
      </c>
      <c r="D528" s="359" t="s">
        <v>966</v>
      </c>
      <c r="E528" s="359" t="s">
        <v>959</v>
      </c>
      <c r="F528" s="359" t="s">
        <v>994</v>
      </c>
      <c r="G528" s="358" t="s">
        <v>984</v>
      </c>
      <c r="H528" s="359"/>
      <c r="I528" s="359"/>
      <c r="J528" s="359"/>
      <c r="K528" s="360" t="s">
        <v>971</v>
      </c>
      <c r="L528" s="359" t="s">
        <v>148</v>
      </c>
      <c r="M528" s="359" t="s">
        <v>1004</v>
      </c>
      <c r="N528" s="359"/>
      <c r="O528" s="359"/>
      <c r="P528" s="359"/>
    </row>
    <row r="529" spans="1:16" ht="18">
      <c r="A529" s="360">
        <v>457</v>
      </c>
      <c r="B529" s="359" t="s">
        <v>970</v>
      </c>
      <c r="C529" s="359" t="s">
        <v>65</v>
      </c>
      <c r="D529" s="359" t="s">
        <v>966</v>
      </c>
      <c r="E529" s="359" t="s">
        <v>959</v>
      </c>
      <c r="F529" s="359" t="s">
        <v>994</v>
      </c>
      <c r="G529" s="358" t="s">
        <v>984</v>
      </c>
      <c r="H529" s="359"/>
      <c r="I529" s="359"/>
      <c r="J529" s="359"/>
      <c r="K529" s="360" t="s">
        <v>971</v>
      </c>
      <c r="L529" s="359" t="s">
        <v>148</v>
      </c>
      <c r="M529" s="359" t="s">
        <v>1004</v>
      </c>
      <c r="N529" s="359"/>
      <c r="O529" s="359"/>
      <c r="P529" s="359"/>
    </row>
    <row r="530" spans="1:16" ht="18">
      <c r="A530" s="360">
        <v>458</v>
      </c>
      <c r="B530" s="359" t="s">
        <v>970</v>
      </c>
      <c r="C530" s="359" t="s">
        <v>65</v>
      </c>
      <c r="D530" s="359" t="s">
        <v>966</v>
      </c>
      <c r="E530" s="359" t="s">
        <v>959</v>
      </c>
      <c r="F530" s="359" t="s">
        <v>994</v>
      </c>
      <c r="G530" s="358" t="s">
        <v>984</v>
      </c>
      <c r="H530" s="359"/>
      <c r="I530" s="359"/>
      <c r="J530" s="359"/>
      <c r="K530" s="360" t="s">
        <v>971</v>
      </c>
      <c r="L530" s="359" t="s">
        <v>148</v>
      </c>
      <c r="M530" s="359" t="s">
        <v>1004</v>
      </c>
      <c r="N530" s="359"/>
      <c r="O530" s="359"/>
      <c r="P530" s="359"/>
    </row>
    <row r="531" spans="1:16" ht="18">
      <c r="A531" s="360">
        <v>459</v>
      </c>
      <c r="B531" s="359" t="s">
        <v>970</v>
      </c>
      <c r="C531" s="359" t="s">
        <v>65</v>
      </c>
      <c r="D531" s="359" t="s">
        <v>966</v>
      </c>
      <c r="E531" s="359" t="s">
        <v>959</v>
      </c>
      <c r="F531" s="359" t="s">
        <v>994</v>
      </c>
      <c r="G531" s="358" t="s">
        <v>984</v>
      </c>
      <c r="H531" s="359"/>
      <c r="I531" s="359"/>
      <c r="J531" s="359"/>
      <c r="K531" s="360" t="s">
        <v>971</v>
      </c>
      <c r="L531" s="359" t="s">
        <v>148</v>
      </c>
      <c r="M531" s="359" t="s">
        <v>1004</v>
      </c>
      <c r="N531" s="359"/>
      <c r="O531" s="359"/>
      <c r="P531" s="359"/>
    </row>
    <row r="532" spans="1:16" ht="18">
      <c r="A532" s="360">
        <v>460</v>
      </c>
      <c r="B532" s="359" t="s">
        <v>970</v>
      </c>
      <c r="C532" s="359" t="s">
        <v>65</v>
      </c>
      <c r="D532" s="359" t="s">
        <v>966</v>
      </c>
      <c r="E532" s="359" t="s">
        <v>959</v>
      </c>
      <c r="F532" s="359" t="s">
        <v>994</v>
      </c>
      <c r="G532" s="358" t="s">
        <v>984</v>
      </c>
      <c r="H532" s="359"/>
      <c r="I532" s="359"/>
      <c r="J532" s="359"/>
      <c r="K532" s="360" t="s">
        <v>971</v>
      </c>
      <c r="L532" s="359" t="s">
        <v>148</v>
      </c>
      <c r="M532" s="359" t="s">
        <v>1004</v>
      </c>
      <c r="N532" s="359"/>
      <c r="O532" s="359"/>
      <c r="P532" s="359"/>
    </row>
    <row r="533" spans="1:16" ht="18">
      <c r="A533" s="360">
        <v>461</v>
      </c>
      <c r="B533" s="359" t="s">
        <v>970</v>
      </c>
      <c r="C533" s="359" t="s">
        <v>65</v>
      </c>
      <c r="D533" s="359" t="s">
        <v>966</v>
      </c>
      <c r="E533" s="359" t="s">
        <v>959</v>
      </c>
      <c r="F533" s="359" t="s">
        <v>994</v>
      </c>
      <c r="G533" s="358" t="s">
        <v>984</v>
      </c>
      <c r="H533" s="359"/>
      <c r="I533" s="359"/>
      <c r="J533" s="359"/>
      <c r="K533" s="360" t="s">
        <v>971</v>
      </c>
      <c r="L533" s="359" t="s">
        <v>148</v>
      </c>
      <c r="M533" s="359" t="s">
        <v>1004</v>
      </c>
      <c r="N533" s="359"/>
      <c r="O533" s="359"/>
      <c r="P533" s="359"/>
    </row>
    <row r="534" spans="1:16" ht="18">
      <c r="A534" s="360">
        <v>462</v>
      </c>
      <c r="B534" s="359" t="s">
        <v>970</v>
      </c>
      <c r="C534" s="359" t="s">
        <v>65</v>
      </c>
      <c r="D534" s="359" t="s">
        <v>966</v>
      </c>
      <c r="E534" s="359" t="s">
        <v>959</v>
      </c>
      <c r="F534" s="359" t="s">
        <v>994</v>
      </c>
      <c r="G534" s="358" t="s">
        <v>984</v>
      </c>
      <c r="H534" s="359"/>
      <c r="I534" s="359"/>
      <c r="J534" s="359"/>
      <c r="K534" s="360" t="s">
        <v>971</v>
      </c>
      <c r="L534" s="359" t="s">
        <v>148</v>
      </c>
      <c r="M534" s="359" t="s">
        <v>1004</v>
      </c>
      <c r="N534" s="359"/>
      <c r="O534" s="359"/>
      <c r="P534" s="359"/>
    </row>
    <row r="535" spans="1:16" ht="18">
      <c r="A535" s="360">
        <v>463</v>
      </c>
      <c r="B535" s="359" t="s">
        <v>970</v>
      </c>
      <c r="C535" s="359" t="s">
        <v>65</v>
      </c>
      <c r="D535" s="359" t="s">
        <v>966</v>
      </c>
      <c r="E535" s="359" t="s">
        <v>959</v>
      </c>
      <c r="F535" s="359" t="s">
        <v>994</v>
      </c>
      <c r="G535" s="358" t="s">
        <v>984</v>
      </c>
      <c r="H535" s="359"/>
      <c r="I535" s="359"/>
      <c r="J535" s="359"/>
      <c r="K535" s="360" t="s">
        <v>971</v>
      </c>
      <c r="L535" s="359" t="s">
        <v>148</v>
      </c>
      <c r="M535" s="359" t="s">
        <v>1004</v>
      </c>
      <c r="N535" s="359"/>
      <c r="O535" s="359"/>
      <c r="P535" s="359"/>
    </row>
    <row r="536" spans="1:16" ht="18">
      <c r="A536" s="360">
        <v>464</v>
      </c>
      <c r="B536" s="359" t="s">
        <v>970</v>
      </c>
      <c r="C536" s="359" t="s">
        <v>65</v>
      </c>
      <c r="D536" s="359" t="s">
        <v>966</v>
      </c>
      <c r="E536" s="359" t="s">
        <v>959</v>
      </c>
      <c r="F536" s="359" t="s">
        <v>994</v>
      </c>
      <c r="G536" s="358" t="s">
        <v>984</v>
      </c>
      <c r="H536" s="359"/>
      <c r="I536" s="359"/>
      <c r="J536" s="359"/>
      <c r="K536" s="360" t="s">
        <v>971</v>
      </c>
      <c r="L536" s="359" t="s">
        <v>148</v>
      </c>
      <c r="M536" s="359" t="s">
        <v>1004</v>
      </c>
      <c r="N536" s="359"/>
      <c r="O536" s="359"/>
      <c r="P536" s="359"/>
    </row>
    <row r="537" spans="1:16" ht="18">
      <c r="A537" s="360">
        <v>465</v>
      </c>
      <c r="B537" s="359" t="s">
        <v>970</v>
      </c>
      <c r="C537" s="359" t="s">
        <v>65</v>
      </c>
      <c r="D537" s="359" t="s">
        <v>966</v>
      </c>
      <c r="E537" s="359" t="s">
        <v>959</v>
      </c>
      <c r="F537" s="359" t="s">
        <v>994</v>
      </c>
      <c r="G537" s="358" t="s">
        <v>984</v>
      </c>
      <c r="H537" s="359"/>
      <c r="I537" s="359"/>
      <c r="J537" s="359"/>
      <c r="K537" s="360" t="s">
        <v>971</v>
      </c>
      <c r="L537" s="359" t="s">
        <v>148</v>
      </c>
      <c r="M537" s="359" t="s">
        <v>1004</v>
      </c>
      <c r="N537" s="359"/>
      <c r="O537" s="359"/>
      <c r="P537" s="359"/>
    </row>
    <row r="538" spans="1:16" ht="18">
      <c r="A538" s="360">
        <v>466</v>
      </c>
      <c r="B538" s="359" t="s">
        <v>970</v>
      </c>
      <c r="C538" s="359" t="s">
        <v>65</v>
      </c>
      <c r="D538" s="359" t="s">
        <v>966</v>
      </c>
      <c r="E538" s="359" t="s">
        <v>959</v>
      </c>
      <c r="F538" s="359" t="s">
        <v>994</v>
      </c>
      <c r="G538" s="358" t="s">
        <v>984</v>
      </c>
      <c r="H538" s="359"/>
      <c r="I538" s="359"/>
      <c r="J538" s="359"/>
      <c r="K538" s="360" t="s">
        <v>971</v>
      </c>
      <c r="L538" s="359" t="s">
        <v>148</v>
      </c>
      <c r="M538" s="359" t="s">
        <v>1004</v>
      </c>
      <c r="N538" s="359"/>
      <c r="O538" s="359"/>
      <c r="P538" s="359"/>
    </row>
    <row r="539" spans="1:16" ht="18">
      <c r="A539" s="360">
        <v>467</v>
      </c>
      <c r="B539" s="359" t="s">
        <v>970</v>
      </c>
      <c r="C539" s="359" t="s">
        <v>263</v>
      </c>
      <c r="D539" s="359" t="s">
        <v>966</v>
      </c>
      <c r="E539" s="359" t="s">
        <v>959</v>
      </c>
      <c r="F539" s="359" t="s">
        <v>994</v>
      </c>
      <c r="G539" s="358" t="s">
        <v>984</v>
      </c>
      <c r="H539" s="359"/>
      <c r="I539" s="359"/>
      <c r="J539" s="359"/>
      <c r="K539" s="360" t="s">
        <v>971</v>
      </c>
      <c r="L539" s="359" t="s">
        <v>148</v>
      </c>
      <c r="M539" s="359" t="s">
        <v>1004</v>
      </c>
      <c r="N539" s="359"/>
      <c r="O539" s="359"/>
      <c r="P539" s="359"/>
    </row>
    <row r="540" spans="1:16" ht="18">
      <c r="A540" s="360">
        <v>468</v>
      </c>
      <c r="B540" s="359" t="s">
        <v>970</v>
      </c>
      <c r="C540" s="359" t="s">
        <v>263</v>
      </c>
      <c r="D540" s="359" t="s">
        <v>966</v>
      </c>
      <c r="E540" s="359" t="s">
        <v>959</v>
      </c>
      <c r="F540" s="359" t="s">
        <v>994</v>
      </c>
      <c r="G540" s="358" t="s">
        <v>984</v>
      </c>
      <c r="H540" s="359"/>
      <c r="I540" s="359"/>
      <c r="J540" s="359"/>
      <c r="K540" s="360" t="s">
        <v>971</v>
      </c>
      <c r="L540" s="359" t="s">
        <v>148</v>
      </c>
      <c r="M540" s="359" t="s">
        <v>1004</v>
      </c>
      <c r="N540" s="359"/>
      <c r="O540" s="359"/>
      <c r="P540" s="359"/>
    </row>
    <row r="541" spans="1:16" ht="18">
      <c r="A541" s="360">
        <v>469</v>
      </c>
      <c r="B541" s="359" t="s">
        <v>970</v>
      </c>
      <c r="C541" s="359" t="s">
        <v>263</v>
      </c>
      <c r="D541" s="359" t="s">
        <v>966</v>
      </c>
      <c r="E541" s="359" t="s">
        <v>959</v>
      </c>
      <c r="F541" s="359" t="s">
        <v>994</v>
      </c>
      <c r="G541" s="358" t="s">
        <v>984</v>
      </c>
      <c r="H541" s="359"/>
      <c r="I541" s="359"/>
      <c r="J541" s="359"/>
      <c r="K541" s="360" t="s">
        <v>971</v>
      </c>
      <c r="L541" s="359" t="s">
        <v>148</v>
      </c>
      <c r="M541" s="359" t="s">
        <v>1004</v>
      </c>
      <c r="N541" s="359"/>
      <c r="O541" s="359"/>
      <c r="P541" s="359"/>
    </row>
    <row r="542" spans="1:16" ht="18">
      <c r="A542" s="360">
        <v>470</v>
      </c>
      <c r="B542" s="359" t="s">
        <v>970</v>
      </c>
      <c r="C542" s="359" t="s">
        <v>263</v>
      </c>
      <c r="D542" s="359" t="s">
        <v>966</v>
      </c>
      <c r="E542" s="359" t="s">
        <v>959</v>
      </c>
      <c r="F542" s="359" t="s">
        <v>994</v>
      </c>
      <c r="G542" s="358" t="s">
        <v>984</v>
      </c>
      <c r="H542" s="359"/>
      <c r="I542" s="359"/>
      <c r="J542" s="359"/>
      <c r="K542" s="360" t="s">
        <v>971</v>
      </c>
      <c r="L542" s="359" t="s">
        <v>148</v>
      </c>
      <c r="M542" s="359" t="s">
        <v>1004</v>
      </c>
      <c r="N542" s="359"/>
      <c r="O542" s="359"/>
      <c r="P542" s="359"/>
    </row>
    <row r="543" spans="1:16" ht="18">
      <c r="A543" s="360">
        <v>471</v>
      </c>
      <c r="B543" s="359" t="s">
        <v>970</v>
      </c>
      <c r="C543" s="359" t="s">
        <v>263</v>
      </c>
      <c r="D543" s="359" t="s">
        <v>966</v>
      </c>
      <c r="E543" s="359" t="s">
        <v>959</v>
      </c>
      <c r="F543" s="359" t="s">
        <v>994</v>
      </c>
      <c r="G543" s="358" t="s">
        <v>984</v>
      </c>
      <c r="H543" s="359"/>
      <c r="I543" s="359"/>
      <c r="J543" s="359"/>
      <c r="K543" s="360" t="s">
        <v>971</v>
      </c>
      <c r="L543" s="359" t="s">
        <v>148</v>
      </c>
      <c r="M543" s="359" t="s">
        <v>1004</v>
      </c>
      <c r="N543" s="359"/>
      <c r="O543" s="359"/>
      <c r="P543" s="359"/>
    </row>
    <row r="544" spans="1:16" ht="18">
      <c r="A544" s="360">
        <v>472</v>
      </c>
      <c r="B544" s="359" t="s">
        <v>970</v>
      </c>
      <c r="C544" s="359" t="s">
        <v>263</v>
      </c>
      <c r="D544" s="359" t="s">
        <v>966</v>
      </c>
      <c r="E544" s="359" t="s">
        <v>959</v>
      </c>
      <c r="F544" s="359" t="s">
        <v>994</v>
      </c>
      <c r="G544" s="358" t="s">
        <v>984</v>
      </c>
      <c r="H544" s="359"/>
      <c r="I544" s="359"/>
      <c r="J544" s="359"/>
      <c r="K544" s="360" t="s">
        <v>971</v>
      </c>
      <c r="L544" s="359" t="s">
        <v>148</v>
      </c>
      <c r="M544" s="359" t="s">
        <v>1004</v>
      </c>
      <c r="N544" s="359"/>
      <c r="O544" s="359"/>
      <c r="P544" s="359"/>
    </row>
    <row r="545" spans="1:16" ht="18">
      <c r="A545" s="360">
        <v>473</v>
      </c>
      <c r="B545" s="359" t="s">
        <v>970</v>
      </c>
      <c r="C545" s="359" t="s">
        <v>263</v>
      </c>
      <c r="D545" s="359" t="s">
        <v>966</v>
      </c>
      <c r="E545" s="359" t="s">
        <v>959</v>
      </c>
      <c r="F545" s="359" t="s">
        <v>994</v>
      </c>
      <c r="G545" s="358" t="s">
        <v>984</v>
      </c>
      <c r="H545" s="359"/>
      <c r="I545" s="359"/>
      <c r="J545" s="359"/>
      <c r="K545" s="360" t="s">
        <v>971</v>
      </c>
      <c r="L545" s="359" t="s">
        <v>148</v>
      </c>
      <c r="M545" s="359" t="s">
        <v>1004</v>
      </c>
      <c r="N545" s="359"/>
      <c r="O545" s="359"/>
      <c r="P545" s="359"/>
    </row>
    <row r="546" spans="1:16" ht="18">
      <c r="A546" s="360">
        <v>474</v>
      </c>
      <c r="B546" s="359" t="s">
        <v>970</v>
      </c>
      <c r="C546" s="359" t="s">
        <v>263</v>
      </c>
      <c r="D546" s="359" t="s">
        <v>966</v>
      </c>
      <c r="E546" s="359" t="s">
        <v>959</v>
      </c>
      <c r="F546" s="359" t="s">
        <v>994</v>
      </c>
      <c r="G546" s="358" t="s">
        <v>984</v>
      </c>
      <c r="H546" s="359"/>
      <c r="I546" s="359"/>
      <c r="J546" s="359"/>
      <c r="K546" s="360" t="s">
        <v>971</v>
      </c>
      <c r="L546" s="359" t="s">
        <v>148</v>
      </c>
      <c r="M546" s="359" t="s">
        <v>1004</v>
      </c>
      <c r="N546" s="359"/>
      <c r="O546" s="359"/>
      <c r="P546" s="359"/>
    </row>
    <row r="547" spans="1:16" ht="18">
      <c r="A547" s="360">
        <v>475</v>
      </c>
      <c r="B547" s="359" t="s">
        <v>970</v>
      </c>
      <c r="C547" s="359" t="s">
        <v>263</v>
      </c>
      <c r="D547" s="359" t="s">
        <v>966</v>
      </c>
      <c r="E547" s="359" t="s">
        <v>959</v>
      </c>
      <c r="F547" s="359" t="s">
        <v>994</v>
      </c>
      <c r="G547" s="358" t="s">
        <v>984</v>
      </c>
      <c r="H547" s="359"/>
      <c r="I547" s="359"/>
      <c r="J547" s="359"/>
      <c r="K547" s="360" t="s">
        <v>971</v>
      </c>
      <c r="L547" s="359" t="s">
        <v>148</v>
      </c>
      <c r="M547" s="359" t="s">
        <v>1004</v>
      </c>
      <c r="N547" s="359"/>
      <c r="O547" s="359"/>
      <c r="P547" s="359"/>
    </row>
    <row r="548" spans="1:16" ht="18">
      <c r="A548" s="360">
        <v>476</v>
      </c>
      <c r="B548" s="359" t="s">
        <v>970</v>
      </c>
      <c r="C548" s="359" t="s">
        <v>263</v>
      </c>
      <c r="D548" s="359" t="s">
        <v>966</v>
      </c>
      <c r="E548" s="359" t="s">
        <v>959</v>
      </c>
      <c r="F548" s="359" t="s">
        <v>994</v>
      </c>
      <c r="G548" s="358" t="s">
        <v>984</v>
      </c>
      <c r="H548" s="359"/>
      <c r="I548" s="359"/>
      <c r="J548" s="359"/>
      <c r="K548" s="360" t="s">
        <v>971</v>
      </c>
      <c r="L548" s="359" t="s">
        <v>148</v>
      </c>
      <c r="M548" s="359" t="s">
        <v>1004</v>
      </c>
      <c r="N548" s="359"/>
      <c r="O548" s="359"/>
      <c r="P548" s="359"/>
    </row>
    <row r="549" spans="1:16" ht="18">
      <c r="A549" s="360">
        <v>477</v>
      </c>
      <c r="B549" s="359" t="s">
        <v>970</v>
      </c>
      <c r="C549" s="359" t="s">
        <v>263</v>
      </c>
      <c r="D549" s="359" t="s">
        <v>966</v>
      </c>
      <c r="E549" s="359" t="s">
        <v>959</v>
      </c>
      <c r="F549" s="359" t="s">
        <v>994</v>
      </c>
      <c r="G549" s="358" t="s">
        <v>984</v>
      </c>
      <c r="H549" s="359"/>
      <c r="I549" s="359"/>
      <c r="J549" s="359"/>
      <c r="K549" s="360" t="s">
        <v>971</v>
      </c>
      <c r="L549" s="359" t="s">
        <v>148</v>
      </c>
      <c r="M549" s="359" t="s">
        <v>1004</v>
      </c>
      <c r="N549" s="359"/>
      <c r="O549" s="359"/>
      <c r="P549" s="359"/>
    </row>
    <row r="550" spans="1:16" ht="18">
      <c r="A550" s="360">
        <v>478</v>
      </c>
      <c r="B550" s="359" t="s">
        <v>970</v>
      </c>
      <c r="C550" s="359" t="s">
        <v>263</v>
      </c>
      <c r="D550" s="359" t="s">
        <v>966</v>
      </c>
      <c r="E550" s="359" t="s">
        <v>959</v>
      </c>
      <c r="F550" s="359" t="s">
        <v>994</v>
      </c>
      <c r="G550" s="358" t="s">
        <v>984</v>
      </c>
      <c r="H550" s="359"/>
      <c r="I550" s="359"/>
      <c r="J550" s="359"/>
      <c r="K550" s="360" t="s">
        <v>971</v>
      </c>
      <c r="L550" s="359" t="s">
        <v>148</v>
      </c>
      <c r="M550" s="359" t="s">
        <v>1004</v>
      </c>
      <c r="N550" s="359"/>
      <c r="O550" s="359"/>
      <c r="P550" s="359"/>
    </row>
    <row r="551" spans="1:16" ht="18">
      <c r="A551" s="360">
        <v>479</v>
      </c>
      <c r="B551" s="359" t="s">
        <v>970</v>
      </c>
      <c r="C551" s="359" t="s">
        <v>263</v>
      </c>
      <c r="D551" s="359" t="s">
        <v>966</v>
      </c>
      <c r="E551" s="359" t="s">
        <v>959</v>
      </c>
      <c r="F551" s="359" t="s">
        <v>994</v>
      </c>
      <c r="G551" s="358" t="s">
        <v>984</v>
      </c>
      <c r="H551" s="359"/>
      <c r="I551" s="359"/>
      <c r="J551" s="359"/>
      <c r="K551" s="360" t="s">
        <v>971</v>
      </c>
      <c r="L551" s="359" t="s">
        <v>148</v>
      </c>
      <c r="M551" s="359" t="s">
        <v>1004</v>
      </c>
      <c r="N551" s="359"/>
      <c r="O551" s="359"/>
      <c r="P551" s="359"/>
    </row>
    <row r="552" spans="1:16" ht="18">
      <c r="A552" s="360">
        <v>480</v>
      </c>
      <c r="B552" s="359" t="s">
        <v>970</v>
      </c>
      <c r="C552" s="359" t="s">
        <v>263</v>
      </c>
      <c r="D552" s="359" t="s">
        <v>966</v>
      </c>
      <c r="E552" s="359" t="s">
        <v>959</v>
      </c>
      <c r="F552" s="359" t="s">
        <v>994</v>
      </c>
      <c r="G552" s="358" t="s">
        <v>984</v>
      </c>
      <c r="H552" s="359"/>
      <c r="I552" s="359"/>
      <c r="J552" s="359"/>
      <c r="K552" s="360" t="s">
        <v>971</v>
      </c>
      <c r="L552" s="359" t="s">
        <v>148</v>
      </c>
      <c r="M552" s="359" t="s">
        <v>1004</v>
      </c>
      <c r="N552" s="359"/>
      <c r="O552" s="359"/>
      <c r="P552" s="359"/>
    </row>
    <row r="553" spans="1:16" ht="18">
      <c r="A553" s="360">
        <v>481</v>
      </c>
      <c r="B553" s="359" t="s">
        <v>970</v>
      </c>
      <c r="C553" s="359" t="s">
        <v>263</v>
      </c>
      <c r="D553" s="359" t="s">
        <v>966</v>
      </c>
      <c r="E553" s="359" t="s">
        <v>959</v>
      </c>
      <c r="F553" s="359" t="s">
        <v>994</v>
      </c>
      <c r="G553" s="358" t="s">
        <v>984</v>
      </c>
      <c r="H553" s="359"/>
      <c r="I553" s="359"/>
      <c r="J553" s="359"/>
      <c r="K553" s="360" t="s">
        <v>971</v>
      </c>
      <c r="L553" s="359" t="s">
        <v>148</v>
      </c>
      <c r="M553" s="359" t="s">
        <v>1004</v>
      </c>
      <c r="N553" s="359"/>
      <c r="O553" s="359"/>
      <c r="P553" s="359"/>
    </row>
    <row r="554" spans="1:16" ht="18">
      <c r="A554" s="360">
        <v>482</v>
      </c>
      <c r="B554" s="359" t="s">
        <v>970</v>
      </c>
      <c r="C554" s="359" t="s">
        <v>263</v>
      </c>
      <c r="D554" s="359" t="s">
        <v>966</v>
      </c>
      <c r="E554" s="359" t="s">
        <v>959</v>
      </c>
      <c r="F554" s="359" t="s">
        <v>994</v>
      </c>
      <c r="G554" s="358" t="s">
        <v>984</v>
      </c>
      <c r="H554" s="359"/>
      <c r="I554" s="359"/>
      <c r="J554" s="359"/>
      <c r="K554" s="360" t="s">
        <v>971</v>
      </c>
      <c r="L554" s="359" t="s">
        <v>148</v>
      </c>
      <c r="M554" s="359" t="s">
        <v>1004</v>
      </c>
      <c r="N554" s="359"/>
      <c r="O554" s="359"/>
      <c r="P554" s="359"/>
    </row>
    <row r="555" spans="1:16" ht="18">
      <c r="A555" s="360">
        <v>483</v>
      </c>
      <c r="B555" s="359" t="s">
        <v>970</v>
      </c>
      <c r="C555" s="359" t="s">
        <v>263</v>
      </c>
      <c r="D555" s="359" t="s">
        <v>966</v>
      </c>
      <c r="E555" s="359" t="s">
        <v>959</v>
      </c>
      <c r="F555" s="359" t="s">
        <v>994</v>
      </c>
      <c r="G555" s="358" t="s">
        <v>984</v>
      </c>
      <c r="H555" s="359"/>
      <c r="I555" s="359"/>
      <c r="J555" s="359"/>
      <c r="K555" s="360" t="s">
        <v>971</v>
      </c>
      <c r="L555" s="359" t="s">
        <v>148</v>
      </c>
      <c r="M555" s="359" t="s">
        <v>1004</v>
      </c>
      <c r="N555" s="359"/>
      <c r="O555" s="359"/>
      <c r="P555" s="359"/>
    </row>
    <row r="556" spans="1:16" ht="18">
      <c r="A556" s="360">
        <v>484</v>
      </c>
      <c r="B556" s="359" t="s">
        <v>970</v>
      </c>
      <c r="C556" s="359" t="s">
        <v>263</v>
      </c>
      <c r="D556" s="359" t="s">
        <v>966</v>
      </c>
      <c r="E556" s="359" t="s">
        <v>959</v>
      </c>
      <c r="F556" s="359" t="s">
        <v>994</v>
      </c>
      <c r="G556" s="358" t="s">
        <v>984</v>
      </c>
      <c r="H556" s="359"/>
      <c r="I556" s="359"/>
      <c r="J556" s="359"/>
      <c r="K556" s="360" t="s">
        <v>971</v>
      </c>
      <c r="L556" s="359" t="s">
        <v>148</v>
      </c>
      <c r="M556" s="359" t="s">
        <v>1004</v>
      </c>
      <c r="N556" s="359"/>
      <c r="O556" s="359"/>
      <c r="P556" s="359"/>
    </row>
    <row r="557" spans="1:16" ht="18">
      <c r="A557" s="360">
        <v>485</v>
      </c>
      <c r="B557" s="359" t="s">
        <v>970</v>
      </c>
      <c r="C557" s="359" t="s">
        <v>263</v>
      </c>
      <c r="D557" s="359" t="s">
        <v>966</v>
      </c>
      <c r="E557" s="359" t="s">
        <v>959</v>
      </c>
      <c r="F557" s="359" t="s">
        <v>994</v>
      </c>
      <c r="G557" s="358" t="s">
        <v>984</v>
      </c>
      <c r="H557" s="359"/>
      <c r="I557" s="359"/>
      <c r="J557" s="359"/>
      <c r="K557" s="360" t="s">
        <v>1005</v>
      </c>
      <c r="L557" s="359" t="s">
        <v>148</v>
      </c>
      <c r="M557" s="359" t="s">
        <v>1004</v>
      </c>
      <c r="N557" s="359"/>
      <c r="O557" s="359"/>
      <c r="P557" s="359"/>
    </row>
    <row r="558" spans="1:16" ht="18">
      <c r="A558" s="360">
        <v>486</v>
      </c>
      <c r="B558" s="359" t="s">
        <v>970</v>
      </c>
      <c r="C558" s="359" t="s">
        <v>263</v>
      </c>
      <c r="D558" s="359" t="s">
        <v>966</v>
      </c>
      <c r="E558" s="359" t="s">
        <v>959</v>
      </c>
      <c r="F558" s="359" t="s">
        <v>994</v>
      </c>
      <c r="G558" s="358" t="s">
        <v>984</v>
      </c>
      <c r="H558" s="359"/>
      <c r="I558" s="359"/>
      <c r="J558" s="359"/>
      <c r="K558" s="360" t="s">
        <v>971</v>
      </c>
      <c r="L558" s="359" t="s">
        <v>148</v>
      </c>
      <c r="M558" s="359" t="s">
        <v>1004</v>
      </c>
      <c r="N558" s="359"/>
      <c r="O558" s="359"/>
      <c r="P558" s="359"/>
    </row>
    <row r="559" spans="1:16" ht="18">
      <c r="A559" s="360">
        <v>487</v>
      </c>
      <c r="B559" s="359" t="s">
        <v>970</v>
      </c>
      <c r="C559" s="359" t="s">
        <v>263</v>
      </c>
      <c r="D559" s="359" t="s">
        <v>966</v>
      </c>
      <c r="E559" s="359" t="s">
        <v>959</v>
      </c>
      <c r="F559" s="359" t="s">
        <v>994</v>
      </c>
      <c r="G559" s="358" t="s">
        <v>984</v>
      </c>
      <c r="H559" s="359"/>
      <c r="I559" s="359"/>
      <c r="J559" s="359"/>
      <c r="K559" s="360" t="s">
        <v>971</v>
      </c>
      <c r="L559" s="359" t="s">
        <v>148</v>
      </c>
      <c r="M559" s="359" t="s">
        <v>1004</v>
      </c>
      <c r="N559" s="359"/>
      <c r="O559" s="359"/>
      <c r="P559" s="359"/>
    </row>
    <row r="560" spans="1:16" ht="18">
      <c r="A560" s="360">
        <v>488</v>
      </c>
      <c r="B560" s="359" t="s">
        <v>970</v>
      </c>
      <c r="C560" s="359" t="s">
        <v>263</v>
      </c>
      <c r="D560" s="359" t="s">
        <v>966</v>
      </c>
      <c r="E560" s="359" t="s">
        <v>959</v>
      </c>
      <c r="F560" s="359" t="s">
        <v>994</v>
      </c>
      <c r="G560" s="358" t="s">
        <v>984</v>
      </c>
      <c r="H560" s="359"/>
      <c r="I560" s="359"/>
      <c r="J560" s="359"/>
      <c r="K560" s="360" t="s">
        <v>971</v>
      </c>
      <c r="L560" s="359" t="s">
        <v>148</v>
      </c>
      <c r="M560" s="359" t="s">
        <v>1004</v>
      </c>
      <c r="N560" s="359"/>
      <c r="O560" s="359"/>
      <c r="P560" s="359"/>
    </row>
    <row r="561" spans="1:16" ht="18">
      <c r="A561" s="360">
        <v>489</v>
      </c>
      <c r="B561" s="359" t="s">
        <v>970</v>
      </c>
      <c r="C561" s="359" t="s">
        <v>263</v>
      </c>
      <c r="D561" s="359" t="s">
        <v>966</v>
      </c>
      <c r="E561" s="359" t="s">
        <v>959</v>
      </c>
      <c r="F561" s="359" t="s">
        <v>994</v>
      </c>
      <c r="G561" s="358" t="s">
        <v>984</v>
      </c>
      <c r="H561" s="359"/>
      <c r="I561" s="359"/>
      <c r="J561" s="359"/>
      <c r="K561" s="360" t="s">
        <v>971</v>
      </c>
      <c r="L561" s="359" t="s">
        <v>148</v>
      </c>
      <c r="M561" s="359" t="s">
        <v>1004</v>
      </c>
      <c r="N561" s="359"/>
      <c r="O561" s="359"/>
      <c r="P561" s="359"/>
    </row>
    <row r="562" spans="1:16" ht="18">
      <c r="A562" s="360">
        <v>490</v>
      </c>
      <c r="B562" s="359" t="s">
        <v>970</v>
      </c>
      <c r="C562" s="359" t="s">
        <v>263</v>
      </c>
      <c r="D562" s="359" t="s">
        <v>966</v>
      </c>
      <c r="E562" s="359" t="s">
        <v>959</v>
      </c>
      <c r="F562" s="359" t="s">
        <v>994</v>
      </c>
      <c r="G562" s="358" t="s">
        <v>984</v>
      </c>
      <c r="H562" s="359"/>
      <c r="I562" s="359"/>
      <c r="J562" s="359"/>
      <c r="K562" s="360" t="s">
        <v>971</v>
      </c>
      <c r="L562" s="359" t="s">
        <v>148</v>
      </c>
      <c r="M562" s="359" t="s">
        <v>1004</v>
      </c>
      <c r="N562" s="359"/>
      <c r="O562" s="359"/>
      <c r="P562" s="359"/>
    </row>
    <row r="563" spans="1:16" ht="18">
      <c r="A563" s="360">
        <v>491</v>
      </c>
      <c r="B563" s="359" t="s">
        <v>963</v>
      </c>
      <c r="C563" s="359" t="s">
        <v>113</v>
      </c>
      <c r="D563" s="359" t="s">
        <v>966</v>
      </c>
      <c r="E563" s="359" t="s">
        <v>959</v>
      </c>
      <c r="F563" s="359" t="s">
        <v>985</v>
      </c>
      <c r="G563" s="358" t="s">
        <v>975</v>
      </c>
      <c r="H563" s="359" t="s">
        <v>966</v>
      </c>
      <c r="I563" s="359" t="s">
        <v>964</v>
      </c>
      <c r="J563" s="359"/>
      <c r="K563" s="360" t="s">
        <v>962</v>
      </c>
      <c r="L563" s="359" t="s">
        <v>974</v>
      </c>
      <c r="M563" s="359" t="s">
        <v>975</v>
      </c>
      <c r="N563" s="359"/>
      <c r="O563" s="359"/>
      <c r="P563" s="359"/>
    </row>
    <row r="564" spans="1:16" ht="18">
      <c r="A564" s="360">
        <v>492</v>
      </c>
      <c r="B564" s="359" t="s">
        <v>963</v>
      </c>
      <c r="C564" s="359" t="s">
        <v>113</v>
      </c>
      <c r="D564" s="359" t="s">
        <v>966</v>
      </c>
      <c r="E564" s="359" t="s">
        <v>959</v>
      </c>
      <c r="F564" s="359" t="s">
        <v>985</v>
      </c>
      <c r="G564" s="358" t="s">
        <v>975</v>
      </c>
      <c r="H564" s="359" t="s">
        <v>966</v>
      </c>
      <c r="I564" s="359" t="s">
        <v>964</v>
      </c>
      <c r="J564" s="359" t="s">
        <v>965</v>
      </c>
      <c r="K564" s="360" t="s">
        <v>962</v>
      </c>
      <c r="L564" s="359" t="s">
        <v>981</v>
      </c>
      <c r="M564" s="359" t="s">
        <v>987</v>
      </c>
      <c r="N564" s="359"/>
      <c r="O564" s="359"/>
      <c r="P564" s="359"/>
    </row>
    <row r="565" spans="1:16" ht="18">
      <c r="A565" s="360">
        <v>493</v>
      </c>
      <c r="B565" s="359" t="s">
        <v>963</v>
      </c>
      <c r="C565" s="359" t="s">
        <v>152</v>
      </c>
      <c r="D565" s="359" t="s">
        <v>966</v>
      </c>
      <c r="E565" s="359" t="s">
        <v>959</v>
      </c>
      <c r="F565" s="359" t="s">
        <v>985</v>
      </c>
      <c r="G565" s="358" t="s">
        <v>975</v>
      </c>
      <c r="H565" s="359" t="s">
        <v>966</v>
      </c>
      <c r="I565" s="359" t="s">
        <v>964</v>
      </c>
      <c r="J565" s="359"/>
      <c r="K565" s="360" t="s">
        <v>962</v>
      </c>
      <c r="L565" s="359" t="s">
        <v>974</v>
      </c>
      <c r="M565" s="359" t="s">
        <v>975</v>
      </c>
      <c r="N565" s="359"/>
      <c r="O565" s="359"/>
      <c r="P565" s="359"/>
    </row>
    <row r="566" spans="1:16" ht="18">
      <c r="A566" s="360">
        <v>494</v>
      </c>
      <c r="B566" s="359" t="s">
        <v>963</v>
      </c>
      <c r="C566" s="359" t="s">
        <v>152</v>
      </c>
      <c r="D566" s="359" t="s">
        <v>966</v>
      </c>
      <c r="E566" s="359" t="s">
        <v>959</v>
      </c>
      <c r="F566" s="359" t="s">
        <v>985</v>
      </c>
      <c r="G566" s="358" t="s">
        <v>975</v>
      </c>
      <c r="H566" s="359" t="s">
        <v>966</v>
      </c>
      <c r="I566" s="359" t="s">
        <v>964</v>
      </c>
      <c r="J566" s="359"/>
      <c r="K566" s="360" t="s">
        <v>962</v>
      </c>
      <c r="L566" s="359" t="s">
        <v>974</v>
      </c>
      <c r="M566" s="359" t="s">
        <v>975</v>
      </c>
      <c r="N566" s="359"/>
      <c r="O566" s="359"/>
      <c r="P566" s="359"/>
    </row>
    <row r="567" spans="1:16" ht="18">
      <c r="A567" s="360">
        <v>495</v>
      </c>
      <c r="B567" s="359" t="s">
        <v>969</v>
      </c>
      <c r="C567" s="359" t="s">
        <v>84</v>
      </c>
      <c r="D567" s="359" t="s">
        <v>966</v>
      </c>
      <c r="E567" s="359" t="s">
        <v>959</v>
      </c>
      <c r="F567" s="359" t="s">
        <v>985</v>
      </c>
      <c r="G567" s="358" t="s">
        <v>975</v>
      </c>
      <c r="H567" s="359" t="s">
        <v>966</v>
      </c>
      <c r="I567" s="359" t="s">
        <v>964</v>
      </c>
      <c r="J567" s="359"/>
      <c r="K567" s="360" t="s">
        <v>967</v>
      </c>
      <c r="L567" s="359" t="s">
        <v>974</v>
      </c>
      <c r="M567" s="359" t="s">
        <v>975</v>
      </c>
      <c r="N567" s="359"/>
      <c r="O567" s="359"/>
      <c r="P567" s="359"/>
    </row>
    <row r="568" spans="1:16" ht="18">
      <c r="A568" s="360">
        <v>496</v>
      </c>
      <c r="B568" s="359" t="s">
        <v>969</v>
      </c>
      <c r="C568" s="359" t="s">
        <v>84</v>
      </c>
      <c r="D568" s="359" t="s">
        <v>966</v>
      </c>
      <c r="E568" s="359" t="s">
        <v>959</v>
      </c>
      <c r="F568" s="359" t="s">
        <v>985</v>
      </c>
      <c r="G568" s="358" t="s">
        <v>975</v>
      </c>
      <c r="H568" s="359" t="s">
        <v>966</v>
      </c>
      <c r="I568" s="359" t="s">
        <v>964</v>
      </c>
      <c r="J568" s="359"/>
      <c r="K568" s="360" t="s">
        <v>967</v>
      </c>
      <c r="L568" s="359" t="s">
        <v>974</v>
      </c>
      <c r="M568" s="359" t="s">
        <v>975</v>
      </c>
      <c r="N568" s="359"/>
      <c r="O568" s="359"/>
      <c r="P568" s="359"/>
    </row>
    <row r="569" spans="1:16" ht="18">
      <c r="A569" s="360">
        <v>497</v>
      </c>
      <c r="B569" s="359" t="s">
        <v>969</v>
      </c>
      <c r="C569" s="359" t="s">
        <v>25</v>
      </c>
      <c r="D569" s="359" t="s">
        <v>966</v>
      </c>
      <c r="E569" s="359" t="s">
        <v>959</v>
      </c>
      <c r="F569" s="359" t="s">
        <v>985</v>
      </c>
      <c r="G569" s="358" t="s">
        <v>975</v>
      </c>
      <c r="H569" s="359" t="s">
        <v>966</v>
      </c>
      <c r="I569" s="359" t="s">
        <v>964</v>
      </c>
      <c r="J569" s="359"/>
      <c r="K569" s="360" t="s">
        <v>967</v>
      </c>
      <c r="L569" s="359" t="s">
        <v>974</v>
      </c>
      <c r="M569" s="359" t="s">
        <v>975</v>
      </c>
      <c r="N569" s="359"/>
      <c r="O569" s="359"/>
      <c r="P569" s="359"/>
    </row>
    <row r="570" spans="1:16" ht="18">
      <c r="A570" s="360">
        <v>498</v>
      </c>
      <c r="B570" s="359" t="s">
        <v>969</v>
      </c>
      <c r="C570" s="359" t="s">
        <v>101</v>
      </c>
      <c r="D570" s="359" t="s">
        <v>966</v>
      </c>
      <c r="E570" s="359" t="s">
        <v>959</v>
      </c>
      <c r="F570" s="359" t="s">
        <v>985</v>
      </c>
      <c r="G570" s="358" t="s">
        <v>975</v>
      </c>
      <c r="H570" s="359" t="s">
        <v>966</v>
      </c>
      <c r="I570" s="359" t="s">
        <v>964</v>
      </c>
      <c r="J570" s="359"/>
      <c r="K570" s="360" t="s">
        <v>967</v>
      </c>
      <c r="L570" s="359" t="s">
        <v>974</v>
      </c>
      <c r="M570" s="359" t="s">
        <v>975</v>
      </c>
      <c r="N570" s="359"/>
      <c r="O570" s="359"/>
      <c r="P570" s="359"/>
    </row>
    <row r="571" spans="1:16" ht="18">
      <c r="A571" s="360">
        <v>499</v>
      </c>
      <c r="B571" s="359" t="s">
        <v>970</v>
      </c>
      <c r="C571" s="359" t="s">
        <v>65</v>
      </c>
      <c r="D571" s="359" t="s">
        <v>966</v>
      </c>
      <c r="E571" s="359" t="s">
        <v>959</v>
      </c>
      <c r="F571" s="359" t="s">
        <v>985</v>
      </c>
      <c r="G571" s="358" t="s">
        <v>975</v>
      </c>
      <c r="H571" s="359" t="s">
        <v>966</v>
      </c>
      <c r="I571" s="359" t="s">
        <v>964</v>
      </c>
      <c r="J571" s="359"/>
      <c r="K571" s="360" t="s">
        <v>971</v>
      </c>
      <c r="L571" s="359" t="s">
        <v>974</v>
      </c>
      <c r="M571" s="359" t="s">
        <v>975</v>
      </c>
      <c r="N571" s="359"/>
      <c r="O571" s="359"/>
      <c r="P571" s="359"/>
    </row>
    <row r="572" spans="1:16" ht="18">
      <c r="A572" s="360">
        <v>500</v>
      </c>
      <c r="B572" s="359" t="s">
        <v>970</v>
      </c>
      <c r="C572" s="359" t="s">
        <v>65</v>
      </c>
      <c r="D572" s="359" t="s">
        <v>966</v>
      </c>
      <c r="E572" s="359" t="s">
        <v>959</v>
      </c>
      <c r="F572" s="359" t="s">
        <v>985</v>
      </c>
      <c r="G572" s="358" t="s">
        <v>975</v>
      </c>
      <c r="H572" s="359" t="s">
        <v>966</v>
      </c>
      <c r="I572" s="359" t="s">
        <v>964</v>
      </c>
      <c r="J572" s="359"/>
      <c r="K572" s="360" t="s">
        <v>971</v>
      </c>
      <c r="L572" s="359" t="s">
        <v>974</v>
      </c>
      <c r="M572" s="359" t="s">
        <v>975</v>
      </c>
      <c r="N572" s="359"/>
      <c r="O572" s="359"/>
      <c r="P572" s="359"/>
    </row>
    <row r="573" spans="1:16" ht="18">
      <c r="A573" s="360">
        <v>501</v>
      </c>
      <c r="B573" s="359" t="s">
        <v>970</v>
      </c>
      <c r="C573" s="359" t="s">
        <v>65</v>
      </c>
      <c r="D573" s="359" t="s">
        <v>966</v>
      </c>
      <c r="E573" s="359" t="s">
        <v>959</v>
      </c>
      <c r="F573" s="359" t="s">
        <v>985</v>
      </c>
      <c r="G573" s="358" t="s">
        <v>975</v>
      </c>
      <c r="H573" s="359" t="s">
        <v>966</v>
      </c>
      <c r="I573" s="359" t="s">
        <v>964</v>
      </c>
      <c r="J573" s="359"/>
      <c r="K573" s="360" t="s">
        <v>971</v>
      </c>
      <c r="L573" s="359" t="s">
        <v>974</v>
      </c>
      <c r="M573" s="359" t="s">
        <v>975</v>
      </c>
      <c r="N573" s="359"/>
      <c r="O573" s="359"/>
      <c r="P573" s="359"/>
    </row>
    <row r="574" spans="1:16" ht="18">
      <c r="A574" s="360">
        <v>502</v>
      </c>
      <c r="B574" s="359" t="s">
        <v>970</v>
      </c>
      <c r="C574" s="359" t="s">
        <v>65</v>
      </c>
      <c r="D574" s="359" t="s">
        <v>966</v>
      </c>
      <c r="E574" s="359" t="s">
        <v>959</v>
      </c>
      <c r="F574" s="359" t="s">
        <v>985</v>
      </c>
      <c r="G574" s="358" t="s">
        <v>975</v>
      </c>
      <c r="H574" s="359" t="s">
        <v>966</v>
      </c>
      <c r="I574" s="359" t="s">
        <v>964</v>
      </c>
      <c r="J574" s="359"/>
      <c r="K574" s="360" t="s">
        <v>971</v>
      </c>
      <c r="L574" s="359" t="s">
        <v>974</v>
      </c>
      <c r="M574" s="359" t="s">
        <v>975</v>
      </c>
      <c r="N574" s="359"/>
      <c r="O574" s="359"/>
      <c r="P574" s="359"/>
    </row>
    <row r="575" spans="1:16" ht="18">
      <c r="A575" s="360">
        <v>503</v>
      </c>
      <c r="B575" s="359" t="s">
        <v>970</v>
      </c>
      <c r="C575" s="359" t="s">
        <v>65</v>
      </c>
      <c r="D575" s="359" t="s">
        <v>966</v>
      </c>
      <c r="E575" s="359" t="s">
        <v>959</v>
      </c>
      <c r="F575" s="359" t="s">
        <v>985</v>
      </c>
      <c r="G575" s="358" t="s">
        <v>975</v>
      </c>
      <c r="H575" s="359" t="s">
        <v>966</v>
      </c>
      <c r="I575" s="359" t="s">
        <v>964</v>
      </c>
      <c r="J575" s="359"/>
      <c r="K575" s="360" t="s">
        <v>971</v>
      </c>
      <c r="L575" s="359" t="s">
        <v>974</v>
      </c>
      <c r="M575" s="359" t="s">
        <v>975</v>
      </c>
      <c r="N575" s="359"/>
      <c r="O575" s="359"/>
      <c r="P575" s="359"/>
    </row>
    <row r="576" spans="1:16" ht="18">
      <c r="A576" s="360">
        <v>504</v>
      </c>
      <c r="B576" s="359" t="s">
        <v>970</v>
      </c>
      <c r="C576" s="359" t="s">
        <v>65</v>
      </c>
      <c r="D576" s="359" t="s">
        <v>966</v>
      </c>
      <c r="E576" s="359" t="s">
        <v>959</v>
      </c>
      <c r="F576" s="359" t="s">
        <v>985</v>
      </c>
      <c r="G576" s="358" t="s">
        <v>975</v>
      </c>
      <c r="H576" s="359" t="s">
        <v>966</v>
      </c>
      <c r="I576" s="359" t="s">
        <v>964</v>
      </c>
      <c r="J576" s="359"/>
      <c r="K576" s="360" t="s">
        <v>971</v>
      </c>
      <c r="L576" s="359" t="s">
        <v>974</v>
      </c>
      <c r="M576" s="359" t="s">
        <v>975</v>
      </c>
      <c r="N576" s="359"/>
      <c r="O576" s="359"/>
      <c r="P576" s="359"/>
    </row>
    <row r="577" spans="1:16" ht="18">
      <c r="A577" s="360">
        <v>505</v>
      </c>
      <c r="B577" s="359" t="s">
        <v>970</v>
      </c>
      <c r="C577" s="359" t="s">
        <v>259</v>
      </c>
      <c r="D577" s="359" t="s">
        <v>966</v>
      </c>
      <c r="E577" s="359" t="s">
        <v>959</v>
      </c>
      <c r="F577" s="359" t="s">
        <v>985</v>
      </c>
      <c r="G577" s="358" t="s">
        <v>975</v>
      </c>
      <c r="H577" s="359" t="s">
        <v>966</v>
      </c>
      <c r="I577" s="359" t="s">
        <v>964</v>
      </c>
      <c r="J577" s="359"/>
      <c r="K577" s="360" t="s">
        <v>971</v>
      </c>
      <c r="L577" s="359" t="s">
        <v>974</v>
      </c>
      <c r="M577" s="359" t="s">
        <v>975</v>
      </c>
      <c r="N577" s="359"/>
      <c r="O577" s="359"/>
      <c r="P577" s="359"/>
    </row>
    <row r="578" spans="1:16" ht="18">
      <c r="A578" s="360">
        <v>506</v>
      </c>
      <c r="B578" s="359" t="s">
        <v>970</v>
      </c>
      <c r="C578" s="359" t="s">
        <v>259</v>
      </c>
      <c r="D578" s="359" t="s">
        <v>966</v>
      </c>
      <c r="E578" s="359" t="s">
        <v>959</v>
      </c>
      <c r="F578" s="359" t="s">
        <v>985</v>
      </c>
      <c r="G578" s="358" t="s">
        <v>975</v>
      </c>
      <c r="H578" s="359" t="s">
        <v>966</v>
      </c>
      <c r="I578" s="359" t="s">
        <v>964</v>
      </c>
      <c r="J578" s="359"/>
      <c r="K578" s="360" t="s">
        <v>971</v>
      </c>
      <c r="L578" s="359" t="s">
        <v>974</v>
      </c>
      <c r="M578" s="359" t="s">
        <v>975</v>
      </c>
      <c r="N578" s="359"/>
      <c r="O578" s="359"/>
      <c r="P578" s="359"/>
    </row>
    <row r="579" spans="1:16" ht="18">
      <c r="A579" s="360">
        <v>507</v>
      </c>
      <c r="B579" s="359" t="s">
        <v>970</v>
      </c>
      <c r="C579" s="359" t="s">
        <v>259</v>
      </c>
      <c r="D579" s="359" t="s">
        <v>966</v>
      </c>
      <c r="E579" s="359" t="s">
        <v>959</v>
      </c>
      <c r="F579" s="359" t="s">
        <v>985</v>
      </c>
      <c r="G579" s="358" t="s">
        <v>975</v>
      </c>
      <c r="H579" s="359" t="s">
        <v>966</v>
      </c>
      <c r="I579" s="359" t="s">
        <v>964</v>
      </c>
      <c r="J579" s="359"/>
      <c r="K579" s="360" t="s">
        <v>971</v>
      </c>
      <c r="L579" s="359" t="s">
        <v>974</v>
      </c>
      <c r="M579" s="359" t="s">
        <v>975</v>
      </c>
      <c r="N579" s="359"/>
      <c r="O579" s="359"/>
      <c r="P579" s="359"/>
    </row>
    <row r="580" spans="1:16" ht="18">
      <c r="A580" s="360">
        <v>508</v>
      </c>
      <c r="B580" s="359" t="s">
        <v>970</v>
      </c>
      <c r="C580" s="359" t="s">
        <v>259</v>
      </c>
      <c r="D580" s="359" t="s">
        <v>966</v>
      </c>
      <c r="E580" s="359" t="s">
        <v>959</v>
      </c>
      <c r="F580" s="359" t="s">
        <v>985</v>
      </c>
      <c r="G580" s="358" t="s">
        <v>975</v>
      </c>
      <c r="H580" s="359" t="s">
        <v>966</v>
      </c>
      <c r="I580" s="359" t="s">
        <v>964</v>
      </c>
      <c r="J580" s="359"/>
      <c r="K580" s="360" t="s">
        <v>971</v>
      </c>
      <c r="L580" s="359" t="s">
        <v>974</v>
      </c>
      <c r="M580" s="359" t="s">
        <v>975</v>
      </c>
      <c r="N580" s="359"/>
      <c r="O580" s="359"/>
      <c r="P580" s="359"/>
    </row>
    <row r="581" spans="1:16" ht="18">
      <c r="A581" s="360">
        <v>509</v>
      </c>
      <c r="B581" s="359" t="s">
        <v>970</v>
      </c>
      <c r="C581" s="359" t="s">
        <v>259</v>
      </c>
      <c r="D581" s="359" t="s">
        <v>966</v>
      </c>
      <c r="E581" s="359" t="s">
        <v>959</v>
      </c>
      <c r="F581" s="359" t="s">
        <v>985</v>
      </c>
      <c r="G581" s="358" t="s">
        <v>975</v>
      </c>
      <c r="H581" s="359" t="s">
        <v>966</v>
      </c>
      <c r="I581" s="359" t="s">
        <v>964</v>
      </c>
      <c r="J581" s="359"/>
      <c r="K581" s="360" t="s">
        <v>971</v>
      </c>
      <c r="L581" s="359" t="s">
        <v>974</v>
      </c>
      <c r="M581" s="359" t="s">
        <v>975</v>
      </c>
      <c r="N581" s="359"/>
      <c r="O581" s="359"/>
      <c r="P581" s="359"/>
    </row>
    <row r="582" spans="1:16" ht="18">
      <c r="A582" s="360">
        <v>510</v>
      </c>
      <c r="B582" s="359" t="s">
        <v>970</v>
      </c>
      <c r="C582" s="359" t="s">
        <v>259</v>
      </c>
      <c r="D582" s="359" t="s">
        <v>966</v>
      </c>
      <c r="E582" s="359" t="s">
        <v>959</v>
      </c>
      <c r="F582" s="359" t="s">
        <v>985</v>
      </c>
      <c r="G582" s="358" t="s">
        <v>975</v>
      </c>
      <c r="H582" s="359" t="s">
        <v>966</v>
      </c>
      <c r="I582" s="359" t="s">
        <v>964</v>
      </c>
      <c r="J582" s="359"/>
      <c r="K582" s="360" t="s">
        <v>971</v>
      </c>
      <c r="L582" s="359" t="s">
        <v>974</v>
      </c>
      <c r="M582" s="359" t="s">
        <v>975</v>
      </c>
      <c r="N582" s="359"/>
      <c r="O582" s="359"/>
      <c r="P582" s="359"/>
    </row>
    <row r="583" spans="1:16" ht="18">
      <c r="A583" s="360">
        <v>511</v>
      </c>
      <c r="B583" s="359" t="s">
        <v>970</v>
      </c>
      <c r="C583" s="359" t="s">
        <v>259</v>
      </c>
      <c r="D583" s="359" t="s">
        <v>966</v>
      </c>
      <c r="E583" s="359" t="s">
        <v>959</v>
      </c>
      <c r="F583" s="359" t="s">
        <v>985</v>
      </c>
      <c r="G583" s="358" t="s">
        <v>975</v>
      </c>
      <c r="H583" s="359" t="s">
        <v>966</v>
      </c>
      <c r="I583" s="359" t="s">
        <v>964</v>
      </c>
      <c r="J583" s="359"/>
      <c r="K583" s="360" t="s">
        <v>971</v>
      </c>
      <c r="L583" s="359" t="s">
        <v>974</v>
      </c>
      <c r="M583" s="359" t="s">
        <v>975</v>
      </c>
      <c r="N583" s="359"/>
      <c r="O583" s="359"/>
      <c r="P583" s="359"/>
    </row>
    <row r="584" spans="1:16" ht="18">
      <c r="A584" s="360">
        <v>512</v>
      </c>
      <c r="B584" s="359" t="s">
        <v>970</v>
      </c>
      <c r="C584" s="359" t="s">
        <v>259</v>
      </c>
      <c r="D584" s="359" t="s">
        <v>966</v>
      </c>
      <c r="E584" s="359" t="s">
        <v>959</v>
      </c>
      <c r="F584" s="359" t="s">
        <v>985</v>
      </c>
      <c r="G584" s="358" t="s">
        <v>975</v>
      </c>
      <c r="H584" s="359" t="s">
        <v>966</v>
      </c>
      <c r="I584" s="359" t="s">
        <v>964</v>
      </c>
      <c r="J584" s="359"/>
      <c r="K584" s="360" t="s">
        <v>971</v>
      </c>
      <c r="L584" s="359" t="s">
        <v>974</v>
      </c>
      <c r="M584" s="359" t="s">
        <v>975</v>
      </c>
      <c r="N584" s="359"/>
      <c r="O584" s="359"/>
      <c r="P584" s="359"/>
    </row>
    <row r="585" spans="1:16" ht="18">
      <c r="A585" s="360">
        <v>513</v>
      </c>
      <c r="B585" s="359" t="s">
        <v>970</v>
      </c>
      <c r="C585" s="359" t="s">
        <v>263</v>
      </c>
      <c r="D585" s="359" t="s">
        <v>966</v>
      </c>
      <c r="E585" s="359" t="s">
        <v>959</v>
      </c>
      <c r="F585" s="359" t="s">
        <v>985</v>
      </c>
      <c r="G585" s="358" t="s">
        <v>975</v>
      </c>
      <c r="H585" s="359" t="s">
        <v>966</v>
      </c>
      <c r="I585" s="359" t="s">
        <v>964</v>
      </c>
      <c r="J585" s="359"/>
      <c r="K585" s="360" t="s">
        <v>971</v>
      </c>
      <c r="L585" s="359" t="s">
        <v>974</v>
      </c>
      <c r="M585" s="359" t="s">
        <v>975</v>
      </c>
      <c r="N585" s="359"/>
      <c r="O585" s="359"/>
      <c r="P585" s="359"/>
    </row>
    <row r="586" spans="1:16" ht="18">
      <c r="A586" s="360">
        <v>514</v>
      </c>
      <c r="B586" s="359" t="s">
        <v>970</v>
      </c>
      <c r="C586" s="359" t="s">
        <v>263</v>
      </c>
      <c r="D586" s="359" t="s">
        <v>966</v>
      </c>
      <c r="E586" s="359" t="s">
        <v>959</v>
      </c>
      <c r="F586" s="359" t="s">
        <v>985</v>
      </c>
      <c r="G586" s="358" t="s">
        <v>975</v>
      </c>
      <c r="H586" s="359" t="s">
        <v>966</v>
      </c>
      <c r="I586" s="359" t="s">
        <v>964</v>
      </c>
      <c r="J586" s="359"/>
      <c r="K586" s="360" t="s">
        <v>971</v>
      </c>
      <c r="L586" s="359" t="s">
        <v>974</v>
      </c>
      <c r="M586" s="359" t="s">
        <v>975</v>
      </c>
      <c r="N586" s="359"/>
      <c r="O586" s="359"/>
      <c r="P586" s="359"/>
    </row>
    <row r="587" spans="1:16" ht="18">
      <c r="A587" s="360">
        <v>515</v>
      </c>
      <c r="B587" s="359" t="s">
        <v>970</v>
      </c>
      <c r="C587" s="359" t="s">
        <v>263</v>
      </c>
      <c r="D587" s="359" t="s">
        <v>966</v>
      </c>
      <c r="E587" s="359" t="s">
        <v>959</v>
      </c>
      <c r="F587" s="359" t="s">
        <v>985</v>
      </c>
      <c r="G587" s="358" t="s">
        <v>975</v>
      </c>
      <c r="H587" s="359" t="s">
        <v>966</v>
      </c>
      <c r="I587" s="359" t="s">
        <v>964</v>
      </c>
      <c r="J587" s="359"/>
      <c r="K587" s="360" t="s">
        <v>971</v>
      </c>
      <c r="L587" s="359" t="s">
        <v>974</v>
      </c>
      <c r="M587" s="359" t="s">
        <v>975</v>
      </c>
      <c r="N587" s="359"/>
      <c r="O587" s="359"/>
      <c r="P587" s="359"/>
    </row>
    <row r="588" spans="1:16" ht="18">
      <c r="A588" s="360">
        <v>516</v>
      </c>
      <c r="B588" s="359" t="s">
        <v>970</v>
      </c>
      <c r="C588" s="359" t="s">
        <v>263</v>
      </c>
      <c r="D588" s="359" t="s">
        <v>966</v>
      </c>
      <c r="E588" s="359" t="s">
        <v>959</v>
      </c>
      <c r="F588" s="359" t="s">
        <v>985</v>
      </c>
      <c r="G588" s="358" t="s">
        <v>975</v>
      </c>
      <c r="H588" s="359" t="s">
        <v>966</v>
      </c>
      <c r="I588" s="359" t="s">
        <v>964</v>
      </c>
      <c r="J588" s="359"/>
      <c r="K588" s="360" t="s">
        <v>971</v>
      </c>
      <c r="L588" s="359" t="s">
        <v>974</v>
      </c>
      <c r="M588" s="359" t="s">
        <v>975</v>
      </c>
      <c r="N588" s="359"/>
      <c r="O588" s="359"/>
      <c r="P588" s="359"/>
    </row>
    <row r="589" spans="1:16" ht="18">
      <c r="A589" s="360">
        <v>517</v>
      </c>
      <c r="B589" s="359" t="s">
        <v>970</v>
      </c>
      <c r="C589" s="359" t="s">
        <v>263</v>
      </c>
      <c r="D589" s="359" t="s">
        <v>966</v>
      </c>
      <c r="E589" s="359" t="s">
        <v>959</v>
      </c>
      <c r="F589" s="359" t="s">
        <v>985</v>
      </c>
      <c r="G589" s="358" t="s">
        <v>975</v>
      </c>
      <c r="H589" s="359" t="s">
        <v>966</v>
      </c>
      <c r="I589" s="359" t="s">
        <v>964</v>
      </c>
      <c r="J589" s="359"/>
      <c r="K589" s="360" t="s">
        <v>971</v>
      </c>
      <c r="L589" s="359" t="s">
        <v>974</v>
      </c>
      <c r="M589" s="359" t="s">
        <v>975</v>
      </c>
      <c r="N589" s="359"/>
      <c r="O589" s="359"/>
      <c r="P589" s="359"/>
    </row>
    <row r="590" spans="1:16" ht="18">
      <c r="A590" s="360">
        <v>518</v>
      </c>
      <c r="B590" s="359" t="s">
        <v>970</v>
      </c>
      <c r="C590" s="359" t="s">
        <v>65</v>
      </c>
      <c r="D590" s="359" t="s">
        <v>966</v>
      </c>
      <c r="E590" s="359" t="s">
        <v>959</v>
      </c>
      <c r="F590" s="359" t="s">
        <v>985</v>
      </c>
      <c r="G590" s="358" t="s">
        <v>975</v>
      </c>
      <c r="H590" s="359" t="s">
        <v>966</v>
      </c>
      <c r="I590" s="359" t="s">
        <v>964</v>
      </c>
      <c r="J590" s="359" t="s">
        <v>965</v>
      </c>
      <c r="K590" s="360" t="s">
        <v>971</v>
      </c>
      <c r="L590" s="359" t="s">
        <v>974</v>
      </c>
      <c r="M590" s="359" t="s">
        <v>975</v>
      </c>
      <c r="N590" s="359"/>
      <c r="O590" s="359"/>
      <c r="P590" s="359"/>
    </row>
    <row r="591" spans="1:16" ht="18">
      <c r="A591" s="360">
        <v>519</v>
      </c>
      <c r="B591" s="359" t="s">
        <v>970</v>
      </c>
      <c r="C591" s="359" t="s">
        <v>65</v>
      </c>
      <c r="D591" s="359" t="s">
        <v>966</v>
      </c>
      <c r="E591" s="359" t="s">
        <v>959</v>
      </c>
      <c r="F591" s="359" t="s">
        <v>985</v>
      </c>
      <c r="G591" s="358" t="s">
        <v>975</v>
      </c>
      <c r="H591" s="359" t="s">
        <v>966</v>
      </c>
      <c r="I591" s="359" t="s">
        <v>964</v>
      </c>
      <c r="J591" s="359"/>
      <c r="K591" s="360" t="s">
        <v>971</v>
      </c>
      <c r="L591" s="359" t="s">
        <v>974</v>
      </c>
      <c r="M591" s="359" t="s">
        <v>975</v>
      </c>
      <c r="N591" s="359"/>
      <c r="O591" s="359"/>
      <c r="P591" s="359"/>
    </row>
    <row r="592" spans="1:16" ht="18">
      <c r="A592" s="360">
        <v>520</v>
      </c>
      <c r="B592" s="359" t="s">
        <v>970</v>
      </c>
      <c r="C592" s="359" t="s">
        <v>65</v>
      </c>
      <c r="D592" s="359" t="s">
        <v>966</v>
      </c>
      <c r="E592" s="359" t="s">
        <v>959</v>
      </c>
      <c r="F592" s="359" t="s">
        <v>985</v>
      </c>
      <c r="G592" s="358" t="s">
        <v>975</v>
      </c>
      <c r="H592" s="359" t="s">
        <v>966</v>
      </c>
      <c r="I592" s="359" t="s">
        <v>964</v>
      </c>
      <c r="J592" s="359"/>
      <c r="K592" s="360" t="s">
        <v>971</v>
      </c>
      <c r="L592" s="359" t="s">
        <v>974</v>
      </c>
      <c r="M592" s="359" t="s">
        <v>975</v>
      </c>
      <c r="N592" s="359"/>
      <c r="O592" s="359"/>
      <c r="P592" s="359"/>
    </row>
    <row r="593" spans="1:16" ht="18">
      <c r="A593" s="360">
        <v>521</v>
      </c>
      <c r="B593" s="359" t="s">
        <v>970</v>
      </c>
      <c r="C593" s="359" t="s">
        <v>65</v>
      </c>
      <c r="D593" s="359" t="s">
        <v>966</v>
      </c>
      <c r="E593" s="359" t="s">
        <v>959</v>
      </c>
      <c r="F593" s="359" t="s">
        <v>985</v>
      </c>
      <c r="G593" s="358" t="s">
        <v>975</v>
      </c>
      <c r="H593" s="359" t="s">
        <v>966</v>
      </c>
      <c r="I593" s="359" t="s">
        <v>964</v>
      </c>
      <c r="J593" s="359"/>
      <c r="K593" s="360" t="s">
        <v>971</v>
      </c>
      <c r="L593" s="359" t="s">
        <v>974</v>
      </c>
      <c r="M593" s="359" t="s">
        <v>975</v>
      </c>
      <c r="N593" s="359"/>
      <c r="O593" s="359"/>
      <c r="P593" s="359"/>
    </row>
    <row r="594" spans="1:16" ht="18">
      <c r="A594" s="360">
        <v>522</v>
      </c>
      <c r="B594" s="359" t="s">
        <v>970</v>
      </c>
      <c r="C594" s="359" t="s">
        <v>65</v>
      </c>
      <c r="D594" s="359" t="s">
        <v>966</v>
      </c>
      <c r="E594" s="359" t="s">
        <v>959</v>
      </c>
      <c r="F594" s="359" t="s">
        <v>985</v>
      </c>
      <c r="G594" s="358" t="s">
        <v>975</v>
      </c>
      <c r="H594" s="359" t="s">
        <v>966</v>
      </c>
      <c r="I594" s="359" t="s">
        <v>964</v>
      </c>
      <c r="J594" s="359"/>
      <c r="K594" s="360" t="s">
        <v>971</v>
      </c>
      <c r="L594" s="359" t="s">
        <v>974</v>
      </c>
      <c r="M594" s="359" t="s">
        <v>975</v>
      </c>
      <c r="N594" s="359"/>
      <c r="O594" s="359"/>
      <c r="P594" s="359"/>
    </row>
    <row r="595" spans="1:16" ht="18">
      <c r="A595" s="360">
        <v>523</v>
      </c>
      <c r="B595" s="359" t="s">
        <v>970</v>
      </c>
      <c r="C595" s="359" t="s">
        <v>65</v>
      </c>
      <c r="D595" s="359" t="s">
        <v>966</v>
      </c>
      <c r="E595" s="359" t="s">
        <v>959</v>
      </c>
      <c r="F595" s="359" t="s">
        <v>985</v>
      </c>
      <c r="G595" s="358" t="s">
        <v>975</v>
      </c>
      <c r="H595" s="359" t="s">
        <v>966</v>
      </c>
      <c r="I595" s="359" t="s">
        <v>964</v>
      </c>
      <c r="J595" s="359"/>
      <c r="K595" s="360" t="s">
        <v>971</v>
      </c>
      <c r="L595" s="359" t="s">
        <v>974</v>
      </c>
      <c r="M595" s="359" t="s">
        <v>975</v>
      </c>
      <c r="N595" s="359"/>
      <c r="O595" s="359"/>
      <c r="P595" s="359"/>
    </row>
    <row r="596" spans="1:16" ht="18">
      <c r="A596" s="360">
        <v>524</v>
      </c>
      <c r="B596" s="359" t="s">
        <v>970</v>
      </c>
      <c r="C596" s="359" t="s">
        <v>65</v>
      </c>
      <c r="D596" s="359" t="s">
        <v>966</v>
      </c>
      <c r="E596" s="359" t="s">
        <v>959</v>
      </c>
      <c r="F596" s="359" t="s">
        <v>985</v>
      </c>
      <c r="G596" s="358" t="s">
        <v>975</v>
      </c>
      <c r="H596" s="359" t="s">
        <v>966</v>
      </c>
      <c r="I596" s="359" t="s">
        <v>964</v>
      </c>
      <c r="J596" s="359"/>
      <c r="K596" s="360" t="s">
        <v>971</v>
      </c>
      <c r="L596" s="359" t="s">
        <v>974</v>
      </c>
      <c r="M596" s="359" t="s">
        <v>975</v>
      </c>
      <c r="N596" s="359"/>
      <c r="O596" s="359"/>
      <c r="P596" s="359"/>
    </row>
    <row r="597" spans="1:16" ht="18">
      <c r="A597" s="360">
        <v>525</v>
      </c>
      <c r="B597" s="359" t="s">
        <v>970</v>
      </c>
      <c r="C597" s="359" t="s">
        <v>65</v>
      </c>
      <c r="D597" s="359" t="s">
        <v>966</v>
      </c>
      <c r="E597" s="359" t="s">
        <v>959</v>
      </c>
      <c r="F597" s="359" t="s">
        <v>985</v>
      </c>
      <c r="G597" s="358" t="s">
        <v>975</v>
      </c>
      <c r="H597" s="359" t="s">
        <v>966</v>
      </c>
      <c r="I597" s="359" t="s">
        <v>964</v>
      </c>
      <c r="J597" s="359"/>
      <c r="K597" s="360" t="s">
        <v>971</v>
      </c>
      <c r="L597" s="359" t="s">
        <v>974</v>
      </c>
      <c r="M597" s="359" t="s">
        <v>975</v>
      </c>
      <c r="N597" s="359"/>
      <c r="O597" s="359"/>
      <c r="P597" s="359"/>
    </row>
    <row r="598" spans="1:16" ht="18">
      <c r="A598" s="360">
        <v>526</v>
      </c>
      <c r="B598" s="359" t="s">
        <v>970</v>
      </c>
      <c r="C598" s="359" t="s">
        <v>65</v>
      </c>
      <c r="D598" s="359" t="s">
        <v>966</v>
      </c>
      <c r="E598" s="359" t="s">
        <v>959</v>
      </c>
      <c r="F598" s="359" t="s">
        <v>985</v>
      </c>
      <c r="G598" s="358" t="s">
        <v>975</v>
      </c>
      <c r="H598" s="359" t="s">
        <v>966</v>
      </c>
      <c r="I598" s="359" t="s">
        <v>964</v>
      </c>
      <c r="J598" s="359"/>
      <c r="K598" s="360" t="s">
        <v>971</v>
      </c>
      <c r="L598" s="359" t="s">
        <v>974</v>
      </c>
      <c r="M598" s="359" t="s">
        <v>975</v>
      </c>
      <c r="N598" s="359"/>
      <c r="O598" s="359"/>
      <c r="P598" s="359"/>
    </row>
    <row r="599" spans="1:16" ht="18">
      <c r="A599" s="360">
        <v>527</v>
      </c>
      <c r="B599" s="359" t="s">
        <v>970</v>
      </c>
      <c r="C599" s="359" t="s">
        <v>65</v>
      </c>
      <c r="D599" s="359" t="s">
        <v>966</v>
      </c>
      <c r="E599" s="359" t="s">
        <v>959</v>
      </c>
      <c r="F599" s="359" t="s">
        <v>985</v>
      </c>
      <c r="G599" s="358" t="s">
        <v>975</v>
      </c>
      <c r="H599" s="359" t="s">
        <v>966</v>
      </c>
      <c r="I599" s="359" t="s">
        <v>964</v>
      </c>
      <c r="J599" s="359"/>
      <c r="K599" s="360" t="s">
        <v>971</v>
      </c>
      <c r="L599" s="359" t="s">
        <v>974</v>
      </c>
      <c r="M599" s="359" t="s">
        <v>975</v>
      </c>
      <c r="N599" s="359"/>
      <c r="O599" s="359"/>
      <c r="P599" s="359"/>
    </row>
    <row r="600" spans="1:16" ht="18">
      <c r="A600" s="360">
        <v>528</v>
      </c>
      <c r="B600" s="359" t="s">
        <v>970</v>
      </c>
      <c r="C600" s="359" t="s">
        <v>65</v>
      </c>
      <c r="D600" s="359" t="s">
        <v>966</v>
      </c>
      <c r="E600" s="359" t="s">
        <v>959</v>
      </c>
      <c r="F600" s="359" t="s">
        <v>985</v>
      </c>
      <c r="G600" s="358" t="s">
        <v>975</v>
      </c>
      <c r="H600" s="359" t="s">
        <v>966</v>
      </c>
      <c r="I600" s="359" t="s">
        <v>964</v>
      </c>
      <c r="J600" s="359"/>
      <c r="K600" s="360" t="s">
        <v>971</v>
      </c>
      <c r="L600" s="359" t="s">
        <v>974</v>
      </c>
      <c r="M600" s="359" t="s">
        <v>975</v>
      </c>
      <c r="N600" s="359"/>
      <c r="O600" s="359"/>
      <c r="P600" s="359"/>
    </row>
    <row r="601" spans="1:16" ht="18">
      <c r="A601" s="360">
        <v>529</v>
      </c>
      <c r="B601" s="359" t="s">
        <v>970</v>
      </c>
      <c r="C601" s="359" t="s">
        <v>263</v>
      </c>
      <c r="D601" s="359" t="s">
        <v>966</v>
      </c>
      <c r="E601" s="359" t="s">
        <v>959</v>
      </c>
      <c r="F601" s="359" t="s">
        <v>985</v>
      </c>
      <c r="G601" s="358" t="s">
        <v>975</v>
      </c>
      <c r="H601" s="359" t="s">
        <v>966</v>
      </c>
      <c r="I601" s="359" t="s">
        <v>964</v>
      </c>
      <c r="J601" s="359"/>
      <c r="K601" s="360" t="s">
        <v>1005</v>
      </c>
      <c r="L601" s="359" t="s">
        <v>974</v>
      </c>
      <c r="M601" s="359" t="s">
        <v>975</v>
      </c>
      <c r="N601" s="359"/>
      <c r="O601" s="359"/>
      <c r="P601" s="359"/>
    </row>
    <row r="602" spans="1:16" ht="18">
      <c r="A602" s="360">
        <v>530</v>
      </c>
      <c r="B602" s="359" t="s">
        <v>970</v>
      </c>
      <c r="C602" s="359" t="s">
        <v>263</v>
      </c>
      <c r="D602" s="359" t="s">
        <v>966</v>
      </c>
      <c r="E602" s="359" t="s">
        <v>959</v>
      </c>
      <c r="F602" s="359" t="s">
        <v>985</v>
      </c>
      <c r="G602" s="358" t="s">
        <v>975</v>
      </c>
      <c r="H602" s="359" t="s">
        <v>966</v>
      </c>
      <c r="I602" s="359" t="s">
        <v>964</v>
      </c>
      <c r="J602" s="359"/>
      <c r="K602" s="360" t="s">
        <v>1005</v>
      </c>
      <c r="L602" s="359" t="s">
        <v>974</v>
      </c>
      <c r="M602" s="359" t="s">
        <v>975</v>
      </c>
      <c r="N602" s="359"/>
      <c r="O602" s="359"/>
      <c r="P602" s="359"/>
    </row>
    <row r="603" spans="1:16" ht="18">
      <c r="A603" s="360">
        <v>531</v>
      </c>
      <c r="B603" s="359" t="s">
        <v>970</v>
      </c>
      <c r="C603" s="359" t="s">
        <v>263</v>
      </c>
      <c r="D603" s="359" t="s">
        <v>966</v>
      </c>
      <c r="E603" s="359" t="s">
        <v>959</v>
      </c>
      <c r="F603" s="359" t="s">
        <v>985</v>
      </c>
      <c r="G603" s="358" t="s">
        <v>975</v>
      </c>
      <c r="H603" s="359" t="s">
        <v>966</v>
      </c>
      <c r="I603" s="359" t="s">
        <v>964</v>
      </c>
      <c r="J603" s="359"/>
      <c r="K603" s="360" t="s">
        <v>1005</v>
      </c>
      <c r="L603" s="359" t="s">
        <v>974</v>
      </c>
      <c r="M603" s="359" t="s">
        <v>975</v>
      </c>
      <c r="N603" s="359"/>
      <c r="O603" s="359"/>
      <c r="P603" s="359"/>
    </row>
    <row r="604" spans="1:16" ht="18">
      <c r="A604" s="360">
        <v>532</v>
      </c>
      <c r="B604" s="359" t="s">
        <v>970</v>
      </c>
      <c r="C604" s="359" t="s">
        <v>263</v>
      </c>
      <c r="D604" s="359" t="s">
        <v>966</v>
      </c>
      <c r="E604" s="359" t="s">
        <v>959</v>
      </c>
      <c r="F604" s="359" t="s">
        <v>985</v>
      </c>
      <c r="G604" s="358" t="s">
        <v>975</v>
      </c>
      <c r="H604" s="359" t="s">
        <v>966</v>
      </c>
      <c r="I604" s="359" t="s">
        <v>964</v>
      </c>
      <c r="J604" s="359"/>
      <c r="K604" s="360" t="s">
        <v>1005</v>
      </c>
      <c r="L604" s="359" t="s">
        <v>974</v>
      </c>
      <c r="M604" s="359" t="s">
        <v>975</v>
      </c>
      <c r="N604" s="359"/>
      <c r="O604" s="359"/>
      <c r="P604" s="359"/>
    </row>
    <row r="605" spans="1:16" ht="18">
      <c r="A605" s="360">
        <v>533</v>
      </c>
      <c r="B605" s="359" t="s">
        <v>970</v>
      </c>
      <c r="C605" s="359" t="s">
        <v>263</v>
      </c>
      <c r="D605" s="359" t="s">
        <v>966</v>
      </c>
      <c r="E605" s="359" t="s">
        <v>959</v>
      </c>
      <c r="F605" s="359" t="s">
        <v>985</v>
      </c>
      <c r="G605" s="358" t="s">
        <v>975</v>
      </c>
      <c r="H605" s="359" t="s">
        <v>966</v>
      </c>
      <c r="I605" s="359" t="s">
        <v>964</v>
      </c>
      <c r="J605" s="359"/>
      <c r="K605" s="360" t="s">
        <v>1005</v>
      </c>
      <c r="L605" s="359" t="s">
        <v>974</v>
      </c>
      <c r="M605" s="359" t="s">
        <v>975</v>
      </c>
      <c r="N605" s="359"/>
      <c r="O605" s="359"/>
      <c r="P605" s="359"/>
    </row>
    <row r="606" spans="1:16" ht="18">
      <c r="A606" s="360">
        <v>534</v>
      </c>
      <c r="B606" s="359" t="s">
        <v>970</v>
      </c>
      <c r="C606" s="359" t="s">
        <v>263</v>
      </c>
      <c r="D606" s="359" t="s">
        <v>966</v>
      </c>
      <c r="E606" s="359" t="s">
        <v>959</v>
      </c>
      <c r="F606" s="359" t="s">
        <v>985</v>
      </c>
      <c r="G606" s="358" t="s">
        <v>975</v>
      </c>
      <c r="H606" s="359" t="s">
        <v>966</v>
      </c>
      <c r="I606" s="359" t="s">
        <v>964</v>
      </c>
      <c r="J606" s="359"/>
      <c r="K606" s="360" t="s">
        <v>1005</v>
      </c>
      <c r="L606" s="359" t="s">
        <v>974</v>
      </c>
      <c r="M606" s="359" t="s">
        <v>975</v>
      </c>
      <c r="N606" s="359"/>
      <c r="O606" s="359"/>
      <c r="P606" s="359"/>
    </row>
    <row r="607" spans="1:16" ht="18">
      <c r="A607" s="360">
        <v>535</v>
      </c>
      <c r="B607" s="359" t="s">
        <v>970</v>
      </c>
      <c r="C607" s="359" t="s">
        <v>263</v>
      </c>
      <c r="D607" s="359" t="s">
        <v>966</v>
      </c>
      <c r="E607" s="359" t="s">
        <v>959</v>
      </c>
      <c r="F607" s="359" t="s">
        <v>985</v>
      </c>
      <c r="G607" s="358" t="s">
        <v>975</v>
      </c>
      <c r="H607" s="359" t="s">
        <v>966</v>
      </c>
      <c r="I607" s="359" t="s">
        <v>964</v>
      </c>
      <c r="J607" s="359"/>
      <c r="K607" s="360" t="s">
        <v>1005</v>
      </c>
      <c r="L607" s="359" t="s">
        <v>974</v>
      </c>
      <c r="M607" s="359" t="s">
        <v>975</v>
      </c>
      <c r="N607" s="359"/>
      <c r="O607" s="359"/>
      <c r="P607" s="359"/>
    </row>
    <row r="608" spans="1:16" ht="18">
      <c r="A608" s="360">
        <v>536</v>
      </c>
      <c r="B608" s="359" t="s">
        <v>970</v>
      </c>
      <c r="C608" s="359" t="s">
        <v>263</v>
      </c>
      <c r="D608" s="359" t="s">
        <v>966</v>
      </c>
      <c r="E608" s="359" t="s">
        <v>959</v>
      </c>
      <c r="F608" s="359" t="s">
        <v>985</v>
      </c>
      <c r="G608" s="358" t="s">
        <v>975</v>
      </c>
      <c r="H608" s="359" t="s">
        <v>966</v>
      </c>
      <c r="I608" s="359" t="s">
        <v>964</v>
      </c>
      <c r="J608" s="359"/>
      <c r="K608" s="360" t="s">
        <v>1005</v>
      </c>
      <c r="L608" s="359" t="s">
        <v>974</v>
      </c>
      <c r="M608" s="359" t="s">
        <v>975</v>
      </c>
      <c r="N608" s="359"/>
      <c r="O608" s="359"/>
      <c r="P608" s="359"/>
    </row>
    <row r="609" spans="1:16" ht="18">
      <c r="A609" s="360">
        <v>537</v>
      </c>
      <c r="B609" s="359" t="s">
        <v>970</v>
      </c>
      <c r="C609" s="359" t="s">
        <v>263</v>
      </c>
      <c r="D609" s="359" t="s">
        <v>966</v>
      </c>
      <c r="E609" s="359" t="s">
        <v>959</v>
      </c>
      <c r="F609" s="359" t="s">
        <v>985</v>
      </c>
      <c r="G609" s="358" t="s">
        <v>975</v>
      </c>
      <c r="H609" s="359" t="s">
        <v>966</v>
      </c>
      <c r="I609" s="359" t="s">
        <v>964</v>
      </c>
      <c r="J609" s="359"/>
      <c r="K609" s="360" t="s">
        <v>1005</v>
      </c>
      <c r="L609" s="359" t="s">
        <v>974</v>
      </c>
      <c r="M609" s="359" t="s">
        <v>975</v>
      </c>
      <c r="N609" s="359"/>
      <c r="O609" s="359"/>
      <c r="P609" s="359"/>
    </row>
    <row r="610" spans="1:16" ht="18">
      <c r="A610" s="360">
        <v>538</v>
      </c>
      <c r="B610" s="359" t="s">
        <v>970</v>
      </c>
      <c r="C610" s="359" t="s">
        <v>263</v>
      </c>
      <c r="D610" s="359" t="s">
        <v>966</v>
      </c>
      <c r="E610" s="359" t="s">
        <v>959</v>
      </c>
      <c r="F610" s="359" t="s">
        <v>985</v>
      </c>
      <c r="G610" s="358" t="s">
        <v>975</v>
      </c>
      <c r="H610" s="359" t="s">
        <v>966</v>
      </c>
      <c r="I610" s="359" t="s">
        <v>964</v>
      </c>
      <c r="J610" s="359"/>
      <c r="K610" s="360" t="s">
        <v>1005</v>
      </c>
      <c r="L610" s="359" t="s">
        <v>974</v>
      </c>
      <c r="M610" s="359" t="s">
        <v>975</v>
      </c>
      <c r="N610" s="359"/>
      <c r="O610" s="359"/>
      <c r="P610" s="359"/>
    </row>
    <row r="611" spans="1:16" ht="18">
      <c r="A611" s="360">
        <v>539</v>
      </c>
      <c r="B611" s="359" t="s">
        <v>970</v>
      </c>
      <c r="C611" s="359" t="s">
        <v>263</v>
      </c>
      <c r="D611" s="359" t="s">
        <v>966</v>
      </c>
      <c r="E611" s="359" t="s">
        <v>959</v>
      </c>
      <c r="F611" s="359" t="s">
        <v>985</v>
      </c>
      <c r="G611" s="358" t="s">
        <v>975</v>
      </c>
      <c r="H611" s="359" t="s">
        <v>966</v>
      </c>
      <c r="I611" s="359"/>
      <c r="J611" s="359"/>
      <c r="K611" s="360" t="s">
        <v>1005</v>
      </c>
      <c r="L611" s="359" t="s">
        <v>974</v>
      </c>
      <c r="M611" s="359" t="s">
        <v>975</v>
      </c>
      <c r="N611" s="359"/>
      <c r="O611" s="359"/>
      <c r="P611" s="359"/>
    </row>
    <row r="612" spans="1:16" ht="18">
      <c r="A612" s="360">
        <v>540</v>
      </c>
      <c r="B612" s="359" t="s">
        <v>970</v>
      </c>
      <c r="C612" s="359" t="s">
        <v>263</v>
      </c>
      <c r="D612" s="359" t="s">
        <v>966</v>
      </c>
      <c r="E612" s="359" t="s">
        <v>959</v>
      </c>
      <c r="F612" s="359" t="s">
        <v>985</v>
      </c>
      <c r="G612" s="358" t="s">
        <v>975</v>
      </c>
      <c r="H612" s="359" t="s">
        <v>966</v>
      </c>
      <c r="I612" s="359" t="s">
        <v>964</v>
      </c>
      <c r="J612" s="359"/>
      <c r="K612" s="360" t="s">
        <v>1005</v>
      </c>
      <c r="L612" s="359" t="s">
        <v>974</v>
      </c>
      <c r="M612" s="359" t="s">
        <v>975</v>
      </c>
      <c r="N612" s="359"/>
      <c r="O612" s="359"/>
      <c r="P612" s="359"/>
    </row>
    <row r="613" spans="1:16" ht="18">
      <c r="A613" s="360">
        <v>541</v>
      </c>
      <c r="B613" s="359" t="s">
        <v>970</v>
      </c>
      <c r="C613" s="359" t="s">
        <v>263</v>
      </c>
      <c r="D613" s="359" t="s">
        <v>966</v>
      </c>
      <c r="E613" s="359" t="s">
        <v>959</v>
      </c>
      <c r="F613" s="359" t="s">
        <v>985</v>
      </c>
      <c r="G613" s="358" t="s">
        <v>975</v>
      </c>
      <c r="H613" s="359" t="s">
        <v>966</v>
      </c>
      <c r="I613" s="359" t="s">
        <v>964</v>
      </c>
      <c r="J613" s="359"/>
      <c r="K613" s="360" t="s">
        <v>1005</v>
      </c>
      <c r="L613" s="359" t="s">
        <v>974</v>
      </c>
      <c r="M613" s="359" t="s">
        <v>975</v>
      </c>
      <c r="N613" s="359"/>
      <c r="O613" s="359"/>
      <c r="P613" s="359"/>
    </row>
    <row r="614" spans="1:16" ht="18">
      <c r="A614" s="360">
        <v>542</v>
      </c>
      <c r="B614" s="359" t="s">
        <v>970</v>
      </c>
      <c r="C614" s="359" t="s">
        <v>263</v>
      </c>
      <c r="D614" s="359" t="s">
        <v>966</v>
      </c>
      <c r="E614" s="359" t="s">
        <v>959</v>
      </c>
      <c r="F614" s="359" t="s">
        <v>985</v>
      </c>
      <c r="G614" s="358" t="s">
        <v>975</v>
      </c>
      <c r="H614" s="359" t="s">
        <v>966</v>
      </c>
      <c r="I614" s="359" t="s">
        <v>964</v>
      </c>
      <c r="J614" s="359"/>
      <c r="K614" s="360" t="s">
        <v>1005</v>
      </c>
      <c r="L614" s="359" t="s">
        <v>974</v>
      </c>
      <c r="M614" s="359" t="s">
        <v>975</v>
      </c>
      <c r="N614" s="359"/>
      <c r="O614" s="359"/>
      <c r="P614" s="359"/>
    </row>
    <row r="615" spans="1:16" ht="18">
      <c r="A615" s="360">
        <v>543</v>
      </c>
      <c r="B615" s="359" t="s">
        <v>970</v>
      </c>
      <c r="C615" s="359" t="s">
        <v>263</v>
      </c>
      <c r="D615" s="359" t="s">
        <v>966</v>
      </c>
      <c r="E615" s="359" t="s">
        <v>959</v>
      </c>
      <c r="F615" s="359" t="s">
        <v>985</v>
      </c>
      <c r="G615" s="358" t="s">
        <v>975</v>
      </c>
      <c r="H615" s="359" t="s">
        <v>966</v>
      </c>
      <c r="I615" s="359" t="s">
        <v>964</v>
      </c>
      <c r="J615" s="359"/>
      <c r="K615" s="360" t="s">
        <v>1005</v>
      </c>
      <c r="L615" s="359" t="s">
        <v>974</v>
      </c>
      <c r="M615" s="359" t="s">
        <v>975</v>
      </c>
      <c r="N615" s="359"/>
      <c r="O615" s="359"/>
      <c r="P615" s="359"/>
    </row>
    <row r="616" spans="1:16" ht="18">
      <c r="A616" s="360">
        <v>544</v>
      </c>
      <c r="B616" s="359" t="s">
        <v>970</v>
      </c>
      <c r="C616" s="359" t="s">
        <v>263</v>
      </c>
      <c r="D616" s="359" t="s">
        <v>966</v>
      </c>
      <c r="E616" s="359" t="s">
        <v>959</v>
      </c>
      <c r="F616" s="359" t="s">
        <v>985</v>
      </c>
      <c r="G616" s="358" t="s">
        <v>975</v>
      </c>
      <c r="H616" s="359" t="s">
        <v>966</v>
      </c>
      <c r="I616" s="359" t="s">
        <v>964</v>
      </c>
      <c r="J616" s="359"/>
      <c r="K616" s="360" t="s">
        <v>1005</v>
      </c>
      <c r="L616" s="359" t="s">
        <v>974</v>
      </c>
      <c r="M616" s="359" t="s">
        <v>975</v>
      </c>
      <c r="N616" s="359"/>
      <c r="O616" s="359"/>
      <c r="P616" s="359"/>
    </row>
    <row r="617" spans="1:16" ht="18">
      <c r="A617" s="360">
        <v>545</v>
      </c>
      <c r="B617" s="359" t="s">
        <v>970</v>
      </c>
      <c r="C617" s="359" t="s">
        <v>263</v>
      </c>
      <c r="D617" s="359" t="s">
        <v>966</v>
      </c>
      <c r="E617" s="359" t="s">
        <v>959</v>
      </c>
      <c r="F617" s="359" t="s">
        <v>985</v>
      </c>
      <c r="G617" s="358" t="s">
        <v>975</v>
      </c>
      <c r="H617" s="359" t="s">
        <v>966</v>
      </c>
      <c r="I617" s="359" t="s">
        <v>964</v>
      </c>
      <c r="J617" s="359"/>
      <c r="K617" s="360" t="s">
        <v>1005</v>
      </c>
      <c r="L617" s="359" t="s">
        <v>974</v>
      </c>
      <c r="M617" s="359" t="s">
        <v>975</v>
      </c>
      <c r="N617" s="359"/>
      <c r="O617" s="359"/>
      <c r="P617" s="359"/>
    </row>
    <row r="618" spans="1:16" ht="18">
      <c r="A618" s="360">
        <v>546</v>
      </c>
      <c r="B618" s="359" t="s">
        <v>970</v>
      </c>
      <c r="C618" s="359" t="s">
        <v>263</v>
      </c>
      <c r="D618" s="359" t="s">
        <v>966</v>
      </c>
      <c r="E618" s="359" t="s">
        <v>959</v>
      </c>
      <c r="F618" s="359" t="s">
        <v>985</v>
      </c>
      <c r="G618" s="358" t="s">
        <v>975</v>
      </c>
      <c r="H618" s="359" t="s">
        <v>966</v>
      </c>
      <c r="I618" s="359" t="s">
        <v>964</v>
      </c>
      <c r="J618" s="359"/>
      <c r="K618" s="360" t="s">
        <v>1005</v>
      </c>
      <c r="L618" s="359" t="s">
        <v>974</v>
      </c>
      <c r="M618" s="359" t="s">
        <v>975</v>
      </c>
      <c r="N618" s="359"/>
      <c r="O618" s="359"/>
      <c r="P618" s="359"/>
    </row>
    <row r="619" spans="1:16" ht="18">
      <c r="A619" s="360">
        <v>547</v>
      </c>
      <c r="B619" s="359" t="s">
        <v>970</v>
      </c>
      <c r="C619" s="359" t="s">
        <v>263</v>
      </c>
      <c r="D619" s="359" t="s">
        <v>966</v>
      </c>
      <c r="E619" s="359" t="s">
        <v>959</v>
      </c>
      <c r="F619" s="359" t="s">
        <v>985</v>
      </c>
      <c r="G619" s="358" t="s">
        <v>975</v>
      </c>
      <c r="H619" s="359" t="s">
        <v>966</v>
      </c>
      <c r="I619" s="359" t="s">
        <v>964</v>
      </c>
      <c r="J619" s="359"/>
      <c r="K619" s="360" t="s">
        <v>1005</v>
      </c>
      <c r="L619" s="359" t="s">
        <v>974</v>
      </c>
      <c r="M619" s="359" t="s">
        <v>975</v>
      </c>
      <c r="N619" s="359"/>
      <c r="O619" s="359"/>
      <c r="P619" s="359"/>
    </row>
    <row r="620" spans="1:16" ht="18">
      <c r="A620" s="360">
        <v>548</v>
      </c>
      <c r="B620" s="359" t="s">
        <v>970</v>
      </c>
      <c r="C620" s="359" t="s">
        <v>263</v>
      </c>
      <c r="D620" s="359" t="s">
        <v>966</v>
      </c>
      <c r="E620" s="359" t="s">
        <v>959</v>
      </c>
      <c r="F620" s="359" t="s">
        <v>985</v>
      </c>
      <c r="G620" s="358" t="s">
        <v>975</v>
      </c>
      <c r="H620" s="359" t="s">
        <v>966</v>
      </c>
      <c r="I620" s="359" t="s">
        <v>964</v>
      </c>
      <c r="J620" s="359"/>
      <c r="K620" s="360" t="s">
        <v>1005</v>
      </c>
      <c r="L620" s="359" t="s">
        <v>974</v>
      </c>
      <c r="M620" s="359" t="s">
        <v>975</v>
      </c>
      <c r="N620" s="359"/>
      <c r="O620" s="359"/>
      <c r="P620" s="359"/>
    </row>
    <row r="621" spans="1:16" ht="18">
      <c r="A621" s="360">
        <v>549</v>
      </c>
      <c r="B621" s="359" t="s">
        <v>970</v>
      </c>
      <c r="C621" s="359" t="s">
        <v>263</v>
      </c>
      <c r="D621" s="359" t="s">
        <v>966</v>
      </c>
      <c r="E621" s="359" t="s">
        <v>959</v>
      </c>
      <c r="F621" s="359" t="s">
        <v>985</v>
      </c>
      <c r="G621" s="358" t="s">
        <v>975</v>
      </c>
      <c r="H621" s="359" t="s">
        <v>966</v>
      </c>
      <c r="I621" s="359" t="s">
        <v>964</v>
      </c>
      <c r="J621" s="359"/>
      <c r="K621" s="360" t="s">
        <v>1005</v>
      </c>
      <c r="L621" s="359" t="s">
        <v>974</v>
      </c>
      <c r="M621" s="359" t="s">
        <v>975</v>
      </c>
      <c r="N621" s="359"/>
      <c r="O621" s="359"/>
      <c r="P621" s="359"/>
    </row>
    <row r="622" spans="1:16" ht="18">
      <c r="A622" s="360">
        <v>550</v>
      </c>
      <c r="B622" s="359" t="s">
        <v>970</v>
      </c>
      <c r="C622" s="359" t="s">
        <v>263</v>
      </c>
      <c r="D622" s="359" t="s">
        <v>966</v>
      </c>
      <c r="E622" s="359" t="s">
        <v>959</v>
      </c>
      <c r="F622" s="359" t="s">
        <v>985</v>
      </c>
      <c r="G622" s="358" t="s">
        <v>975</v>
      </c>
      <c r="H622" s="359" t="s">
        <v>966</v>
      </c>
      <c r="I622" s="359" t="s">
        <v>964</v>
      </c>
      <c r="J622" s="359"/>
      <c r="K622" s="360" t="s">
        <v>1005</v>
      </c>
      <c r="L622" s="359" t="s">
        <v>974</v>
      </c>
      <c r="M622" s="359" t="s">
        <v>975</v>
      </c>
      <c r="N622" s="359"/>
      <c r="O622" s="359"/>
      <c r="P622" s="359"/>
    </row>
    <row r="623" spans="1:16" ht="18">
      <c r="A623" s="360">
        <v>551</v>
      </c>
      <c r="B623" s="359" t="s">
        <v>970</v>
      </c>
      <c r="C623" s="359" t="s">
        <v>263</v>
      </c>
      <c r="D623" s="359" t="s">
        <v>966</v>
      </c>
      <c r="E623" s="359" t="s">
        <v>959</v>
      </c>
      <c r="F623" s="359" t="s">
        <v>985</v>
      </c>
      <c r="G623" s="358" t="s">
        <v>975</v>
      </c>
      <c r="H623" s="359" t="s">
        <v>966</v>
      </c>
      <c r="I623" s="359" t="s">
        <v>964</v>
      </c>
      <c r="J623" s="359"/>
      <c r="K623" s="360" t="s">
        <v>1005</v>
      </c>
      <c r="L623" s="359" t="s">
        <v>974</v>
      </c>
      <c r="M623" s="359" t="s">
        <v>975</v>
      </c>
      <c r="N623" s="359"/>
      <c r="O623" s="359"/>
      <c r="P623" s="359"/>
    </row>
    <row r="624" spans="1:16" ht="18">
      <c r="A624" s="360">
        <v>552</v>
      </c>
      <c r="B624" s="359" t="s">
        <v>970</v>
      </c>
      <c r="C624" s="359" t="s">
        <v>263</v>
      </c>
      <c r="D624" s="359" t="s">
        <v>966</v>
      </c>
      <c r="E624" s="359" t="s">
        <v>959</v>
      </c>
      <c r="F624" s="359" t="s">
        <v>985</v>
      </c>
      <c r="G624" s="358" t="s">
        <v>975</v>
      </c>
      <c r="H624" s="359" t="s">
        <v>966</v>
      </c>
      <c r="I624" s="359" t="s">
        <v>964</v>
      </c>
      <c r="J624" s="359"/>
      <c r="K624" s="360" t="s">
        <v>1005</v>
      </c>
      <c r="L624" s="359" t="s">
        <v>974</v>
      </c>
      <c r="M624" s="359" t="s">
        <v>975</v>
      </c>
      <c r="N624" s="359"/>
      <c r="O624" s="359"/>
      <c r="P624" s="359"/>
    </row>
    <row r="625" spans="1:16" ht="18">
      <c r="A625" s="360">
        <v>553</v>
      </c>
      <c r="B625" s="359" t="s">
        <v>963</v>
      </c>
      <c r="C625" s="359" t="s">
        <v>113</v>
      </c>
      <c r="D625" s="359" t="s">
        <v>966</v>
      </c>
      <c r="E625" s="359" t="s">
        <v>959</v>
      </c>
      <c r="F625" s="359" t="s">
        <v>996</v>
      </c>
      <c r="G625" s="358" t="s">
        <v>993</v>
      </c>
      <c r="H625" s="359" t="s">
        <v>966</v>
      </c>
      <c r="I625" s="359" t="s">
        <v>964</v>
      </c>
      <c r="J625" s="359" t="s">
        <v>965</v>
      </c>
      <c r="K625" s="360" t="s">
        <v>962</v>
      </c>
      <c r="L625" s="359" t="s">
        <v>991</v>
      </c>
      <c r="M625" s="359" t="s">
        <v>993</v>
      </c>
      <c r="N625" s="359"/>
      <c r="O625" s="359"/>
      <c r="P625" s="359"/>
    </row>
    <row r="626" spans="1:16" ht="18">
      <c r="A626" s="360">
        <v>554</v>
      </c>
      <c r="B626" s="359" t="s">
        <v>963</v>
      </c>
      <c r="C626" s="359" t="s">
        <v>113</v>
      </c>
      <c r="D626" s="359" t="s">
        <v>966</v>
      </c>
      <c r="E626" s="359" t="s">
        <v>959</v>
      </c>
      <c r="F626" s="359" t="s">
        <v>996</v>
      </c>
      <c r="G626" s="358" t="s">
        <v>993</v>
      </c>
      <c r="H626" s="359"/>
      <c r="I626" s="359"/>
      <c r="J626" s="359"/>
      <c r="K626" s="360" t="s">
        <v>962</v>
      </c>
      <c r="L626" s="359" t="s">
        <v>148</v>
      </c>
      <c r="M626" s="359" t="s">
        <v>1006</v>
      </c>
      <c r="N626" s="359"/>
      <c r="O626" s="359"/>
      <c r="P626" s="359"/>
    </row>
    <row r="627" spans="1:16" ht="18">
      <c r="A627" s="360">
        <v>555</v>
      </c>
      <c r="B627" s="359" t="s">
        <v>963</v>
      </c>
      <c r="C627" s="359" t="s">
        <v>152</v>
      </c>
      <c r="D627" s="359" t="s">
        <v>966</v>
      </c>
      <c r="E627" s="359" t="s">
        <v>959</v>
      </c>
      <c r="F627" s="359" t="s">
        <v>996</v>
      </c>
      <c r="G627" s="358" t="s">
        <v>993</v>
      </c>
      <c r="H627" s="359" t="s">
        <v>966</v>
      </c>
      <c r="I627" s="359" t="s">
        <v>964</v>
      </c>
      <c r="J627" s="359" t="s">
        <v>965</v>
      </c>
      <c r="K627" s="360" t="s">
        <v>962</v>
      </c>
      <c r="L627" s="359" t="s">
        <v>991</v>
      </c>
      <c r="M627" s="359" t="s">
        <v>993</v>
      </c>
      <c r="N627" s="359"/>
      <c r="O627" s="359"/>
      <c r="P627" s="359"/>
    </row>
    <row r="628" spans="1:16" ht="18">
      <c r="A628" s="360">
        <v>556</v>
      </c>
      <c r="B628" s="359" t="s">
        <v>963</v>
      </c>
      <c r="C628" s="359" t="s">
        <v>152</v>
      </c>
      <c r="D628" s="359" t="s">
        <v>966</v>
      </c>
      <c r="E628" s="359" t="s">
        <v>959</v>
      </c>
      <c r="F628" s="359" t="s">
        <v>996</v>
      </c>
      <c r="G628" s="358" t="s">
        <v>993</v>
      </c>
      <c r="H628" s="359"/>
      <c r="I628" s="359"/>
      <c r="J628" s="359"/>
      <c r="K628" s="360" t="s">
        <v>962</v>
      </c>
      <c r="L628" s="359" t="s">
        <v>148</v>
      </c>
      <c r="M628" s="359" t="s">
        <v>1006</v>
      </c>
      <c r="N628" s="359"/>
      <c r="O628" s="359"/>
      <c r="P628" s="359"/>
    </row>
    <row r="629" spans="1:16" ht="18">
      <c r="A629" s="360">
        <v>557</v>
      </c>
      <c r="B629" s="359" t="s">
        <v>969</v>
      </c>
      <c r="C629" s="359" t="s">
        <v>84</v>
      </c>
      <c r="D629" s="359" t="s">
        <v>966</v>
      </c>
      <c r="E629" s="359" t="s">
        <v>959</v>
      </c>
      <c r="F629" s="359" t="s">
        <v>996</v>
      </c>
      <c r="G629" s="358" t="s">
        <v>993</v>
      </c>
      <c r="H629" s="359"/>
      <c r="I629" s="359"/>
      <c r="J629" s="359"/>
      <c r="K629" s="360" t="s">
        <v>967</v>
      </c>
      <c r="L629" s="359" t="s">
        <v>148</v>
      </c>
      <c r="M629" s="359" t="s">
        <v>1006</v>
      </c>
      <c r="N629" s="359"/>
      <c r="O629" s="359"/>
      <c r="P629" s="359"/>
    </row>
    <row r="630" spans="1:16" ht="18">
      <c r="A630" s="360">
        <v>558</v>
      </c>
      <c r="B630" s="359" t="s">
        <v>969</v>
      </c>
      <c r="C630" s="359" t="s">
        <v>84</v>
      </c>
      <c r="D630" s="359" t="s">
        <v>966</v>
      </c>
      <c r="E630" s="359" t="s">
        <v>959</v>
      </c>
      <c r="F630" s="359" t="s">
        <v>996</v>
      </c>
      <c r="G630" s="358" t="s">
        <v>993</v>
      </c>
      <c r="H630" s="359"/>
      <c r="I630" s="359"/>
      <c r="J630" s="359"/>
      <c r="K630" s="360" t="s">
        <v>962</v>
      </c>
      <c r="L630" s="359" t="s">
        <v>148</v>
      </c>
      <c r="M630" s="359" t="s">
        <v>1006</v>
      </c>
      <c r="N630" s="359"/>
      <c r="O630" s="359"/>
      <c r="P630" s="359"/>
    </row>
    <row r="631" spans="1:16" ht="18">
      <c r="A631" s="360">
        <v>559</v>
      </c>
      <c r="B631" s="359" t="s">
        <v>969</v>
      </c>
      <c r="C631" s="359" t="s">
        <v>25</v>
      </c>
      <c r="D631" s="359" t="s">
        <v>966</v>
      </c>
      <c r="E631" s="359" t="s">
        <v>959</v>
      </c>
      <c r="F631" s="359" t="s">
        <v>996</v>
      </c>
      <c r="G631" s="358" t="s">
        <v>993</v>
      </c>
      <c r="H631" s="359"/>
      <c r="I631" s="359"/>
      <c r="J631" s="359"/>
      <c r="K631" s="360" t="s">
        <v>967</v>
      </c>
      <c r="L631" s="359" t="s">
        <v>148</v>
      </c>
      <c r="M631" s="359" t="s">
        <v>1006</v>
      </c>
      <c r="N631" s="359"/>
      <c r="O631" s="359"/>
      <c r="P631" s="359"/>
    </row>
    <row r="632" spans="1:16" ht="18">
      <c r="A632" s="360">
        <v>560</v>
      </c>
      <c r="B632" s="359" t="s">
        <v>969</v>
      </c>
      <c r="C632" s="359" t="s">
        <v>101</v>
      </c>
      <c r="D632" s="359" t="s">
        <v>966</v>
      </c>
      <c r="E632" s="359" t="s">
        <v>959</v>
      </c>
      <c r="F632" s="359" t="s">
        <v>996</v>
      </c>
      <c r="G632" s="358" t="s">
        <v>993</v>
      </c>
      <c r="H632" s="359" t="s">
        <v>966</v>
      </c>
      <c r="I632" s="359" t="s">
        <v>964</v>
      </c>
      <c r="J632" s="359" t="s">
        <v>965</v>
      </c>
      <c r="K632" s="360" t="s">
        <v>1007</v>
      </c>
      <c r="L632" s="359" t="s">
        <v>988</v>
      </c>
      <c r="M632" s="359" t="s">
        <v>997</v>
      </c>
      <c r="N632" s="359"/>
      <c r="O632" s="359"/>
      <c r="P632" s="359"/>
    </row>
    <row r="633" spans="1:16" ht="18">
      <c r="A633" s="360">
        <v>561</v>
      </c>
      <c r="B633" s="359" t="s">
        <v>970</v>
      </c>
      <c r="C633" s="359" t="s">
        <v>65</v>
      </c>
      <c r="D633" s="359" t="s">
        <v>966</v>
      </c>
      <c r="E633" s="359" t="s">
        <v>959</v>
      </c>
      <c r="F633" s="359" t="s">
        <v>996</v>
      </c>
      <c r="G633" s="358" t="s">
        <v>993</v>
      </c>
      <c r="H633" s="359"/>
      <c r="I633" s="359"/>
      <c r="J633" s="359"/>
      <c r="K633" s="360" t="s">
        <v>971</v>
      </c>
      <c r="L633" s="359" t="s">
        <v>148</v>
      </c>
      <c r="M633" s="359" t="s">
        <v>1006</v>
      </c>
      <c r="N633" s="359"/>
      <c r="O633" s="359"/>
      <c r="P633" s="359"/>
    </row>
    <row r="634" spans="1:16" ht="18">
      <c r="A634" s="360">
        <v>562</v>
      </c>
      <c r="B634" s="359" t="s">
        <v>970</v>
      </c>
      <c r="C634" s="359" t="s">
        <v>65</v>
      </c>
      <c r="D634" s="359" t="s">
        <v>966</v>
      </c>
      <c r="E634" s="359" t="s">
        <v>959</v>
      </c>
      <c r="F634" s="359" t="s">
        <v>996</v>
      </c>
      <c r="G634" s="358" t="s">
        <v>993</v>
      </c>
      <c r="H634" s="359"/>
      <c r="I634" s="359"/>
      <c r="J634" s="359"/>
      <c r="K634" s="360" t="s">
        <v>971</v>
      </c>
      <c r="L634" s="359" t="s">
        <v>148</v>
      </c>
      <c r="M634" s="359" t="s">
        <v>1006</v>
      </c>
      <c r="N634" s="359"/>
      <c r="O634" s="359"/>
      <c r="P634" s="359"/>
    </row>
    <row r="635" spans="1:16" ht="18">
      <c r="A635" s="360">
        <v>563</v>
      </c>
      <c r="B635" s="359" t="s">
        <v>970</v>
      </c>
      <c r="C635" s="359" t="s">
        <v>65</v>
      </c>
      <c r="D635" s="359" t="s">
        <v>966</v>
      </c>
      <c r="E635" s="359" t="s">
        <v>959</v>
      </c>
      <c r="F635" s="359" t="s">
        <v>996</v>
      </c>
      <c r="G635" s="358" t="s">
        <v>993</v>
      </c>
      <c r="H635" s="359"/>
      <c r="I635" s="359"/>
      <c r="J635" s="359"/>
      <c r="K635" s="360" t="s">
        <v>971</v>
      </c>
      <c r="L635" s="359" t="s">
        <v>148</v>
      </c>
      <c r="M635" s="359" t="s">
        <v>1006</v>
      </c>
      <c r="N635" s="359"/>
      <c r="O635" s="359"/>
      <c r="P635" s="359"/>
    </row>
    <row r="636" spans="1:16" ht="18">
      <c r="A636" s="360">
        <v>564</v>
      </c>
      <c r="B636" s="359" t="s">
        <v>970</v>
      </c>
      <c r="C636" s="359" t="s">
        <v>65</v>
      </c>
      <c r="D636" s="359" t="s">
        <v>966</v>
      </c>
      <c r="E636" s="359" t="s">
        <v>959</v>
      </c>
      <c r="F636" s="359" t="s">
        <v>996</v>
      </c>
      <c r="G636" s="358" t="s">
        <v>993</v>
      </c>
      <c r="H636" s="359"/>
      <c r="I636" s="359"/>
      <c r="J636" s="359"/>
      <c r="K636" s="360" t="s">
        <v>971</v>
      </c>
      <c r="L636" s="359" t="s">
        <v>148</v>
      </c>
      <c r="M636" s="359" t="s">
        <v>1006</v>
      </c>
      <c r="N636" s="359"/>
      <c r="O636" s="359"/>
      <c r="P636" s="359"/>
    </row>
    <row r="637" spans="1:16" ht="18">
      <c r="A637" s="360">
        <v>565</v>
      </c>
      <c r="B637" s="359" t="s">
        <v>970</v>
      </c>
      <c r="C637" s="359" t="s">
        <v>65</v>
      </c>
      <c r="D637" s="359" t="s">
        <v>966</v>
      </c>
      <c r="E637" s="359" t="s">
        <v>959</v>
      </c>
      <c r="F637" s="359" t="s">
        <v>996</v>
      </c>
      <c r="G637" s="358" t="s">
        <v>993</v>
      </c>
      <c r="H637" s="359"/>
      <c r="I637" s="359"/>
      <c r="J637" s="359"/>
      <c r="K637" s="360" t="s">
        <v>971</v>
      </c>
      <c r="L637" s="359" t="s">
        <v>148</v>
      </c>
      <c r="M637" s="359" t="s">
        <v>1006</v>
      </c>
      <c r="N637" s="359"/>
      <c r="O637" s="359"/>
      <c r="P637" s="359"/>
    </row>
    <row r="638" spans="1:16" ht="18">
      <c r="A638" s="360">
        <v>566</v>
      </c>
      <c r="B638" s="359" t="s">
        <v>970</v>
      </c>
      <c r="C638" s="359" t="s">
        <v>65</v>
      </c>
      <c r="D638" s="359" t="s">
        <v>966</v>
      </c>
      <c r="E638" s="359" t="s">
        <v>959</v>
      </c>
      <c r="F638" s="359" t="s">
        <v>996</v>
      </c>
      <c r="G638" s="358" t="s">
        <v>993</v>
      </c>
      <c r="H638" s="359"/>
      <c r="I638" s="359"/>
      <c r="J638" s="359"/>
      <c r="K638" s="360" t="s">
        <v>971</v>
      </c>
      <c r="L638" s="359" t="s">
        <v>148</v>
      </c>
      <c r="M638" s="359" t="s">
        <v>1006</v>
      </c>
      <c r="N638" s="359"/>
      <c r="O638" s="359"/>
      <c r="P638" s="359"/>
    </row>
    <row r="639" spans="1:16" ht="18">
      <c r="A639" s="360">
        <v>567</v>
      </c>
      <c r="B639" s="359" t="s">
        <v>970</v>
      </c>
      <c r="C639" s="359" t="s">
        <v>259</v>
      </c>
      <c r="D639" s="359" t="s">
        <v>966</v>
      </c>
      <c r="E639" s="359" t="s">
        <v>959</v>
      </c>
      <c r="F639" s="359" t="s">
        <v>996</v>
      </c>
      <c r="G639" s="358" t="s">
        <v>993</v>
      </c>
      <c r="H639" s="359"/>
      <c r="I639" s="359"/>
      <c r="J639" s="359"/>
      <c r="K639" s="360" t="s">
        <v>971</v>
      </c>
      <c r="L639" s="359" t="s">
        <v>148</v>
      </c>
      <c r="M639" s="359" t="s">
        <v>1006</v>
      </c>
      <c r="N639" s="359"/>
      <c r="O639" s="359"/>
      <c r="P639" s="359"/>
    </row>
    <row r="640" spans="1:16" ht="18">
      <c r="A640" s="360">
        <v>568</v>
      </c>
      <c r="B640" s="359" t="s">
        <v>970</v>
      </c>
      <c r="C640" s="359" t="s">
        <v>259</v>
      </c>
      <c r="D640" s="359" t="s">
        <v>966</v>
      </c>
      <c r="E640" s="359" t="s">
        <v>959</v>
      </c>
      <c r="F640" s="359" t="s">
        <v>996</v>
      </c>
      <c r="G640" s="358" t="s">
        <v>993</v>
      </c>
      <c r="H640" s="359"/>
      <c r="I640" s="359"/>
      <c r="J640" s="359"/>
      <c r="K640" s="360" t="s">
        <v>971</v>
      </c>
      <c r="L640" s="359" t="s">
        <v>148</v>
      </c>
      <c r="M640" s="359" t="s">
        <v>1006</v>
      </c>
      <c r="N640" s="359"/>
      <c r="O640" s="359"/>
      <c r="P640" s="359"/>
    </row>
    <row r="641" spans="1:16" ht="18">
      <c r="A641" s="360">
        <v>569</v>
      </c>
      <c r="B641" s="359" t="s">
        <v>970</v>
      </c>
      <c r="C641" s="359" t="s">
        <v>259</v>
      </c>
      <c r="D641" s="359" t="s">
        <v>966</v>
      </c>
      <c r="E641" s="359" t="s">
        <v>959</v>
      </c>
      <c r="F641" s="359" t="s">
        <v>996</v>
      </c>
      <c r="G641" s="358" t="s">
        <v>993</v>
      </c>
      <c r="H641" s="359"/>
      <c r="I641" s="359"/>
      <c r="J641" s="359"/>
      <c r="K641" s="360" t="s">
        <v>971</v>
      </c>
      <c r="L641" s="359" t="s">
        <v>148</v>
      </c>
      <c r="M641" s="359" t="s">
        <v>1006</v>
      </c>
      <c r="N641" s="359"/>
      <c r="O641" s="359"/>
      <c r="P641" s="359"/>
    </row>
    <row r="642" spans="1:16" ht="18">
      <c r="A642" s="360">
        <v>570</v>
      </c>
      <c r="B642" s="359" t="s">
        <v>970</v>
      </c>
      <c r="C642" s="359" t="s">
        <v>259</v>
      </c>
      <c r="D642" s="359" t="s">
        <v>966</v>
      </c>
      <c r="E642" s="359" t="s">
        <v>959</v>
      </c>
      <c r="F642" s="359" t="s">
        <v>996</v>
      </c>
      <c r="G642" s="358" t="s">
        <v>993</v>
      </c>
      <c r="H642" s="359"/>
      <c r="I642" s="359"/>
      <c r="J642" s="359"/>
      <c r="K642" s="360" t="s">
        <v>971</v>
      </c>
      <c r="L642" s="359" t="s">
        <v>148</v>
      </c>
      <c r="M642" s="359" t="s">
        <v>1006</v>
      </c>
      <c r="N642" s="359"/>
      <c r="O642" s="359"/>
      <c r="P642" s="359"/>
    </row>
    <row r="643" spans="1:16" ht="18">
      <c r="A643" s="360">
        <v>571</v>
      </c>
      <c r="B643" s="359" t="s">
        <v>970</v>
      </c>
      <c r="C643" s="359" t="s">
        <v>259</v>
      </c>
      <c r="D643" s="359" t="s">
        <v>966</v>
      </c>
      <c r="E643" s="359" t="s">
        <v>959</v>
      </c>
      <c r="F643" s="359" t="s">
        <v>996</v>
      </c>
      <c r="G643" s="358" t="s">
        <v>993</v>
      </c>
      <c r="H643" s="359"/>
      <c r="I643" s="359"/>
      <c r="J643" s="359"/>
      <c r="K643" s="360" t="s">
        <v>971</v>
      </c>
      <c r="L643" s="359" t="s">
        <v>148</v>
      </c>
      <c r="M643" s="359" t="s">
        <v>1006</v>
      </c>
      <c r="N643" s="359"/>
      <c r="O643" s="359"/>
      <c r="P643" s="359"/>
    </row>
    <row r="644" spans="1:16" ht="18">
      <c r="A644" s="360">
        <v>572</v>
      </c>
      <c r="B644" s="359" t="s">
        <v>970</v>
      </c>
      <c r="C644" s="359" t="s">
        <v>259</v>
      </c>
      <c r="D644" s="359" t="s">
        <v>966</v>
      </c>
      <c r="E644" s="359" t="s">
        <v>959</v>
      </c>
      <c r="F644" s="359" t="s">
        <v>996</v>
      </c>
      <c r="G644" s="358" t="s">
        <v>993</v>
      </c>
      <c r="H644" s="359"/>
      <c r="I644" s="359"/>
      <c r="J644" s="359"/>
      <c r="K644" s="360" t="s">
        <v>971</v>
      </c>
      <c r="L644" s="359" t="s">
        <v>148</v>
      </c>
      <c r="M644" s="359" t="s">
        <v>1006</v>
      </c>
      <c r="N644" s="359"/>
      <c r="O644" s="359"/>
      <c r="P644" s="359"/>
    </row>
    <row r="645" spans="1:16" ht="18">
      <c r="A645" s="360">
        <v>573</v>
      </c>
      <c r="B645" s="359" t="s">
        <v>970</v>
      </c>
      <c r="C645" s="359" t="s">
        <v>259</v>
      </c>
      <c r="D645" s="359" t="s">
        <v>966</v>
      </c>
      <c r="E645" s="359" t="s">
        <v>959</v>
      </c>
      <c r="F645" s="359" t="s">
        <v>996</v>
      </c>
      <c r="G645" s="358" t="s">
        <v>993</v>
      </c>
      <c r="H645" s="359"/>
      <c r="I645" s="359"/>
      <c r="J645" s="359"/>
      <c r="K645" s="360" t="s">
        <v>971</v>
      </c>
      <c r="L645" s="359" t="s">
        <v>148</v>
      </c>
      <c r="M645" s="359" t="s">
        <v>1006</v>
      </c>
      <c r="N645" s="359"/>
      <c r="O645" s="359"/>
      <c r="P645" s="359"/>
    </row>
    <row r="646" spans="1:16" ht="18">
      <c r="A646" s="360">
        <v>574</v>
      </c>
      <c r="B646" s="359" t="s">
        <v>970</v>
      </c>
      <c r="C646" s="359" t="s">
        <v>259</v>
      </c>
      <c r="D646" s="359" t="s">
        <v>966</v>
      </c>
      <c r="E646" s="359" t="s">
        <v>959</v>
      </c>
      <c r="F646" s="359" t="s">
        <v>996</v>
      </c>
      <c r="G646" s="358" t="s">
        <v>993</v>
      </c>
      <c r="H646" s="359"/>
      <c r="I646" s="359"/>
      <c r="J646" s="359"/>
      <c r="K646" s="360" t="s">
        <v>971</v>
      </c>
      <c r="L646" s="359" t="s">
        <v>148</v>
      </c>
      <c r="M646" s="359" t="s">
        <v>1006</v>
      </c>
      <c r="N646" s="359"/>
      <c r="O646" s="359"/>
      <c r="P646" s="359"/>
    </row>
    <row r="647" spans="1:16" ht="18">
      <c r="A647" s="360">
        <v>575</v>
      </c>
      <c r="B647" s="359" t="s">
        <v>970</v>
      </c>
      <c r="C647" s="359" t="s">
        <v>263</v>
      </c>
      <c r="D647" s="359" t="s">
        <v>966</v>
      </c>
      <c r="E647" s="359" t="s">
        <v>959</v>
      </c>
      <c r="F647" s="359" t="s">
        <v>996</v>
      </c>
      <c r="G647" s="358" t="s">
        <v>993</v>
      </c>
      <c r="H647" s="359"/>
      <c r="I647" s="359"/>
      <c r="J647" s="359"/>
      <c r="K647" s="360" t="s">
        <v>971</v>
      </c>
      <c r="L647" s="359" t="s">
        <v>148</v>
      </c>
      <c r="M647" s="359" t="s">
        <v>1006</v>
      </c>
      <c r="N647" s="359"/>
      <c r="O647" s="359"/>
      <c r="P647" s="359"/>
    </row>
    <row r="648" spans="1:16" ht="18">
      <c r="A648" s="360">
        <v>576</v>
      </c>
      <c r="B648" s="359" t="s">
        <v>970</v>
      </c>
      <c r="C648" s="359" t="s">
        <v>263</v>
      </c>
      <c r="D648" s="359" t="s">
        <v>966</v>
      </c>
      <c r="E648" s="359" t="s">
        <v>959</v>
      </c>
      <c r="F648" s="359" t="s">
        <v>996</v>
      </c>
      <c r="G648" s="358" t="s">
        <v>993</v>
      </c>
      <c r="H648" s="359"/>
      <c r="I648" s="359"/>
      <c r="J648" s="359"/>
      <c r="K648" s="360" t="s">
        <v>971</v>
      </c>
      <c r="L648" s="359" t="s">
        <v>148</v>
      </c>
      <c r="M648" s="359" t="s">
        <v>1006</v>
      </c>
      <c r="N648" s="359"/>
      <c r="O648" s="359"/>
      <c r="P648" s="359"/>
    </row>
    <row r="649" spans="1:16" ht="18">
      <c r="A649" s="360">
        <v>577</v>
      </c>
      <c r="B649" s="359" t="s">
        <v>970</v>
      </c>
      <c r="C649" s="359" t="s">
        <v>263</v>
      </c>
      <c r="D649" s="359" t="s">
        <v>966</v>
      </c>
      <c r="E649" s="359" t="s">
        <v>959</v>
      </c>
      <c r="F649" s="359" t="s">
        <v>996</v>
      </c>
      <c r="G649" s="358" t="s">
        <v>993</v>
      </c>
      <c r="H649" s="359"/>
      <c r="I649" s="359"/>
      <c r="J649" s="359"/>
      <c r="K649" s="360" t="s">
        <v>971</v>
      </c>
      <c r="L649" s="359" t="s">
        <v>148</v>
      </c>
      <c r="M649" s="359" t="s">
        <v>1006</v>
      </c>
      <c r="N649" s="359"/>
      <c r="O649" s="359"/>
      <c r="P649" s="359"/>
    </row>
    <row r="650" spans="1:16" ht="18">
      <c r="A650" s="360">
        <v>578</v>
      </c>
      <c r="B650" s="359" t="s">
        <v>970</v>
      </c>
      <c r="C650" s="359" t="s">
        <v>263</v>
      </c>
      <c r="D650" s="359" t="s">
        <v>966</v>
      </c>
      <c r="E650" s="359" t="s">
        <v>959</v>
      </c>
      <c r="F650" s="359" t="s">
        <v>996</v>
      </c>
      <c r="G650" s="358" t="s">
        <v>993</v>
      </c>
      <c r="H650" s="359"/>
      <c r="I650" s="359"/>
      <c r="J650" s="359"/>
      <c r="K650" s="360" t="s">
        <v>971</v>
      </c>
      <c r="L650" s="359" t="s">
        <v>148</v>
      </c>
      <c r="M650" s="359" t="s">
        <v>1006</v>
      </c>
      <c r="N650" s="359"/>
      <c r="O650" s="359"/>
      <c r="P650" s="359"/>
    </row>
    <row r="651" spans="1:16" ht="18">
      <c r="A651" s="360">
        <v>579</v>
      </c>
      <c r="B651" s="359" t="s">
        <v>970</v>
      </c>
      <c r="C651" s="359" t="s">
        <v>263</v>
      </c>
      <c r="D651" s="359" t="s">
        <v>966</v>
      </c>
      <c r="E651" s="359" t="s">
        <v>959</v>
      </c>
      <c r="F651" s="359" t="s">
        <v>996</v>
      </c>
      <c r="G651" s="358" t="s">
        <v>993</v>
      </c>
      <c r="H651" s="359"/>
      <c r="I651" s="359"/>
      <c r="J651" s="359"/>
      <c r="K651" s="360" t="s">
        <v>971</v>
      </c>
      <c r="L651" s="359" t="s">
        <v>148</v>
      </c>
      <c r="M651" s="359" t="s">
        <v>1006</v>
      </c>
      <c r="N651" s="359"/>
      <c r="O651" s="359"/>
      <c r="P651" s="359"/>
    </row>
    <row r="652" spans="1:16" ht="18">
      <c r="A652" s="360">
        <v>580</v>
      </c>
      <c r="B652" s="359" t="s">
        <v>970</v>
      </c>
      <c r="C652" s="359" t="s">
        <v>65</v>
      </c>
      <c r="D652" s="359" t="s">
        <v>966</v>
      </c>
      <c r="E652" s="359" t="s">
        <v>959</v>
      </c>
      <c r="F652" s="359" t="s">
        <v>996</v>
      </c>
      <c r="G652" s="358" t="s">
        <v>993</v>
      </c>
      <c r="H652" s="359"/>
      <c r="I652" s="359"/>
      <c r="J652" s="359"/>
      <c r="K652" s="360" t="s">
        <v>971</v>
      </c>
      <c r="L652" s="359" t="s">
        <v>148</v>
      </c>
      <c r="M652" s="359" t="s">
        <v>1006</v>
      </c>
      <c r="N652" s="359"/>
      <c r="O652" s="359"/>
      <c r="P652" s="359"/>
    </row>
    <row r="653" spans="1:16" ht="18">
      <c r="A653" s="360">
        <v>581</v>
      </c>
      <c r="B653" s="359" t="s">
        <v>970</v>
      </c>
      <c r="C653" s="359" t="s">
        <v>65</v>
      </c>
      <c r="D653" s="359" t="s">
        <v>966</v>
      </c>
      <c r="E653" s="359" t="s">
        <v>959</v>
      </c>
      <c r="F653" s="359" t="s">
        <v>996</v>
      </c>
      <c r="G653" s="358" t="s">
        <v>993</v>
      </c>
      <c r="H653" s="359"/>
      <c r="I653" s="359"/>
      <c r="J653" s="359"/>
      <c r="K653" s="360" t="s">
        <v>971</v>
      </c>
      <c r="L653" s="359" t="s">
        <v>148</v>
      </c>
      <c r="M653" s="359" t="s">
        <v>1006</v>
      </c>
      <c r="N653" s="359"/>
      <c r="O653" s="359"/>
      <c r="P653" s="359"/>
    </row>
    <row r="654" spans="1:16" ht="18">
      <c r="A654" s="360">
        <v>582</v>
      </c>
      <c r="B654" s="359" t="s">
        <v>970</v>
      </c>
      <c r="C654" s="359" t="s">
        <v>65</v>
      </c>
      <c r="D654" s="359" t="s">
        <v>966</v>
      </c>
      <c r="E654" s="359" t="s">
        <v>959</v>
      </c>
      <c r="F654" s="359" t="s">
        <v>996</v>
      </c>
      <c r="G654" s="358" t="s">
        <v>993</v>
      </c>
      <c r="H654" s="359"/>
      <c r="I654" s="359"/>
      <c r="J654" s="359"/>
      <c r="K654" s="360" t="s">
        <v>971</v>
      </c>
      <c r="L654" s="359" t="s">
        <v>148</v>
      </c>
      <c r="M654" s="359" t="s">
        <v>1006</v>
      </c>
      <c r="N654" s="359"/>
      <c r="O654" s="359"/>
      <c r="P654" s="359"/>
    </row>
    <row r="655" spans="1:16" ht="18">
      <c r="A655" s="360">
        <v>583</v>
      </c>
      <c r="B655" s="359" t="s">
        <v>970</v>
      </c>
      <c r="C655" s="359" t="s">
        <v>65</v>
      </c>
      <c r="D655" s="359" t="s">
        <v>966</v>
      </c>
      <c r="E655" s="359" t="s">
        <v>959</v>
      </c>
      <c r="F655" s="359" t="s">
        <v>996</v>
      </c>
      <c r="G655" s="358" t="s">
        <v>993</v>
      </c>
      <c r="H655" s="359"/>
      <c r="I655" s="359"/>
      <c r="J655" s="359"/>
      <c r="K655" s="360" t="s">
        <v>971</v>
      </c>
      <c r="L655" s="359" t="s">
        <v>148</v>
      </c>
      <c r="M655" s="359" t="s">
        <v>1006</v>
      </c>
      <c r="N655" s="359"/>
      <c r="O655" s="359"/>
      <c r="P655" s="359"/>
    </row>
    <row r="656" spans="1:16" ht="18">
      <c r="A656" s="360">
        <v>584</v>
      </c>
      <c r="B656" s="359" t="s">
        <v>970</v>
      </c>
      <c r="C656" s="359" t="s">
        <v>65</v>
      </c>
      <c r="D656" s="359" t="s">
        <v>966</v>
      </c>
      <c r="E656" s="359" t="s">
        <v>959</v>
      </c>
      <c r="F656" s="359" t="s">
        <v>996</v>
      </c>
      <c r="G656" s="358" t="s">
        <v>993</v>
      </c>
      <c r="H656" s="359"/>
      <c r="I656" s="359"/>
      <c r="J656" s="359"/>
      <c r="K656" s="360" t="s">
        <v>971</v>
      </c>
      <c r="L656" s="359" t="s">
        <v>148</v>
      </c>
      <c r="M656" s="359" t="s">
        <v>1006</v>
      </c>
      <c r="N656" s="359"/>
      <c r="O656" s="359"/>
      <c r="P656" s="359"/>
    </row>
    <row r="657" spans="1:16" ht="18">
      <c r="A657" s="360">
        <v>585</v>
      </c>
      <c r="B657" s="359" t="s">
        <v>970</v>
      </c>
      <c r="C657" s="359" t="s">
        <v>65</v>
      </c>
      <c r="D657" s="359" t="s">
        <v>966</v>
      </c>
      <c r="E657" s="359" t="s">
        <v>959</v>
      </c>
      <c r="F657" s="359" t="s">
        <v>996</v>
      </c>
      <c r="G657" s="358" t="s">
        <v>993</v>
      </c>
      <c r="H657" s="359"/>
      <c r="I657" s="359"/>
      <c r="J657" s="359"/>
      <c r="K657" s="360" t="s">
        <v>971</v>
      </c>
      <c r="L657" s="359" t="s">
        <v>148</v>
      </c>
      <c r="M657" s="359" t="s">
        <v>1006</v>
      </c>
      <c r="N657" s="359"/>
      <c r="O657" s="359"/>
      <c r="P657" s="359"/>
    </row>
    <row r="658" spans="1:16" ht="18">
      <c r="A658" s="360">
        <v>586</v>
      </c>
      <c r="B658" s="359" t="s">
        <v>970</v>
      </c>
      <c r="C658" s="359" t="s">
        <v>65</v>
      </c>
      <c r="D658" s="359" t="s">
        <v>966</v>
      </c>
      <c r="E658" s="359" t="s">
        <v>959</v>
      </c>
      <c r="F658" s="359" t="s">
        <v>996</v>
      </c>
      <c r="G658" s="358" t="s">
        <v>993</v>
      </c>
      <c r="H658" s="359"/>
      <c r="I658" s="359"/>
      <c r="J658" s="359"/>
      <c r="K658" s="360" t="s">
        <v>971</v>
      </c>
      <c r="L658" s="359" t="s">
        <v>148</v>
      </c>
      <c r="M658" s="359" t="s">
        <v>1006</v>
      </c>
      <c r="N658" s="359"/>
      <c r="O658" s="359"/>
      <c r="P658" s="359"/>
    </row>
    <row r="659" spans="1:16" ht="18">
      <c r="A659" s="360">
        <v>587</v>
      </c>
      <c r="B659" s="359" t="s">
        <v>970</v>
      </c>
      <c r="C659" s="359" t="s">
        <v>65</v>
      </c>
      <c r="D659" s="359" t="s">
        <v>966</v>
      </c>
      <c r="E659" s="359" t="s">
        <v>959</v>
      </c>
      <c r="F659" s="359" t="s">
        <v>996</v>
      </c>
      <c r="G659" s="358" t="s">
        <v>993</v>
      </c>
      <c r="H659" s="359"/>
      <c r="I659" s="359"/>
      <c r="J659" s="359"/>
      <c r="K659" s="360" t="s">
        <v>971</v>
      </c>
      <c r="L659" s="359" t="s">
        <v>148</v>
      </c>
      <c r="M659" s="359" t="s">
        <v>1006</v>
      </c>
      <c r="N659" s="359"/>
      <c r="O659" s="359"/>
      <c r="P659" s="359"/>
    </row>
    <row r="660" spans="1:16" ht="18">
      <c r="A660" s="360">
        <v>588</v>
      </c>
      <c r="B660" s="359" t="s">
        <v>970</v>
      </c>
      <c r="C660" s="359" t="s">
        <v>65</v>
      </c>
      <c r="D660" s="359" t="s">
        <v>966</v>
      </c>
      <c r="E660" s="359" t="s">
        <v>959</v>
      </c>
      <c r="F660" s="359" t="s">
        <v>996</v>
      </c>
      <c r="G660" s="358" t="s">
        <v>993</v>
      </c>
      <c r="H660" s="359"/>
      <c r="I660" s="359"/>
      <c r="J660" s="359"/>
      <c r="K660" s="360" t="s">
        <v>971</v>
      </c>
      <c r="L660" s="359" t="s">
        <v>148</v>
      </c>
      <c r="M660" s="359" t="s">
        <v>1006</v>
      </c>
      <c r="N660" s="359"/>
      <c r="O660" s="359"/>
      <c r="P660" s="359"/>
    </row>
    <row r="661" spans="1:16" ht="18">
      <c r="A661" s="360">
        <v>589</v>
      </c>
      <c r="B661" s="359" t="s">
        <v>970</v>
      </c>
      <c r="C661" s="359" t="s">
        <v>65</v>
      </c>
      <c r="D661" s="359" t="s">
        <v>966</v>
      </c>
      <c r="E661" s="359" t="s">
        <v>959</v>
      </c>
      <c r="F661" s="359" t="s">
        <v>996</v>
      </c>
      <c r="G661" s="358" t="s">
        <v>993</v>
      </c>
      <c r="H661" s="359"/>
      <c r="I661" s="359"/>
      <c r="J661" s="359"/>
      <c r="K661" s="360" t="s">
        <v>971</v>
      </c>
      <c r="L661" s="359" t="s">
        <v>148</v>
      </c>
      <c r="M661" s="359" t="s">
        <v>1006</v>
      </c>
      <c r="N661" s="359"/>
      <c r="O661" s="359"/>
      <c r="P661" s="359"/>
    </row>
    <row r="662" spans="1:16" ht="18">
      <c r="A662" s="360">
        <v>590</v>
      </c>
      <c r="B662" s="359" t="s">
        <v>970</v>
      </c>
      <c r="C662" s="359" t="s">
        <v>65</v>
      </c>
      <c r="D662" s="359" t="s">
        <v>966</v>
      </c>
      <c r="E662" s="359" t="s">
        <v>959</v>
      </c>
      <c r="F662" s="359" t="s">
        <v>996</v>
      </c>
      <c r="G662" s="358" t="s">
        <v>993</v>
      </c>
      <c r="H662" s="359"/>
      <c r="I662" s="359"/>
      <c r="J662" s="359"/>
      <c r="K662" s="360" t="s">
        <v>971</v>
      </c>
      <c r="L662" s="359" t="s">
        <v>148</v>
      </c>
      <c r="M662" s="359" t="s">
        <v>1006</v>
      </c>
      <c r="N662" s="359"/>
      <c r="O662" s="359"/>
      <c r="P662" s="359"/>
    </row>
    <row r="663" spans="1:16" ht="18">
      <c r="A663" s="360">
        <v>591</v>
      </c>
      <c r="B663" s="359" t="s">
        <v>970</v>
      </c>
      <c r="C663" s="359" t="s">
        <v>263</v>
      </c>
      <c r="D663" s="359" t="s">
        <v>966</v>
      </c>
      <c r="E663" s="359" t="s">
        <v>959</v>
      </c>
      <c r="F663" s="359" t="s">
        <v>996</v>
      </c>
      <c r="G663" s="358" t="s">
        <v>993</v>
      </c>
      <c r="H663" s="359"/>
      <c r="I663" s="359"/>
      <c r="J663" s="359"/>
      <c r="K663" s="360" t="s">
        <v>971</v>
      </c>
      <c r="L663" s="359" t="s">
        <v>148</v>
      </c>
      <c r="M663" s="359" t="s">
        <v>1006</v>
      </c>
      <c r="N663" s="359"/>
      <c r="O663" s="359"/>
      <c r="P663" s="359"/>
    </row>
    <row r="664" spans="1:16" ht="18">
      <c r="A664" s="360">
        <v>592</v>
      </c>
      <c r="B664" s="359" t="s">
        <v>970</v>
      </c>
      <c r="C664" s="359" t="s">
        <v>263</v>
      </c>
      <c r="D664" s="359" t="s">
        <v>966</v>
      </c>
      <c r="E664" s="359" t="s">
        <v>959</v>
      </c>
      <c r="F664" s="359" t="s">
        <v>996</v>
      </c>
      <c r="G664" s="358" t="s">
        <v>993</v>
      </c>
      <c r="H664" s="359"/>
      <c r="I664" s="359"/>
      <c r="J664" s="359"/>
      <c r="K664" s="360" t="s">
        <v>971</v>
      </c>
      <c r="L664" s="359" t="s">
        <v>148</v>
      </c>
      <c r="M664" s="359" t="s">
        <v>1006</v>
      </c>
      <c r="N664" s="359"/>
      <c r="O664" s="359"/>
      <c r="P664" s="359"/>
    </row>
    <row r="665" spans="1:16" ht="18">
      <c r="A665" s="360">
        <v>593</v>
      </c>
      <c r="B665" s="359" t="s">
        <v>970</v>
      </c>
      <c r="C665" s="359" t="s">
        <v>263</v>
      </c>
      <c r="D665" s="359" t="s">
        <v>966</v>
      </c>
      <c r="E665" s="359" t="s">
        <v>959</v>
      </c>
      <c r="F665" s="359" t="s">
        <v>996</v>
      </c>
      <c r="G665" s="358" t="s">
        <v>993</v>
      </c>
      <c r="H665" s="359"/>
      <c r="I665" s="359"/>
      <c r="J665" s="359"/>
      <c r="K665" s="360" t="s">
        <v>971</v>
      </c>
      <c r="L665" s="359" t="s">
        <v>148</v>
      </c>
      <c r="M665" s="359" t="s">
        <v>1006</v>
      </c>
      <c r="N665" s="359"/>
      <c r="O665" s="359"/>
      <c r="P665" s="359"/>
    </row>
    <row r="666" spans="1:16" ht="18">
      <c r="A666" s="360">
        <v>594</v>
      </c>
      <c r="B666" s="359" t="s">
        <v>970</v>
      </c>
      <c r="C666" s="359" t="s">
        <v>263</v>
      </c>
      <c r="D666" s="359" t="s">
        <v>966</v>
      </c>
      <c r="E666" s="359" t="s">
        <v>959</v>
      </c>
      <c r="F666" s="359" t="s">
        <v>996</v>
      </c>
      <c r="G666" s="358" t="s">
        <v>993</v>
      </c>
      <c r="H666" s="359"/>
      <c r="I666" s="359"/>
      <c r="J666" s="359"/>
      <c r="K666" s="360" t="s">
        <v>971</v>
      </c>
      <c r="L666" s="359" t="s">
        <v>148</v>
      </c>
      <c r="M666" s="359" t="s">
        <v>1006</v>
      </c>
      <c r="N666" s="359"/>
      <c r="O666" s="359"/>
      <c r="P666" s="359"/>
    </row>
    <row r="667" spans="1:16" ht="18">
      <c r="A667" s="360">
        <v>595</v>
      </c>
      <c r="B667" s="359" t="s">
        <v>970</v>
      </c>
      <c r="C667" s="359" t="s">
        <v>263</v>
      </c>
      <c r="D667" s="359" t="s">
        <v>966</v>
      </c>
      <c r="E667" s="359" t="s">
        <v>959</v>
      </c>
      <c r="F667" s="359" t="s">
        <v>996</v>
      </c>
      <c r="G667" s="358" t="s">
        <v>993</v>
      </c>
      <c r="H667" s="359"/>
      <c r="I667" s="359"/>
      <c r="J667" s="359"/>
      <c r="K667" s="360" t="s">
        <v>971</v>
      </c>
      <c r="L667" s="359" t="s">
        <v>148</v>
      </c>
      <c r="M667" s="359" t="s">
        <v>1006</v>
      </c>
      <c r="N667" s="359"/>
      <c r="O667" s="359"/>
      <c r="P667" s="359"/>
    </row>
    <row r="668" spans="1:16" ht="18">
      <c r="A668" s="360">
        <v>596</v>
      </c>
      <c r="B668" s="359" t="s">
        <v>970</v>
      </c>
      <c r="C668" s="359" t="s">
        <v>263</v>
      </c>
      <c r="D668" s="359" t="s">
        <v>966</v>
      </c>
      <c r="E668" s="359" t="s">
        <v>959</v>
      </c>
      <c r="F668" s="359" t="s">
        <v>996</v>
      </c>
      <c r="G668" s="358" t="s">
        <v>993</v>
      </c>
      <c r="H668" s="359"/>
      <c r="I668" s="359"/>
      <c r="J668" s="359"/>
      <c r="K668" s="360" t="s">
        <v>971</v>
      </c>
      <c r="L668" s="359" t="s">
        <v>148</v>
      </c>
      <c r="M668" s="359" t="s">
        <v>1006</v>
      </c>
      <c r="N668" s="359"/>
      <c r="O668" s="359"/>
      <c r="P668" s="359"/>
    </row>
    <row r="669" spans="1:16" ht="18">
      <c r="A669" s="360">
        <v>597</v>
      </c>
      <c r="B669" s="359" t="s">
        <v>970</v>
      </c>
      <c r="C669" s="359" t="s">
        <v>263</v>
      </c>
      <c r="D669" s="359" t="s">
        <v>966</v>
      </c>
      <c r="E669" s="359" t="s">
        <v>959</v>
      </c>
      <c r="F669" s="359" t="s">
        <v>996</v>
      </c>
      <c r="G669" s="358" t="s">
        <v>993</v>
      </c>
      <c r="H669" s="359"/>
      <c r="I669" s="359"/>
      <c r="J669" s="359"/>
      <c r="K669" s="360" t="s">
        <v>971</v>
      </c>
      <c r="L669" s="359" t="s">
        <v>148</v>
      </c>
      <c r="M669" s="359" t="s">
        <v>1006</v>
      </c>
      <c r="N669" s="359"/>
      <c r="O669" s="359"/>
      <c r="P669" s="359"/>
    </row>
    <row r="670" spans="1:16" ht="18">
      <c r="A670" s="360">
        <v>598</v>
      </c>
      <c r="B670" s="359" t="s">
        <v>970</v>
      </c>
      <c r="C670" s="359" t="s">
        <v>263</v>
      </c>
      <c r="D670" s="359" t="s">
        <v>966</v>
      </c>
      <c r="E670" s="359" t="s">
        <v>959</v>
      </c>
      <c r="F670" s="359" t="s">
        <v>996</v>
      </c>
      <c r="G670" s="358" t="s">
        <v>993</v>
      </c>
      <c r="H670" s="359"/>
      <c r="I670" s="359"/>
      <c r="J670" s="359"/>
      <c r="K670" s="360" t="s">
        <v>971</v>
      </c>
      <c r="L670" s="359" t="s">
        <v>148</v>
      </c>
      <c r="M670" s="359" t="s">
        <v>1006</v>
      </c>
      <c r="N670" s="359"/>
      <c r="O670" s="359"/>
      <c r="P670" s="359"/>
    </row>
    <row r="671" spans="1:16" ht="18">
      <c r="A671" s="360">
        <v>599</v>
      </c>
      <c r="B671" s="359" t="s">
        <v>970</v>
      </c>
      <c r="C671" s="359" t="s">
        <v>263</v>
      </c>
      <c r="D671" s="359" t="s">
        <v>966</v>
      </c>
      <c r="E671" s="359" t="s">
        <v>959</v>
      </c>
      <c r="F671" s="359" t="s">
        <v>996</v>
      </c>
      <c r="G671" s="358" t="s">
        <v>993</v>
      </c>
      <c r="H671" s="359"/>
      <c r="I671" s="359"/>
      <c r="J671" s="359"/>
      <c r="K671" s="360" t="s">
        <v>971</v>
      </c>
      <c r="L671" s="359" t="s">
        <v>148</v>
      </c>
      <c r="M671" s="359" t="s">
        <v>1006</v>
      </c>
      <c r="N671" s="359"/>
      <c r="O671" s="359"/>
      <c r="P671" s="359"/>
    </row>
    <row r="672" spans="1:16" ht="18">
      <c r="A672" s="360">
        <v>600</v>
      </c>
      <c r="B672" s="359" t="s">
        <v>970</v>
      </c>
      <c r="C672" s="359" t="s">
        <v>263</v>
      </c>
      <c r="D672" s="359" t="s">
        <v>966</v>
      </c>
      <c r="E672" s="359" t="s">
        <v>959</v>
      </c>
      <c r="F672" s="359" t="s">
        <v>996</v>
      </c>
      <c r="G672" s="358" t="s">
        <v>993</v>
      </c>
      <c r="H672" s="359"/>
      <c r="I672" s="359"/>
      <c r="J672" s="359"/>
      <c r="K672" s="360" t="s">
        <v>971</v>
      </c>
      <c r="L672" s="359" t="s">
        <v>148</v>
      </c>
      <c r="M672" s="359" t="s">
        <v>1006</v>
      </c>
      <c r="N672" s="359"/>
      <c r="O672" s="359"/>
      <c r="P672" s="359"/>
    </row>
    <row r="673" spans="1:16" ht="18">
      <c r="A673" s="360">
        <v>601</v>
      </c>
      <c r="B673" s="359" t="s">
        <v>970</v>
      </c>
      <c r="C673" s="359" t="s">
        <v>263</v>
      </c>
      <c r="D673" s="359" t="s">
        <v>966</v>
      </c>
      <c r="E673" s="359" t="s">
        <v>959</v>
      </c>
      <c r="F673" s="359" t="s">
        <v>996</v>
      </c>
      <c r="G673" s="358" t="s">
        <v>993</v>
      </c>
      <c r="H673" s="359"/>
      <c r="I673" s="359"/>
      <c r="J673" s="359"/>
      <c r="K673" s="360" t="s">
        <v>971</v>
      </c>
      <c r="L673" s="359" t="s">
        <v>148</v>
      </c>
      <c r="M673" s="359" t="s">
        <v>1006</v>
      </c>
      <c r="N673" s="359"/>
      <c r="O673" s="359"/>
      <c r="P673" s="359"/>
    </row>
    <row r="674" spans="1:16" ht="18">
      <c r="A674" s="360">
        <v>602</v>
      </c>
      <c r="B674" s="359" t="s">
        <v>970</v>
      </c>
      <c r="C674" s="359" t="s">
        <v>263</v>
      </c>
      <c r="D674" s="359" t="s">
        <v>966</v>
      </c>
      <c r="E674" s="359" t="s">
        <v>959</v>
      </c>
      <c r="F674" s="359" t="s">
        <v>996</v>
      </c>
      <c r="G674" s="358" t="s">
        <v>993</v>
      </c>
      <c r="H674" s="359"/>
      <c r="I674" s="359"/>
      <c r="J674" s="359"/>
      <c r="K674" s="360" t="s">
        <v>971</v>
      </c>
      <c r="L674" s="359" t="s">
        <v>148</v>
      </c>
      <c r="M674" s="359" t="s">
        <v>1006</v>
      </c>
      <c r="N674" s="359"/>
      <c r="O674" s="359"/>
      <c r="P674" s="359"/>
    </row>
    <row r="675" spans="1:16" ht="18">
      <c r="A675" s="360">
        <v>603</v>
      </c>
      <c r="B675" s="359" t="s">
        <v>970</v>
      </c>
      <c r="C675" s="359" t="s">
        <v>263</v>
      </c>
      <c r="D675" s="359" t="s">
        <v>966</v>
      </c>
      <c r="E675" s="359" t="s">
        <v>959</v>
      </c>
      <c r="F675" s="359" t="s">
        <v>996</v>
      </c>
      <c r="G675" s="358" t="s">
        <v>993</v>
      </c>
      <c r="H675" s="359"/>
      <c r="I675" s="359"/>
      <c r="J675" s="359"/>
      <c r="K675" s="360" t="s">
        <v>971</v>
      </c>
      <c r="L675" s="359" t="s">
        <v>148</v>
      </c>
      <c r="M675" s="359" t="s">
        <v>1006</v>
      </c>
      <c r="N675" s="359"/>
      <c r="O675" s="359"/>
      <c r="P675" s="359"/>
    </row>
    <row r="676" spans="1:16" ht="18">
      <c r="A676" s="360">
        <v>604</v>
      </c>
      <c r="B676" s="359" t="s">
        <v>970</v>
      </c>
      <c r="C676" s="359" t="s">
        <v>263</v>
      </c>
      <c r="D676" s="359" t="s">
        <v>966</v>
      </c>
      <c r="E676" s="359" t="s">
        <v>959</v>
      </c>
      <c r="F676" s="359" t="s">
        <v>996</v>
      </c>
      <c r="G676" s="358" t="s">
        <v>993</v>
      </c>
      <c r="H676" s="359"/>
      <c r="I676" s="359"/>
      <c r="J676" s="359"/>
      <c r="K676" s="360" t="s">
        <v>971</v>
      </c>
      <c r="L676" s="359" t="s">
        <v>148</v>
      </c>
      <c r="M676" s="359" t="s">
        <v>1006</v>
      </c>
      <c r="N676" s="359"/>
      <c r="O676" s="359"/>
      <c r="P676" s="359"/>
    </row>
    <row r="677" spans="1:16" ht="18">
      <c r="A677" s="360">
        <v>605</v>
      </c>
      <c r="B677" s="359" t="s">
        <v>970</v>
      </c>
      <c r="C677" s="359" t="s">
        <v>263</v>
      </c>
      <c r="D677" s="359" t="s">
        <v>966</v>
      </c>
      <c r="E677" s="359" t="s">
        <v>959</v>
      </c>
      <c r="F677" s="359" t="s">
        <v>996</v>
      </c>
      <c r="G677" s="358" t="s">
        <v>993</v>
      </c>
      <c r="H677" s="359"/>
      <c r="I677" s="359"/>
      <c r="J677" s="359"/>
      <c r="K677" s="360" t="s">
        <v>971</v>
      </c>
      <c r="L677" s="359" t="s">
        <v>148</v>
      </c>
      <c r="M677" s="359" t="s">
        <v>1006</v>
      </c>
      <c r="N677" s="359"/>
      <c r="O677" s="359"/>
      <c r="P677" s="359"/>
    </row>
    <row r="678" spans="1:16" ht="18">
      <c r="A678" s="360">
        <v>606</v>
      </c>
      <c r="B678" s="359" t="s">
        <v>970</v>
      </c>
      <c r="C678" s="359" t="s">
        <v>263</v>
      </c>
      <c r="D678" s="359" t="s">
        <v>966</v>
      </c>
      <c r="E678" s="359" t="s">
        <v>959</v>
      </c>
      <c r="F678" s="359" t="s">
        <v>996</v>
      </c>
      <c r="G678" s="358" t="s">
        <v>993</v>
      </c>
      <c r="H678" s="359"/>
      <c r="I678" s="359"/>
      <c r="J678" s="359"/>
      <c r="K678" s="360" t="s">
        <v>971</v>
      </c>
      <c r="L678" s="359" t="s">
        <v>148</v>
      </c>
      <c r="M678" s="359" t="s">
        <v>1006</v>
      </c>
      <c r="N678" s="359"/>
      <c r="O678" s="359"/>
      <c r="P678" s="359"/>
    </row>
    <row r="679" spans="1:16" ht="18">
      <c r="A679" s="360">
        <v>607</v>
      </c>
      <c r="B679" s="359" t="s">
        <v>970</v>
      </c>
      <c r="C679" s="359" t="s">
        <v>263</v>
      </c>
      <c r="D679" s="359" t="s">
        <v>966</v>
      </c>
      <c r="E679" s="359" t="s">
        <v>959</v>
      </c>
      <c r="F679" s="359" t="s">
        <v>996</v>
      </c>
      <c r="G679" s="358" t="s">
        <v>993</v>
      </c>
      <c r="H679" s="359"/>
      <c r="I679" s="359"/>
      <c r="J679" s="359"/>
      <c r="K679" s="360" t="s">
        <v>971</v>
      </c>
      <c r="L679" s="359" t="s">
        <v>148</v>
      </c>
      <c r="M679" s="359" t="s">
        <v>1006</v>
      </c>
      <c r="N679" s="359"/>
      <c r="O679" s="359"/>
      <c r="P679" s="359"/>
    </row>
    <row r="680" spans="1:16" ht="18">
      <c r="A680" s="360">
        <v>608</v>
      </c>
      <c r="B680" s="359" t="s">
        <v>970</v>
      </c>
      <c r="C680" s="359" t="s">
        <v>263</v>
      </c>
      <c r="D680" s="359" t="s">
        <v>966</v>
      </c>
      <c r="E680" s="359" t="s">
        <v>959</v>
      </c>
      <c r="F680" s="359" t="s">
        <v>996</v>
      </c>
      <c r="G680" s="358" t="s">
        <v>993</v>
      </c>
      <c r="H680" s="359"/>
      <c r="I680" s="359"/>
      <c r="J680" s="359"/>
      <c r="K680" s="360" t="s">
        <v>971</v>
      </c>
      <c r="L680" s="359" t="s">
        <v>148</v>
      </c>
      <c r="M680" s="359" t="s">
        <v>1006</v>
      </c>
      <c r="N680" s="359"/>
      <c r="O680" s="359"/>
      <c r="P680" s="359"/>
    </row>
    <row r="681" spans="1:16" ht="18">
      <c r="A681" s="360">
        <v>609</v>
      </c>
      <c r="B681" s="359" t="s">
        <v>970</v>
      </c>
      <c r="C681" s="359" t="s">
        <v>263</v>
      </c>
      <c r="D681" s="359" t="s">
        <v>966</v>
      </c>
      <c r="E681" s="359" t="s">
        <v>959</v>
      </c>
      <c r="F681" s="359" t="s">
        <v>996</v>
      </c>
      <c r="G681" s="358" t="s">
        <v>993</v>
      </c>
      <c r="H681" s="359"/>
      <c r="I681" s="359"/>
      <c r="J681" s="359"/>
      <c r="K681" s="360" t="s">
        <v>971</v>
      </c>
      <c r="L681" s="359" t="s">
        <v>148</v>
      </c>
      <c r="M681" s="359" t="s">
        <v>1006</v>
      </c>
      <c r="N681" s="359"/>
      <c r="O681" s="359"/>
      <c r="P681" s="359"/>
    </row>
    <row r="682" spans="1:16" ht="18">
      <c r="A682" s="360">
        <v>610</v>
      </c>
      <c r="B682" s="359" t="s">
        <v>970</v>
      </c>
      <c r="C682" s="359" t="s">
        <v>263</v>
      </c>
      <c r="D682" s="359" t="s">
        <v>966</v>
      </c>
      <c r="E682" s="359" t="s">
        <v>959</v>
      </c>
      <c r="F682" s="359" t="s">
        <v>996</v>
      </c>
      <c r="G682" s="358" t="s">
        <v>993</v>
      </c>
      <c r="H682" s="359"/>
      <c r="I682" s="359"/>
      <c r="J682" s="359"/>
      <c r="K682" s="360" t="s">
        <v>971</v>
      </c>
      <c r="L682" s="359" t="s">
        <v>148</v>
      </c>
      <c r="M682" s="359" t="s">
        <v>1006</v>
      </c>
      <c r="N682" s="359"/>
      <c r="O682" s="359"/>
      <c r="P682" s="359"/>
    </row>
    <row r="683" spans="1:16" ht="18">
      <c r="A683" s="360">
        <v>611</v>
      </c>
      <c r="B683" s="359" t="s">
        <v>970</v>
      </c>
      <c r="C683" s="359" t="s">
        <v>263</v>
      </c>
      <c r="D683" s="359" t="s">
        <v>966</v>
      </c>
      <c r="E683" s="359" t="s">
        <v>959</v>
      </c>
      <c r="F683" s="359" t="s">
        <v>996</v>
      </c>
      <c r="G683" s="358" t="s">
        <v>993</v>
      </c>
      <c r="H683" s="359"/>
      <c r="I683" s="359"/>
      <c r="J683" s="359"/>
      <c r="K683" s="360" t="s">
        <v>971</v>
      </c>
      <c r="L683" s="359" t="s">
        <v>148</v>
      </c>
      <c r="M683" s="359" t="s">
        <v>1006</v>
      </c>
      <c r="N683" s="359"/>
      <c r="O683" s="359"/>
      <c r="P683" s="359"/>
    </row>
    <row r="684" spans="1:16" ht="18">
      <c r="A684" s="360">
        <v>612</v>
      </c>
      <c r="B684" s="359" t="s">
        <v>970</v>
      </c>
      <c r="C684" s="359" t="s">
        <v>263</v>
      </c>
      <c r="D684" s="359" t="s">
        <v>966</v>
      </c>
      <c r="E684" s="359" t="s">
        <v>959</v>
      </c>
      <c r="F684" s="359" t="s">
        <v>996</v>
      </c>
      <c r="G684" s="358" t="s">
        <v>993</v>
      </c>
      <c r="H684" s="359"/>
      <c r="I684" s="359"/>
      <c r="J684" s="359"/>
      <c r="K684" s="360" t="s">
        <v>971</v>
      </c>
      <c r="L684" s="359" t="s">
        <v>148</v>
      </c>
      <c r="M684" s="359" t="s">
        <v>1006</v>
      </c>
      <c r="N684" s="359"/>
      <c r="O684" s="359"/>
      <c r="P684" s="359"/>
    </row>
    <row r="685" spans="1:16" ht="18">
      <c r="A685" s="360">
        <v>613</v>
      </c>
      <c r="B685" s="359" t="s">
        <v>970</v>
      </c>
      <c r="C685" s="359" t="s">
        <v>263</v>
      </c>
      <c r="D685" s="359" t="s">
        <v>966</v>
      </c>
      <c r="E685" s="359" t="s">
        <v>959</v>
      </c>
      <c r="F685" s="359" t="s">
        <v>996</v>
      </c>
      <c r="G685" s="358" t="s">
        <v>993</v>
      </c>
      <c r="H685" s="359"/>
      <c r="I685" s="359"/>
      <c r="J685" s="359"/>
      <c r="K685" s="360" t="s">
        <v>971</v>
      </c>
      <c r="L685" s="359" t="s">
        <v>148</v>
      </c>
      <c r="M685" s="359" t="s">
        <v>1006</v>
      </c>
      <c r="N685" s="359"/>
      <c r="O685" s="359"/>
      <c r="P685" s="359"/>
    </row>
    <row r="686" spans="1:16" ht="18">
      <c r="A686" s="360">
        <v>614</v>
      </c>
      <c r="B686" s="359" t="s">
        <v>970</v>
      </c>
      <c r="C686" s="359" t="s">
        <v>263</v>
      </c>
      <c r="D686" s="359" t="s">
        <v>966</v>
      </c>
      <c r="E686" s="359" t="s">
        <v>959</v>
      </c>
      <c r="F686" s="359" t="s">
        <v>996</v>
      </c>
      <c r="G686" s="358" t="s">
        <v>993</v>
      </c>
      <c r="H686" s="359"/>
      <c r="I686" s="359"/>
      <c r="J686" s="359"/>
      <c r="K686" s="360" t="s">
        <v>971</v>
      </c>
      <c r="L686" s="359" t="s">
        <v>148</v>
      </c>
      <c r="M686" s="359" t="s">
        <v>1006</v>
      </c>
      <c r="N686" s="359"/>
      <c r="O686" s="359"/>
      <c r="P686" s="359"/>
    </row>
    <row r="687" spans="1:16" ht="18">
      <c r="A687" s="360">
        <v>615</v>
      </c>
      <c r="B687" s="359" t="s">
        <v>963</v>
      </c>
      <c r="C687" s="359" t="s">
        <v>113</v>
      </c>
      <c r="D687" s="359" t="s">
        <v>966</v>
      </c>
      <c r="E687" s="359" t="s">
        <v>959</v>
      </c>
      <c r="F687" s="359" t="s">
        <v>973</v>
      </c>
      <c r="G687" s="358" t="s">
        <v>979</v>
      </c>
      <c r="H687" s="359" t="s">
        <v>966</v>
      </c>
      <c r="I687" s="359" t="s">
        <v>964</v>
      </c>
      <c r="J687" s="359" t="s">
        <v>965</v>
      </c>
      <c r="K687" s="360" t="s">
        <v>962</v>
      </c>
      <c r="L687" s="359" t="s">
        <v>981</v>
      </c>
      <c r="M687" s="359" t="s">
        <v>982</v>
      </c>
      <c r="N687" s="359"/>
      <c r="O687" s="359"/>
      <c r="P687" s="359"/>
    </row>
    <row r="688" spans="1:16" ht="18">
      <c r="A688" s="360">
        <v>616</v>
      </c>
      <c r="B688" s="359" t="s">
        <v>963</v>
      </c>
      <c r="C688" s="359" t="s">
        <v>113</v>
      </c>
      <c r="D688" s="359" t="s">
        <v>966</v>
      </c>
      <c r="E688" s="359" t="s">
        <v>959</v>
      </c>
      <c r="F688" s="359" t="s">
        <v>973</v>
      </c>
      <c r="G688" s="358" t="s">
        <v>979</v>
      </c>
      <c r="H688" s="359" t="s">
        <v>966</v>
      </c>
      <c r="I688" s="359" t="s">
        <v>964</v>
      </c>
      <c r="J688" s="359"/>
      <c r="K688" s="360" t="s">
        <v>962</v>
      </c>
      <c r="L688" s="359" t="s">
        <v>978</v>
      </c>
      <c r="M688" s="359" t="s">
        <v>979</v>
      </c>
      <c r="N688" s="359"/>
      <c r="O688" s="359"/>
      <c r="P688" s="359"/>
    </row>
    <row r="689" spans="1:16" ht="18">
      <c r="A689" s="360">
        <v>617</v>
      </c>
      <c r="B689" s="359" t="s">
        <v>963</v>
      </c>
      <c r="C689" s="359" t="s">
        <v>152</v>
      </c>
      <c r="D689" s="359" t="s">
        <v>966</v>
      </c>
      <c r="E689" s="359" t="s">
        <v>959</v>
      </c>
      <c r="F689" s="359" t="s">
        <v>973</v>
      </c>
      <c r="G689" s="358" t="s">
        <v>979</v>
      </c>
      <c r="H689" s="359" t="s">
        <v>966</v>
      </c>
      <c r="I689" s="359" t="s">
        <v>964</v>
      </c>
      <c r="J689" s="359" t="s">
        <v>965</v>
      </c>
      <c r="K689" s="360" t="s">
        <v>962</v>
      </c>
      <c r="L689" s="359" t="s">
        <v>978</v>
      </c>
      <c r="M689" s="359" t="s">
        <v>979</v>
      </c>
      <c r="N689" s="359"/>
      <c r="O689" s="359"/>
      <c r="P689" s="359"/>
    </row>
    <row r="690" spans="1:16" ht="18">
      <c r="A690" s="360">
        <v>618</v>
      </c>
      <c r="B690" s="359" t="s">
        <v>963</v>
      </c>
      <c r="C690" s="359" t="s">
        <v>152</v>
      </c>
      <c r="D690" s="359" t="s">
        <v>966</v>
      </c>
      <c r="E690" s="359" t="s">
        <v>959</v>
      </c>
      <c r="F690" s="359" t="s">
        <v>973</v>
      </c>
      <c r="G690" s="358" t="s">
        <v>979</v>
      </c>
      <c r="H690" s="359" t="s">
        <v>966</v>
      </c>
      <c r="I690" s="359" t="s">
        <v>964</v>
      </c>
      <c r="J690" s="359"/>
      <c r="K690" s="360" t="s">
        <v>962</v>
      </c>
      <c r="L690" s="359" t="s">
        <v>978</v>
      </c>
      <c r="M690" s="359" t="s">
        <v>979</v>
      </c>
      <c r="N690" s="359"/>
      <c r="O690" s="359"/>
      <c r="P690" s="359"/>
    </row>
    <row r="691" spans="1:16" ht="18">
      <c r="A691" s="360">
        <v>619</v>
      </c>
      <c r="B691" s="359" t="s">
        <v>969</v>
      </c>
      <c r="C691" s="359" t="s">
        <v>84</v>
      </c>
      <c r="D691" s="359" t="s">
        <v>966</v>
      </c>
      <c r="E691" s="359" t="s">
        <v>959</v>
      </c>
      <c r="F691" s="359" t="s">
        <v>973</v>
      </c>
      <c r="G691" s="358" t="s">
        <v>979</v>
      </c>
      <c r="H691" s="359" t="s">
        <v>966</v>
      </c>
      <c r="I691" s="359" t="s">
        <v>964</v>
      </c>
      <c r="J691" s="359"/>
      <c r="K691" s="360" t="s">
        <v>967</v>
      </c>
      <c r="L691" s="359" t="s">
        <v>981</v>
      </c>
      <c r="M691" s="359" t="s">
        <v>982</v>
      </c>
      <c r="N691" s="359"/>
      <c r="O691" s="359"/>
      <c r="P691" s="359"/>
    </row>
    <row r="692" spans="1:16" ht="18">
      <c r="A692" s="360">
        <v>620</v>
      </c>
      <c r="B692" s="359" t="s">
        <v>969</v>
      </c>
      <c r="C692" s="359" t="s">
        <v>84</v>
      </c>
      <c r="D692" s="359" t="s">
        <v>966</v>
      </c>
      <c r="E692" s="359" t="s">
        <v>959</v>
      </c>
      <c r="F692" s="359" t="s">
        <v>973</v>
      </c>
      <c r="G692" s="358" t="s">
        <v>979</v>
      </c>
      <c r="H692" s="359" t="s">
        <v>966</v>
      </c>
      <c r="I692" s="359" t="s">
        <v>964</v>
      </c>
      <c r="J692" s="359"/>
      <c r="K692" s="360" t="s">
        <v>967</v>
      </c>
      <c r="L692" s="359" t="s">
        <v>981</v>
      </c>
      <c r="M692" s="359" t="s">
        <v>982</v>
      </c>
      <c r="N692" s="359"/>
      <c r="O692" s="359"/>
      <c r="P692" s="359"/>
    </row>
    <row r="693" spans="1:16" ht="18">
      <c r="A693" s="360">
        <v>621</v>
      </c>
      <c r="B693" s="359" t="s">
        <v>969</v>
      </c>
      <c r="C693" s="359" t="s">
        <v>25</v>
      </c>
      <c r="D693" s="359" t="s">
        <v>966</v>
      </c>
      <c r="E693" s="359" t="s">
        <v>959</v>
      </c>
      <c r="F693" s="359" t="s">
        <v>973</v>
      </c>
      <c r="G693" s="358" t="s">
        <v>979</v>
      </c>
      <c r="H693" s="359" t="s">
        <v>966</v>
      </c>
      <c r="I693" s="359" t="s">
        <v>964</v>
      </c>
      <c r="J693" s="359"/>
      <c r="K693" s="360" t="s">
        <v>967</v>
      </c>
      <c r="L693" s="359" t="s">
        <v>978</v>
      </c>
      <c r="M693" s="359" t="s">
        <v>979</v>
      </c>
      <c r="N693" s="359"/>
      <c r="O693" s="359"/>
      <c r="P693" s="359"/>
    </row>
    <row r="694" spans="1:16" ht="18">
      <c r="A694" s="360">
        <v>622</v>
      </c>
      <c r="B694" s="359" t="s">
        <v>969</v>
      </c>
      <c r="C694" s="359" t="s">
        <v>101</v>
      </c>
      <c r="D694" s="359" t="s">
        <v>966</v>
      </c>
      <c r="E694" s="359" t="s">
        <v>959</v>
      </c>
      <c r="F694" s="359" t="s">
        <v>973</v>
      </c>
      <c r="G694" s="358" t="s">
        <v>979</v>
      </c>
      <c r="H694" s="359" t="s">
        <v>966</v>
      </c>
      <c r="I694" s="359" t="s">
        <v>964</v>
      </c>
      <c r="J694" s="359"/>
      <c r="K694" s="360" t="s">
        <v>971</v>
      </c>
      <c r="L694" s="359" t="s">
        <v>978</v>
      </c>
      <c r="M694" s="359" t="s">
        <v>979</v>
      </c>
      <c r="N694" s="359"/>
      <c r="O694" s="359"/>
      <c r="P694" s="359"/>
    </row>
    <row r="695" spans="1:16" ht="18">
      <c r="A695" s="360">
        <v>623</v>
      </c>
      <c r="B695" s="359" t="s">
        <v>970</v>
      </c>
      <c r="C695" s="359" t="s">
        <v>65</v>
      </c>
      <c r="D695" s="359" t="s">
        <v>966</v>
      </c>
      <c r="E695" s="359" t="s">
        <v>959</v>
      </c>
      <c r="F695" s="359" t="s">
        <v>973</v>
      </c>
      <c r="G695" s="358" t="s">
        <v>979</v>
      </c>
      <c r="H695" s="359" t="s">
        <v>966</v>
      </c>
      <c r="I695" s="359" t="s">
        <v>964</v>
      </c>
      <c r="J695" s="359"/>
      <c r="K695" s="360" t="s">
        <v>971</v>
      </c>
      <c r="L695" s="359" t="s">
        <v>978</v>
      </c>
      <c r="M695" s="359" t="s">
        <v>979</v>
      </c>
      <c r="N695" s="359"/>
      <c r="O695" s="359"/>
      <c r="P695" s="359"/>
    </row>
    <row r="696" spans="1:16" ht="18">
      <c r="A696" s="360">
        <v>624</v>
      </c>
      <c r="B696" s="359" t="s">
        <v>970</v>
      </c>
      <c r="C696" s="359" t="s">
        <v>65</v>
      </c>
      <c r="D696" s="359" t="s">
        <v>966</v>
      </c>
      <c r="E696" s="359" t="s">
        <v>959</v>
      </c>
      <c r="F696" s="359" t="s">
        <v>973</v>
      </c>
      <c r="G696" s="358" t="s">
        <v>979</v>
      </c>
      <c r="H696" s="359" t="s">
        <v>966</v>
      </c>
      <c r="I696" s="359" t="s">
        <v>964</v>
      </c>
      <c r="J696" s="359"/>
      <c r="K696" s="360" t="s">
        <v>971</v>
      </c>
      <c r="L696" s="359" t="s">
        <v>978</v>
      </c>
      <c r="M696" s="359" t="s">
        <v>979</v>
      </c>
      <c r="N696" s="359"/>
      <c r="O696" s="359"/>
      <c r="P696" s="359"/>
    </row>
    <row r="697" spans="1:16" ht="18">
      <c r="A697" s="360">
        <v>625</v>
      </c>
      <c r="B697" s="359" t="s">
        <v>970</v>
      </c>
      <c r="C697" s="359" t="s">
        <v>65</v>
      </c>
      <c r="D697" s="359" t="s">
        <v>966</v>
      </c>
      <c r="E697" s="359" t="s">
        <v>959</v>
      </c>
      <c r="F697" s="359" t="s">
        <v>973</v>
      </c>
      <c r="G697" s="358" t="s">
        <v>979</v>
      </c>
      <c r="H697" s="359" t="s">
        <v>966</v>
      </c>
      <c r="I697" s="359" t="s">
        <v>964</v>
      </c>
      <c r="J697" s="359"/>
      <c r="K697" s="360" t="s">
        <v>971</v>
      </c>
      <c r="L697" s="359" t="s">
        <v>978</v>
      </c>
      <c r="M697" s="359" t="s">
        <v>979</v>
      </c>
      <c r="N697" s="359"/>
      <c r="O697" s="359"/>
      <c r="P697" s="359"/>
    </row>
    <row r="698" spans="1:16" ht="18">
      <c r="A698" s="360">
        <v>626</v>
      </c>
      <c r="B698" s="359" t="s">
        <v>970</v>
      </c>
      <c r="C698" s="359" t="s">
        <v>65</v>
      </c>
      <c r="D698" s="359" t="s">
        <v>966</v>
      </c>
      <c r="E698" s="359" t="s">
        <v>959</v>
      </c>
      <c r="F698" s="359" t="s">
        <v>973</v>
      </c>
      <c r="G698" s="358" t="s">
        <v>979</v>
      </c>
      <c r="H698" s="359" t="s">
        <v>966</v>
      </c>
      <c r="I698" s="359" t="s">
        <v>964</v>
      </c>
      <c r="J698" s="359"/>
      <c r="K698" s="360" t="s">
        <v>971</v>
      </c>
      <c r="L698" s="359" t="s">
        <v>978</v>
      </c>
      <c r="M698" s="359" t="s">
        <v>979</v>
      </c>
      <c r="N698" s="359"/>
      <c r="O698" s="359"/>
      <c r="P698" s="359"/>
    </row>
    <row r="699" spans="1:16" ht="18">
      <c r="A699" s="360">
        <v>627</v>
      </c>
      <c r="B699" s="359" t="s">
        <v>970</v>
      </c>
      <c r="C699" s="359" t="s">
        <v>65</v>
      </c>
      <c r="D699" s="359" t="s">
        <v>966</v>
      </c>
      <c r="E699" s="359" t="s">
        <v>959</v>
      </c>
      <c r="F699" s="359" t="s">
        <v>973</v>
      </c>
      <c r="G699" s="358" t="s">
        <v>979</v>
      </c>
      <c r="H699" s="359" t="s">
        <v>966</v>
      </c>
      <c r="I699" s="359" t="s">
        <v>964</v>
      </c>
      <c r="J699" s="359"/>
      <c r="K699" s="360" t="s">
        <v>971</v>
      </c>
      <c r="L699" s="359" t="s">
        <v>978</v>
      </c>
      <c r="M699" s="359" t="s">
        <v>979</v>
      </c>
      <c r="N699" s="359"/>
      <c r="O699" s="359"/>
      <c r="P699" s="359"/>
    </row>
    <row r="700" spans="1:16" ht="18">
      <c r="A700" s="360">
        <v>628</v>
      </c>
      <c r="B700" s="359" t="s">
        <v>970</v>
      </c>
      <c r="C700" s="359" t="s">
        <v>65</v>
      </c>
      <c r="D700" s="359" t="s">
        <v>966</v>
      </c>
      <c r="E700" s="359" t="s">
        <v>959</v>
      </c>
      <c r="F700" s="359" t="s">
        <v>973</v>
      </c>
      <c r="G700" s="358" t="s">
        <v>979</v>
      </c>
      <c r="H700" s="359" t="s">
        <v>966</v>
      </c>
      <c r="I700" s="359" t="s">
        <v>964</v>
      </c>
      <c r="J700" s="359"/>
      <c r="K700" s="360" t="s">
        <v>971</v>
      </c>
      <c r="L700" s="359" t="s">
        <v>978</v>
      </c>
      <c r="M700" s="359" t="s">
        <v>979</v>
      </c>
      <c r="N700" s="359"/>
      <c r="O700" s="359"/>
      <c r="P700" s="359"/>
    </row>
    <row r="701" spans="1:16" ht="18">
      <c r="A701" s="360">
        <v>629</v>
      </c>
      <c r="B701" s="359" t="s">
        <v>970</v>
      </c>
      <c r="C701" s="359" t="s">
        <v>259</v>
      </c>
      <c r="D701" s="359" t="s">
        <v>966</v>
      </c>
      <c r="E701" s="359" t="s">
        <v>959</v>
      </c>
      <c r="F701" s="359" t="s">
        <v>973</v>
      </c>
      <c r="G701" s="358" t="s">
        <v>979</v>
      </c>
      <c r="H701" s="359" t="s">
        <v>966</v>
      </c>
      <c r="I701" s="359" t="s">
        <v>964</v>
      </c>
      <c r="J701" s="359"/>
      <c r="K701" s="360" t="s">
        <v>971</v>
      </c>
      <c r="L701" s="359" t="s">
        <v>978</v>
      </c>
      <c r="M701" s="359" t="s">
        <v>979</v>
      </c>
      <c r="N701" s="359"/>
      <c r="O701" s="359"/>
      <c r="P701" s="359"/>
    </row>
    <row r="702" spans="1:16" ht="18">
      <c r="A702" s="360">
        <v>630</v>
      </c>
      <c r="B702" s="359" t="s">
        <v>970</v>
      </c>
      <c r="C702" s="359" t="s">
        <v>259</v>
      </c>
      <c r="D702" s="359" t="s">
        <v>966</v>
      </c>
      <c r="E702" s="359" t="s">
        <v>959</v>
      </c>
      <c r="F702" s="359" t="s">
        <v>973</v>
      </c>
      <c r="G702" s="358" t="s">
        <v>979</v>
      </c>
      <c r="H702" s="359" t="s">
        <v>966</v>
      </c>
      <c r="I702" s="359" t="s">
        <v>964</v>
      </c>
      <c r="J702" s="359"/>
      <c r="K702" s="360" t="s">
        <v>971</v>
      </c>
      <c r="L702" s="359" t="s">
        <v>978</v>
      </c>
      <c r="M702" s="359" t="s">
        <v>979</v>
      </c>
      <c r="N702" s="359"/>
      <c r="O702" s="359"/>
      <c r="P702" s="359"/>
    </row>
    <row r="703" spans="1:16" ht="18">
      <c r="A703" s="360">
        <v>631</v>
      </c>
      <c r="B703" s="359" t="s">
        <v>970</v>
      </c>
      <c r="C703" s="359" t="s">
        <v>259</v>
      </c>
      <c r="D703" s="359" t="s">
        <v>966</v>
      </c>
      <c r="E703" s="359" t="s">
        <v>959</v>
      </c>
      <c r="F703" s="359" t="s">
        <v>973</v>
      </c>
      <c r="G703" s="358" t="s">
        <v>979</v>
      </c>
      <c r="H703" s="359" t="s">
        <v>966</v>
      </c>
      <c r="I703" s="359" t="s">
        <v>964</v>
      </c>
      <c r="J703" s="359"/>
      <c r="K703" s="360" t="s">
        <v>971</v>
      </c>
      <c r="L703" s="359" t="s">
        <v>978</v>
      </c>
      <c r="M703" s="359" t="s">
        <v>979</v>
      </c>
      <c r="N703" s="359"/>
      <c r="O703" s="359"/>
      <c r="P703" s="359"/>
    </row>
    <row r="704" spans="1:16" ht="18">
      <c r="A704" s="360">
        <v>632</v>
      </c>
      <c r="B704" s="359" t="s">
        <v>970</v>
      </c>
      <c r="C704" s="359" t="s">
        <v>259</v>
      </c>
      <c r="D704" s="359" t="s">
        <v>966</v>
      </c>
      <c r="E704" s="359" t="s">
        <v>959</v>
      </c>
      <c r="F704" s="359" t="s">
        <v>973</v>
      </c>
      <c r="G704" s="358" t="s">
        <v>979</v>
      </c>
      <c r="H704" s="359" t="s">
        <v>966</v>
      </c>
      <c r="I704" s="359" t="s">
        <v>964</v>
      </c>
      <c r="J704" s="359"/>
      <c r="K704" s="360" t="s">
        <v>971</v>
      </c>
      <c r="L704" s="359" t="s">
        <v>978</v>
      </c>
      <c r="M704" s="359" t="s">
        <v>979</v>
      </c>
      <c r="N704" s="359"/>
      <c r="O704" s="359"/>
      <c r="P704" s="359"/>
    </row>
    <row r="705" spans="1:16" ht="18">
      <c r="A705" s="360">
        <v>633</v>
      </c>
      <c r="B705" s="359" t="s">
        <v>970</v>
      </c>
      <c r="C705" s="359" t="s">
        <v>259</v>
      </c>
      <c r="D705" s="359" t="s">
        <v>966</v>
      </c>
      <c r="E705" s="359" t="s">
        <v>959</v>
      </c>
      <c r="F705" s="359" t="s">
        <v>973</v>
      </c>
      <c r="G705" s="358" t="s">
        <v>979</v>
      </c>
      <c r="H705" s="359" t="s">
        <v>966</v>
      </c>
      <c r="I705" s="359" t="s">
        <v>964</v>
      </c>
      <c r="J705" s="359"/>
      <c r="K705" s="360" t="s">
        <v>971</v>
      </c>
      <c r="L705" s="359" t="s">
        <v>978</v>
      </c>
      <c r="M705" s="359" t="s">
        <v>979</v>
      </c>
      <c r="N705" s="359"/>
      <c r="O705" s="359"/>
      <c r="P705" s="359"/>
    </row>
    <row r="706" spans="1:16" ht="18">
      <c r="A706" s="360">
        <v>634</v>
      </c>
      <c r="B706" s="359" t="s">
        <v>970</v>
      </c>
      <c r="C706" s="359" t="s">
        <v>259</v>
      </c>
      <c r="D706" s="359" t="s">
        <v>966</v>
      </c>
      <c r="E706" s="359" t="s">
        <v>959</v>
      </c>
      <c r="F706" s="359" t="s">
        <v>973</v>
      </c>
      <c r="G706" s="358" t="s">
        <v>979</v>
      </c>
      <c r="H706" s="359" t="s">
        <v>966</v>
      </c>
      <c r="I706" s="359" t="s">
        <v>964</v>
      </c>
      <c r="J706" s="359"/>
      <c r="K706" s="360" t="s">
        <v>971</v>
      </c>
      <c r="L706" s="359" t="s">
        <v>978</v>
      </c>
      <c r="M706" s="359" t="s">
        <v>979</v>
      </c>
      <c r="N706" s="359"/>
      <c r="O706" s="359"/>
      <c r="P706" s="359"/>
    </row>
    <row r="707" spans="1:16" ht="18">
      <c r="A707" s="360">
        <v>635</v>
      </c>
      <c r="B707" s="359" t="s">
        <v>970</v>
      </c>
      <c r="C707" s="359" t="s">
        <v>259</v>
      </c>
      <c r="D707" s="359" t="s">
        <v>966</v>
      </c>
      <c r="E707" s="359" t="s">
        <v>959</v>
      </c>
      <c r="F707" s="359" t="s">
        <v>973</v>
      </c>
      <c r="G707" s="358" t="s">
        <v>979</v>
      </c>
      <c r="H707" s="359" t="s">
        <v>966</v>
      </c>
      <c r="I707" s="359" t="s">
        <v>964</v>
      </c>
      <c r="J707" s="359"/>
      <c r="K707" s="360" t="s">
        <v>971</v>
      </c>
      <c r="L707" s="359" t="s">
        <v>978</v>
      </c>
      <c r="M707" s="359" t="s">
        <v>979</v>
      </c>
      <c r="N707" s="359"/>
      <c r="O707" s="359"/>
      <c r="P707" s="359"/>
    </row>
    <row r="708" spans="1:16" ht="18">
      <c r="A708" s="360">
        <v>636</v>
      </c>
      <c r="B708" s="359" t="s">
        <v>970</v>
      </c>
      <c r="C708" s="359" t="s">
        <v>259</v>
      </c>
      <c r="D708" s="359" t="s">
        <v>966</v>
      </c>
      <c r="E708" s="359" t="s">
        <v>959</v>
      </c>
      <c r="F708" s="359" t="s">
        <v>973</v>
      </c>
      <c r="G708" s="358" t="s">
        <v>979</v>
      </c>
      <c r="H708" s="359" t="s">
        <v>966</v>
      </c>
      <c r="I708" s="359" t="s">
        <v>964</v>
      </c>
      <c r="J708" s="359"/>
      <c r="K708" s="360" t="s">
        <v>971</v>
      </c>
      <c r="L708" s="359" t="s">
        <v>978</v>
      </c>
      <c r="M708" s="359" t="s">
        <v>979</v>
      </c>
      <c r="N708" s="359"/>
      <c r="O708" s="359"/>
      <c r="P708" s="359"/>
    </row>
    <row r="709" spans="1:16" ht="18">
      <c r="A709" s="360">
        <v>637</v>
      </c>
      <c r="B709" s="359" t="s">
        <v>970</v>
      </c>
      <c r="C709" s="359" t="s">
        <v>263</v>
      </c>
      <c r="D709" s="359" t="s">
        <v>966</v>
      </c>
      <c r="E709" s="359" t="s">
        <v>959</v>
      </c>
      <c r="F709" s="359" t="s">
        <v>973</v>
      </c>
      <c r="G709" s="358" t="s">
        <v>979</v>
      </c>
      <c r="H709" s="359" t="s">
        <v>966</v>
      </c>
      <c r="I709" s="359" t="s">
        <v>964</v>
      </c>
      <c r="J709" s="359"/>
      <c r="K709" s="360" t="s">
        <v>971</v>
      </c>
      <c r="L709" s="359" t="s">
        <v>978</v>
      </c>
      <c r="M709" s="359" t="s">
        <v>979</v>
      </c>
      <c r="N709" s="359"/>
      <c r="O709" s="359"/>
      <c r="P709" s="359"/>
    </row>
    <row r="710" spans="1:16" ht="18">
      <c r="A710" s="360">
        <v>638</v>
      </c>
      <c r="B710" s="359" t="s">
        <v>970</v>
      </c>
      <c r="C710" s="359" t="s">
        <v>263</v>
      </c>
      <c r="D710" s="359" t="s">
        <v>966</v>
      </c>
      <c r="E710" s="359" t="s">
        <v>959</v>
      </c>
      <c r="F710" s="359" t="s">
        <v>973</v>
      </c>
      <c r="G710" s="358" t="s">
        <v>979</v>
      </c>
      <c r="H710" s="359" t="s">
        <v>966</v>
      </c>
      <c r="I710" s="359" t="s">
        <v>964</v>
      </c>
      <c r="J710" s="359"/>
      <c r="K710" s="360" t="s">
        <v>971</v>
      </c>
      <c r="L710" s="359" t="s">
        <v>978</v>
      </c>
      <c r="M710" s="359" t="s">
        <v>979</v>
      </c>
      <c r="N710" s="359"/>
      <c r="O710" s="359"/>
      <c r="P710" s="359"/>
    </row>
    <row r="711" spans="1:16" ht="18">
      <c r="A711" s="360">
        <v>639</v>
      </c>
      <c r="B711" s="359" t="s">
        <v>970</v>
      </c>
      <c r="C711" s="359" t="s">
        <v>263</v>
      </c>
      <c r="D711" s="359" t="s">
        <v>966</v>
      </c>
      <c r="E711" s="359" t="s">
        <v>959</v>
      </c>
      <c r="F711" s="359" t="s">
        <v>973</v>
      </c>
      <c r="G711" s="358" t="s">
        <v>979</v>
      </c>
      <c r="H711" s="359" t="s">
        <v>966</v>
      </c>
      <c r="I711" s="359" t="s">
        <v>964</v>
      </c>
      <c r="J711" s="359"/>
      <c r="K711" s="360" t="s">
        <v>971</v>
      </c>
      <c r="L711" s="359" t="s">
        <v>978</v>
      </c>
      <c r="M711" s="359" t="s">
        <v>979</v>
      </c>
      <c r="N711" s="359"/>
      <c r="O711" s="359"/>
      <c r="P711" s="359"/>
    </row>
    <row r="712" spans="1:16" ht="18">
      <c r="A712" s="360">
        <v>640</v>
      </c>
      <c r="B712" s="359" t="s">
        <v>970</v>
      </c>
      <c r="C712" s="359" t="s">
        <v>263</v>
      </c>
      <c r="D712" s="359" t="s">
        <v>966</v>
      </c>
      <c r="E712" s="359" t="s">
        <v>959</v>
      </c>
      <c r="F712" s="359" t="s">
        <v>973</v>
      </c>
      <c r="G712" s="358" t="s">
        <v>979</v>
      </c>
      <c r="H712" s="359" t="s">
        <v>966</v>
      </c>
      <c r="I712" s="359" t="s">
        <v>964</v>
      </c>
      <c r="J712" s="359"/>
      <c r="K712" s="360" t="s">
        <v>971</v>
      </c>
      <c r="L712" s="359" t="s">
        <v>978</v>
      </c>
      <c r="M712" s="359" t="s">
        <v>979</v>
      </c>
      <c r="N712" s="359"/>
      <c r="O712" s="359"/>
      <c r="P712" s="359"/>
    </row>
    <row r="713" spans="1:16" ht="18">
      <c r="A713" s="360">
        <v>641</v>
      </c>
      <c r="B713" s="359" t="s">
        <v>970</v>
      </c>
      <c r="C713" s="359" t="s">
        <v>263</v>
      </c>
      <c r="D713" s="359" t="s">
        <v>966</v>
      </c>
      <c r="E713" s="359" t="s">
        <v>959</v>
      </c>
      <c r="F713" s="359" t="s">
        <v>973</v>
      </c>
      <c r="G713" s="358" t="s">
        <v>979</v>
      </c>
      <c r="H713" s="359" t="s">
        <v>966</v>
      </c>
      <c r="I713" s="359" t="s">
        <v>964</v>
      </c>
      <c r="J713" s="359"/>
      <c r="K713" s="360" t="s">
        <v>971</v>
      </c>
      <c r="L713" s="359" t="s">
        <v>978</v>
      </c>
      <c r="M713" s="359" t="s">
        <v>979</v>
      </c>
      <c r="N713" s="359"/>
      <c r="O713" s="359"/>
      <c r="P713" s="359"/>
    </row>
    <row r="714" spans="1:16" ht="18">
      <c r="A714" s="360">
        <v>642</v>
      </c>
      <c r="B714" s="359" t="s">
        <v>970</v>
      </c>
      <c r="C714" s="359" t="s">
        <v>65</v>
      </c>
      <c r="D714" s="359" t="s">
        <v>966</v>
      </c>
      <c r="E714" s="359" t="s">
        <v>959</v>
      </c>
      <c r="F714" s="359" t="s">
        <v>973</v>
      </c>
      <c r="G714" s="358" t="s">
        <v>979</v>
      </c>
      <c r="H714" s="359" t="s">
        <v>966</v>
      </c>
      <c r="I714" s="359" t="s">
        <v>964</v>
      </c>
      <c r="J714" s="359"/>
      <c r="K714" s="360" t="s">
        <v>971</v>
      </c>
      <c r="L714" s="359" t="s">
        <v>978</v>
      </c>
      <c r="M714" s="359" t="s">
        <v>979</v>
      </c>
      <c r="N714" s="359"/>
      <c r="O714" s="359"/>
      <c r="P714" s="359"/>
    </row>
    <row r="715" spans="1:16" ht="18">
      <c r="A715" s="360">
        <v>643</v>
      </c>
      <c r="B715" s="359" t="s">
        <v>970</v>
      </c>
      <c r="C715" s="359" t="s">
        <v>65</v>
      </c>
      <c r="D715" s="359" t="s">
        <v>966</v>
      </c>
      <c r="E715" s="359" t="s">
        <v>959</v>
      </c>
      <c r="F715" s="359" t="s">
        <v>973</v>
      </c>
      <c r="G715" s="358" t="s">
        <v>979</v>
      </c>
      <c r="H715" s="359" t="s">
        <v>966</v>
      </c>
      <c r="I715" s="359" t="s">
        <v>964</v>
      </c>
      <c r="J715" s="359"/>
      <c r="K715" s="360" t="s">
        <v>971</v>
      </c>
      <c r="L715" s="359" t="s">
        <v>978</v>
      </c>
      <c r="M715" s="359" t="s">
        <v>979</v>
      </c>
      <c r="N715" s="359"/>
      <c r="O715" s="359"/>
      <c r="P715" s="359"/>
    </row>
    <row r="716" spans="1:16" ht="18">
      <c r="A716" s="360">
        <v>644</v>
      </c>
      <c r="B716" s="359" t="s">
        <v>970</v>
      </c>
      <c r="C716" s="359" t="s">
        <v>65</v>
      </c>
      <c r="D716" s="359" t="s">
        <v>966</v>
      </c>
      <c r="E716" s="359" t="s">
        <v>959</v>
      </c>
      <c r="F716" s="359" t="s">
        <v>973</v>
      </c>
      <c r="G716" s="358" t="s">
        <v>979</v>
      </c>
      <c r="H716" s="359" t="s">
        <v>966</v>
      </c>
      <c r="I716" s="359" t="s">
        <v>964</v>
      </c>
      <c r="J716" s="359"/>
      <c r="K716" s="360" t="s">
        <v>971</v>
      </c>
      <c r="L716" s="359" t="s">
        <v>978</v>
      </c>
      <c r="M716" s="359" t="s">
        <v>979</v>
      </c>
      <c r="N716" s="359"/>
      <c r="O716" s="359"/>
      <c r="P716" s="359"/>
    </row>
    <row r="717" spans="1:16" ht="18">
      <c r="A717" s="360">
        <v>645</v>
      </c>
      <c r="B717" s="359" t="s">
        <v>970</v>
      </c>
      <c r="C717" s="359" t="s">
        <v>65</v>
      </c>
      <c r="D717" s="359" t="s">
        <v>966</v>
      </c>
      <c r="E717" s="359" t="s">
        <v>959</v>
      </c>
      <c r="F717" s="359" t="s">
        <v>973</v>
      </c>
      <c r="G717" s="358" t="s">
        <v>979</v>
      </c>
      <c r="H717" s="359" t="s">
        <v>966</v>
      </c>
      <c r="I717" s="359" t="s">
        <v>964</v>
      </c>
      <c r="J717" s="359"/>
      <c r="K717" s="360" t="s">
        <v>971</v>
      </c>
      <c r="L717" s="359" t="s">
        <v>978</v>
      </c>
      <c r="M717" s="359" t="s">
        <v>979</v>
      </c>
      <c r="N717" s="359"/>
      <c r="O717" s="359"/>
      <c r="P717" s="359"/>
    </row>
    <row r="718" spans="1:16" ht="18">
      <c r="A718" s="360">
        <v>646</v>
      </c>
      <c r="B718" s="359" t="s">
        <v>970</v>
      </c>
      <c r="C718" s="359" t="s">
        <v>65</v>
      </c>
      <c r="D718" s="359" t="s">
        <v>966</v>
      </c>
      <c r="E718" s="359" t="s">
        <v>959</v>
      </c>
      <c r="F718" s="359" t="s">
        <v>973</v>
      </c>
      <c r="G718" s="358" t="s">
        <v>979</v>
      </c>
      <c r="H718" s="359" t="s">
        <v>966</v>
      </c>
      <c r="I718" s="359" t="s">
        <v>964</v>
      </c>
      <c r="J718" s="359"/>
      <c r="K718" s="360" t="s">
        <v>971</v>
      </c>
      <c r="L718" s="359" t="s">
        <v>978</v>
      </c>
      <c r="M718" s="359" t="s">
        <v>979</v>
      </c>
      <c r="N718" s="359"/>
      <c r="O718" s="359"/>
      <c r="P718" s="359"/>
    </row>
    <row r="719" spans="1:16" ht="18">
      <c r="A719" s="360">
        <v>647</v>
      </c>
      <c r="B719" s="359" t="s">
        <v>970</v>
      </c>
      <c r="C719" s="359" t="s">
        <v>65</v>
      </c>
      <c r="D719" s="359" t="s">
        <v>966</v>
      </c>
      <c r="E719" s="359" t="s">
        <v>959</v>
      </c>
      <c r="F719" s="359" t="s">
        <v>973</v>
      </c>
      <c r="G719" s="358" t="s">
        <v>979</v>
      </c>
      <c r="H719" s="359" t="s">
        <v>966</v>
      </c>
      <c r="I719" s="359" t="s">
        <v>964</v>
      </c>
      <c r="J719" s="359"/>
      <c r="K719" s="360" t="s">
        <v>971</v>
      </c>
      <c r="L719" s="359" t="s">
        <v>978</v>
      </c>
      <c r="M719" s="359" t="s">
        <v>979</v>
      </c>
      <c r="N719" s="359"/>
      <c r="O719" s="359"/>
      <c r="P719" s="359"/>
    </row>
    <row r="720" spans="1:16" ht="18">
      <c r="A720" s="360">
        <v>648</v>
      </c>
      <c r="B720" s="359" t="s">
        <v>970</v>
      </c>
      <c r="C720" s="359" t="s">
        <v>65</v>
      </c>
      <c r="D720" s="359" t="s">
        <v>966</v>
      </c>
      <c r="E720" s="359" t="s">
        <v>959</v>
      </c>
      <c r="F720" s="359" t="s">
        <v>973</v>
      </c>
      <c r="G720" s="358" t="s">
        <v>979</v>
      </c>
      <c r="H720" s="359" t="s">
        <v>966</v>
      </c>
      <c r="I720" s="359" t="s">
        <v>964</v>
      </c>
      <c r="J720" s="359"/>
      <c r="K720" s="360" t="s">
        <v>971</v>
      </c>
      <c r="L720" s="359" t="s">
        <v>978</v>
      </c>
      <c r="M720" s="359" t="s">
        <v>979</v>
      </c>
      <c r="N720" s="359"/>
      <c r="O720" s="359"/>
      <c r="P720" s="359"/>
    </row>
    <row r="721" spans="1:16" ht="18">
      <c r="A721" s="360">
        <v>649</v>
      </c>
      <c r="B721" s="359" t="s">
        <v>970</v>
      </c>
      <c r="C721" s="359" t="s">
        <v>65</v>
      </c>
      <c r="D721" s="359" t="s">
        <v>966</v>
      </c>
      <c r="E721" s="359" t="s">
        <v>959</v>
      </c>
      <c r="F721" s="359" t="s">
        <v>973</v>
      </c>
      <c r="G721" s="358" t="s">
        <v>979</v>
      </c>
      <c r="H721" s="359" t="s">
        <v>966</v>
      </c>
      <c r="I721" s="359" t="s">
        <v>964</v>
      </c>
      <c r="J721" s="359"/>
      <c r="K721" s="360" t="s">
        <v>971</v>
      </c>
      <c r="L721" s="359" t="s">
        <v>978</v>
      </c>
      <c r="M721" s="359" t="s">
        <v>979</v>
      </c>
      <c r="N721" s="359"/>
      <c r="O721" s="359"/>
      <c r="P721" s="359"/>
    </row>
    <row r="722" spans="1:16" ht="18">
      <c r="A722" s="360">
        <v>650</v>
      </c>
      <c r="B722" s="359" t="s">
        <v>970</v>
      </c>
      <c r="C722" s="359" t="s">
        <v>65</v>
      </c>
      <c r="D722" s="359" t="s">
        <v>966</v>
      </c>
      <c r="E722" s="359" t="s">
        <v>959</v>
      </c>
      <c r="F722" s="359" t="s">
        <v>973</v>
      </c>
      <c r="G722" s="358" t="s">
        <v>979</v>
      </c>
      <c r="H722" s="359" t="s">
        <v>966</v>
      </c>
      <c r="I722" s="359" t="s">
        <v>964</v>
      </c>
      <c r="J722" s="359"/>
      <c r="K722" s="360" t="s">
        <v>971</v>
      </c>
      <c r="L722" s="359" t="s">
        <v>978</v>
      </c>
      <c r="M722" s="359" t="s">
        <v>979</v>
      </c>
      <c r="N722" s="359"/>
      <c r="O722" s="359"/>
      <c r="P722" s="359"/>
    </row>
    <row r="723" spans="1:16" ht="18">
      <c r="A723" s="360">
        <v>651</v>
      </c>
      <c r="B723" s="359" t="s">
        <v>970</v>
      </c>
      <c r="C723" s="359" t="s">
        <v>65</v>
      </c>
      <c r="D723" s="359" t="s">
        <v>966</v>
      </c>
      <c r="E723" s="359" t="s">
        <v>959</v>
      </c>
      <c r="F723" s="359" t="s">
        <v>973</v>
      </c>
      <c r="G723" s="358" t="s">
        <v>979</v>
      </c>
      <c r="H723" s="359" t="s">
        <v>966</v>
      </c>
      <c r="I723" s="359" t="s">
        <v>964</v>
      </c>
      <c r="J723" s="359"/>
      <c r="K723" s="360" t="s">
        <v>971</v>
      </c>
      <c r="L723" s="359" t="s">
        <v>978</v>
      </c>
      <c r="M723" s="359" t="s">
        <v>979</v>
      </c>
      <c r="N723" s="359"/>
      <c r="O723" s="359"/>
      <c r="P723" s="359"/>
    </row>
    <row r="724" spans="1:16" ht="18">
      <c r="A724" s="360">
        <v>652</v>
      </c>
      <c r="B724" s="359" t="s">
        <v>970</v>
      </c>
      <c r="C724" s="359" t="s">
        <v>65</v>
      </c>
      <c r="D724" s="359" t="s">
        <v>966</v>
      </c>
      <c r="E724" s="359" t="s">
        <v>959</v>
      </c>
      <c r="F724" s="359" t="s">
        <v>973</v>
      </c>
      <c r="G724" s="358" t="s">
        <v>979</v>
      </c>
      <c r="H724" s="359" t="s">
        <v>966</v>
      </c>
      <c r="I724" s="359" t="s">
        <v>964</v>
      </c>
      <c r="J724" s="359"/>
      <c r="K724" s="360" t="s">
        <v>971</v>
      </c>
      <c r="L724" s="359" t="s">
        <v>978</v>
      </c>
      <c r="M724" s="359" t="s">
        <v>979</v>
      </c>
      <c r="N724" s="359"/>
      <c r="O724" s="359"/>
      <c r="P724" s="359"/>
    </row>
    <row r="725" spans="1:16" ht="18">
      <c r="A725" s="360">
        <v>653</v>
      </c>
      <c r="B725" s="359" t="s">
        <v>970</v>
      </c>
      <c r="C725" s="359" t="s">
        <v>263</v>
      </c>
      <c r="D725" s="359" t="s">
        <v>966</v>
      </c>
      <c r="E725" s="359" t="s">
        <v>959</v>
      </c>
      <c r="F725" s="359" t="s">
        <v>973</v>
      </c>
      <c r="G725" s="358" t="s">
        <v>979</v>
      </c>
      <c r="H725" s="359" t="s">
        <v>966</v>
      </c>
      <c r="I725" s="359" t="s">
        <v>964</v>
      </c>
      <c r="J725" s="359"/>
      <c r="K725" s="360" t="s">
        <v>971</v>
      </c>
      <c r="L725" s="359" t="s">
        <v>978</v>
      </c>
      <c r="M725" s="359" t="s">
        <v>979</v>
      </c>
      <c r="N725" s="359"/>
      <c r="O725" s="359"/>
      <c r="P725" s="359"/>
    </row>
    <row r="726" spans="1:16" ht="18">
      <c r="A726" s="360">
        <v>654</v>
      </c>
      <c r="B726" s="359" t="s">
        <v>970</v>
      </c>
      <c r="C726" s="359" t="s">
        <v>263</v>
      </c>
      <c r="D726" s="359" t="s">
        <v>966</v>
      </c>
      <c r="E726" s="359" t="s">
        <v>959</v>
      </c>
      <c r="F726" s="359" t="s">
        <v>973</v>
      </c>
      <c r="G726" s="358" t="s">
        <v>979</v>
      </c>
      <c r="H726" s="359" t="s">
        <v>966</v>
      </c>
      <c r="I726" s="359" t="s">
        <v>964</v>
      </c>
      <c r="J726" s="359"/>
      <c r="K726" s="360" t="s">
        <v>971</v>
      </c>
      <c r="L726" s="359" t="s">
        <v>978</v>
      </c>
      <c r="M726" s="359" t="s">
        <v>979</v>
      </c>
      <c r="N726" s="359"/>
      <c r="O726" s="359"/>
      <c r="P726" s="359"/>
    </row>
    <row r="727" spans="1:16" ht="18">
      <c r="A727" s="360">
        <v>655</v>
      </c>
      <c r="B727" s="359" t="s">
        <v>970</v>
      </c>
      <c r="C727" s="359" t="s">
        <v>263</v>
      </c>
      <c r="D727" s="359" t="s">
        <v>966</v>
      </c>
      <c r="E727" s="359" t="s">
        <v>959</v>
      </c>
      <c r="F727" s="359" t="s">
        <v>973</v>
      </c>
      <c r="G727" s="358" t="s">
        <v>979</v>
      </c>
      <c r="H727" s="359" t="s">
        <v>966</v>
      </c>
      <c r="I727" s="359" t="s">
        <v>964</v>
      </c>
      <c r="J727" s="359"/>
      <c r="K727" s="360" t="s">
        <v>971</v>
      </c>
      <c r="L727" s="359" t="s">
        <v>978</v>
      </c>
      <c r="M727" s="359" t="s">
        <v>979</v>
      </c>
      <c r="N727" s="359"/>
      <c r="O727" s="359"/>
      <c r="P727" s="359"/>
    </row>
    <row r="728" spans="1:16" ht="18">
      <c r="A728" s="360">
        <v>656</v>
      </c>
      <c r="B728" s="359" t="s">
        <v>970</v>
      </c>
      <c r="C728" s="359" t="s">
        <v>263</v>
      </c>
      <c r="D728" s="359" t="s">
        <v>966</v>
      </c>
      <c r="E728" s="359" t="s">
        <v>959</v>
      </c>
      <c r="F728" s="359" t="s">
        <v>973</v>
      </c>
      <c r="G728" s="358" t="s">
        <v>979</v>
      </c>
      <c r="H728" s="359" t="s">
        <v>966</v>
      </c>
      <c r="I728" s="359" t="s">
        <v>964</v>
      </c>
      <c r="J728" s="359"/>
      <c r="K728" s="360" t="s">
        <v>971</v>
      </c>
      <c r="L728" s="359" t="s">
        <v>978</v>
      </c>
      <c r="M728" s="359" t="s">
        <v>979</v>
      </c>
      <c r="N728" s="359"/>
      <c r="O728" s="359"/>
      <c r="P728" s="359"/>
    </row>
    <row r="729" spans="1:16" ht="18">
      <c r="A729" s="360">
        <v>657</v>
      </c>
      <c r="B729" s="359" t="s">
        <v>970</v>
      </c>
      <c r="C729" s="359" t="s">
        <v>263</v>
      </c>
      <c r="D729" s="359" t="s">
        <v>966</v>
      </c>
      <c r="E729" s="359" t="s">
        <v>959</v>
      </c>
      <c r="F729" s="359" t="s">
        <v>973</v>
      </c>
      <c r="G729" s="358" t="s">
        <v>979</v>
      </c>
      <c r="H729" s="359" t="s">
        <v>966</v>
      </c>
      <c r="I729" s="359" t="s">
        <v>964</v>
      </c>
      <c r="J729" s="359"/>
      <c r="K729" s="360" t="s">
        <v>971</v>
      </c>
      <c r="L729" s="359" t="s">
        <v>978</v>
      </c>
      <c r="M729" s="359" t="s">
        <v>979</v>
      </c>
      <c r="N729" s="359"/>
      <c r="O729" s="359"/>
      <c r="P729" s="359"/>
    </row>
    <row r="730" spans="1:16" ht="18">
      <c r="A730" s="360">
        <v>658</v>
      </c>
      <c r="B730" s="359" t="s">
        <v>970</v>
      </c>
      <c r="C730" s="359" t="s">
        <v>263</v>
      </c>
      <c r="D730" s="359" t="s">
        <v>966</v>
      </c>
      <c r="E730" s="359" t="s">
        <v>959</v>
      </c>
      <c r="F730" s="359" t="s">
        <v>973</v>
      </c>
      <c r="G730" s="358" t="s">
        <v>979</v>
      </c>
      <c r="H730" s="359" t="s">
        <v>966</v>
      </c>
      <c r="I730" s="359" t="s">
        <v>964</v>
      </c>
      <c r="J730" s="359"/>
      <c r="K730" s="360" t="s">
        <v>971</v>
      </c>
      <c r="L730" s="359" t="s">
        <v>978</v>
      </c>
      <c r="M730" s="359" t="s">
        <v>979</v>
      </c>
      <c r="N730" s="359"/>
      <c r="O730" s="359"/>
      <c r="P730" s="359"/>
    </row>
    <row r="731" spans="1:16" ht="18">
      <c r="A731" s="360">
        <v>659</v>
      </c>
      <c r="B731" s="359" t="s">
        <v>970</v>
      </c>
      <c r="C731" s="359" t="s">
        <v>263</v>
      </c>
      <c r="D731" s="359" t="s">
        <v>966</v>
      </c>
      <c r="E731" s="359" t="s">
        <v>959</v>
      </c>
      <c r="F731" s="359" t="s">
        <v>973</v>
      </c>
      <c r="G731" s="358" t="s">
        <v>979</v>
      </c>
      <c r="H731" s="359" t="s">
        <v>966</v>
      </c>
      <c r="I731" s="359" t="s">
        <v>964</v>
      </c>
      <c r="J731" s="359"/>
      <c r="K731" s="360" t="s">
        <v>971</v>
      </c>
      <c r="L731" s="359" t="s">
        <v>978</v>
      </c>
      <c r="M731" s="359" t="s">
        <v>979</v>
      </c>
      <c r="N731" s="359"/>
      <c r="O731" s="359"/>
      <c r="P731" s="359"/>
    </row>
    <row r="732" spans="1:16" ht="18">
      <c r="A732" s="360">
        <v>660</v>
      </c>
      <c r="B732" s="359" t="s">
        <v>970</v>
      </c>
      <c r="C732" s="359" t="s">
        <v>263</v>
      </c>
      <c r="D732" s="359" t="s">
        <v>966</v>
      </c>
      <c r="E732" s="359" t="s">
        <v>959</v>
      </c>
      <c r="F732" s="359" t="s">
        <v>973</v>
      </c>
      <c r="G732" s="358" t="s">
        <v>979</v>
      </c>
      <c r="H732" s="359" t="s">
        <v>966</v>
      </c>
      <c r="I732" s="359" t="s">
        <v>964</v>
      </c>
      <c r="J732" s="359"/>
      <c r="K732" s="360" t="s">
        <v>971</v>
      </c>
      <c r="L732" s="359" t="s">
        <v>978</v>
      </c>
      <c r="M732" s="359" t="s">
        <v>979</v>
      </c>
      <c r="N732" s="359"/>
      <c r="O732" s="359"/>
      <c r="P732" s="359"/>
    </row>
    <row r="733" spans="1:16" ht="18">
      <c r="A733" s="360">
        <v>661</v>
      </c>
      <c r="B733" s="359" t="s">
        <v>970</v>
      </c>
      <c r="C733" s="359" t="s">
        <v>263</v>
      </c>
      <c r="D733" s="359" t="s">
        <v>966</v>
      </c>
      <c r="E733" s="359" t="s">
        <v>959</v>
      </c>
      <c r="F733" s="359" t="s">
        <v>973</v>
      </c>
      <c r="G733" s="358" t="s">
        <v>979</v>
      </c>
      <c r="H733" s="359" t="s">
        <v>966</v>
      </c>
      <c r="I733" s="359" t="s">
        <v>964</v>
      </c>
      <c r="J733" s="359"/>
      <c r="K733" s="360" t="s">
        <v>971</v>
      </c>
      <c r="L733" s="359" t="s">
        <v>978</v>
      </c>
      <c r="M733" s="359" t="s">
        <v>979</v>
      </c>
      <c r="N733" s="359"/>
      <c r="O733" s="359"/>
      <c r="P733" s="359"/>
    </row>
    <row r="734" spans="1:16" ht="18">
      <c r="A734" s="360">
        <v>662</v>
      </c>
      <c r="B734" s="359" t="s">
        <v>970</v>
      </c>
      <c r="C734" s="359" t="s">
        <v>263</v>
      </c>
      <c r="D734" s="359" t="s">
        <v>966</v>
      </c>
      <c r="E734" s="359" t="s">
        <v>959</v>
      </c>
      <c r="F734" s="359" t="s">
        <v>973</v>
      </c>
      <c r="G734" s="358" t="s">
        <v>979</v>
      </c>
      <c r="H734" s="359" t="s">
        <v>966</v>
      </c>
      <c r="I734" s="359" t="s">
        <v>964</v>
      </c>
      <c r="J734" s="359"/>
      <c r="K734" s="360" t="s">
        <v>971</v>
      </c>
      <c r="L734" s="359" t="s">
        <v>978</v>
      </c>
      <c r="M734" s="359" t="s">
        <v>979</v>
      </c>
      <c r="N734" s="359"/>
      <c r="O734" s="359"/>
      <c r="P734" s="359"/>
    </row>
    <row r="735" spans="1:16" ht="18">
      <c r="A735" s="360">
        <v>663</v>
      </c>
      <c r="B735" s="359" t="s">
        <v>970</v>
      </c>
      <c r="C735" s="359" t="s">
        <v>263</v>
      </c>
      <c r="D735" s="359" t="s">
        <v>966</v>
      </c>
      <c r="E735" s="359" t="s">
        <v>959</v>
      </c>
      <c r="F735" s="359" t="s">
        <v>973</v>
      </c>
      <c r="G735" s="358" t="s">
        <v>979</v>
      </c>
      <c r="H735" s="359" t="s">
        <v>966</v>
      </c>
      <c r="I735" s="359" t="s">
        <v>964</v>
      </c>
      <c r="J735" s="359"/>
      <c r="K735" s="360" t="s">
        <v>971</v>
      </c>
      <c r="L735" s="359" t="s">
        <v>978</v>
      </c>
      <c r="M735" s="359" t="s">
        <v>979</v>
      </c>
      <c r="N735" s="359"/>
      <c r="O735" s="359"/>
      <c r="P735" s="359"/>
    </row>
    <row r="736" spans="1:16" ht="18">
      <c r="A736" s="360">
        <v>664</v>
      </c>
      <c r="B736" s="359" t="s">
        <v>970</v>
      </c>
      <c r="C736" s="359" t="s">
        <v>263</v>
      </c>
      <c r="D736" s="359" t="s">
        <v>966</v>
      </c>
      <c r="E736" s="359" t="s">
        <v>959</v>
      </c>
      <c r="F736" s="359" t="s">
        <v>973</v>
      </c>
      <c r="G736" s="358" t="s">
        <v>979</v>
      </c>
      <c r="H736" s="359" t="s">
        <v>966</v>
      </c>
      <c r="I736" s="359" t="s">
        <v>964</v>
      </c>
      <c r="J736" s="359"/>
      <c r="K736" s="360" t="s">
        <v>971</v>
      </c>
      <c r="L736" s="359" t="s">
        <v>978</v>
      </c>
      <c r="M736" s="359" t="s">
        <v>979</v>
      </c>
      <c r="N736" s="359"/>
      <c r="O736" s="359"/>
      <c r="P736" s="359"/>
    </row>
    <row r="737" spans="1:16" ht="18">
      <c r="A737" s="360">
        <v>665</v>
      </c>
      <c r="B737" s="359" t="s">
        <v>970</v>
      </c>
      <c r="C737" s="359" t="s">
        <v>263</v>
      </c>
      <c r="D737" s="359" t="s">
        <v>966</v>
      </c>
      <c r="E737" s="359" t="s">
        <v>959</v>
      </c>
      <c r="F737" s="359" t="s">
        <v>973</v>
      </c>
      <c r="G737" s="358" t="s">
        <v>979</v>
      </c>
      <c r="H737" s="359" t="s">
        <v>966</v>
      </c>
      <c r="I737" s="359" t="s">
        <v>964</v>
      </c>
      <c r="J737" s="359"/>
      <c r="K737" s="360" t="s">
        <v>971</v>
      </c>
      <c r="L737" s="359" t="s">
        <v>978</v>
      </c>
      <c r="M737" s="359" t="s">
        <v>979</v>
      </c>
      <c r="N737" s="359"/>
      <c r="O737" s="359"/>
      <c r="P737" s="359"/>
    </row>
    <row r="738" spans="1:16" ht="18">
      <c r="A738" s="360">
        <v>666</v>
      </c>
      <c r="B738" s="359" t="s">
        <v>970</v>
      </c>
      <c r="C738" s="359" t="s">
        <v>263</v>
      </c>
      <c r="D738" s="359" t="s">
        <v>966</v>
      </c>
      <c r="E738" s="359" t="s">
        <v>959</v>
      </c>
      <c r="F738" s="359" t="s">
        <v>973</v>
      </c>
      <c r="G738" s="358" t="s">
        <v>979</v>
      </c>
      <c r="H738" s="359" t="s">
        <v>966</v>
      </c>
      <c r="I738" s="359" t="s">
        <v>964</v>
      </c>
      <c r="J738" s="359"/>
      <c r="K738" s="360" t="s">
        <v>971</v>
      </c>
      <c r="L738" s="359" t="s">
        <v>978</v>
      </c>
      <c r="M738" s="359" t="s">
        <v>979</v>
      </c>
      <c r="N738" s="359"/>
      <c r="O738" s="359"/>
      <c r="P738" s="359"/>
    </row>
    <row r="739" spans="1:16" ht="18">
      <c r="A739" s="360">
        <v>667</v>
      </c>
      <c r="B739" s="359" t="s">
        <v>970</v>
      </c>
      <c r="C739" s="359" t="s">
        <v>263</v>
      </c>
      <c r="D739" s="359" t="s">
        <v>966</v>
      </c>
      <c r="E739" s="359" t="s">
        <v>959</v>
      </c>
      <c r="F739" s="359" t="s">
        <v>973</v>
      </c>
      <c r="G739" s="358" t="s">
        <v>979</v>
      </c>
      <c r="H739" s="359" t="s">
        <v>966</v>
      </c>
      <c r="I739" s="359" t="s">
        <v>964</v>
      </c>
      <c r="J739" s="359"/>
      <c r="K739" s="360" t="s">
        <v>971</v>
      </c>
      <c r="L739" s="359" t="s">
        <v>978</v>
      </c>
      <c r="M739" s="359" t="s">
        <v>979</v>
      </c>
      <c r="N739" s="359"/>
      <c r="O739" s="359"/>
      <c r="P739" s="359"/>
    </row>
    <row r="740" spans="1:16" ht="18">
      <c r="A740" s="360">
        <v>668</v>
      </c>
      <c r="B740" s="359" t="s">
        <v>970</v>
      </c>
      <c r="C740" s="359" t="s">
        <v>263</v>
      </c>
      <c r="D740" s="359" t="s">
        <v>966</v>
      </c>
      <c r="E740" s="359" t="s">
        <v>959</v>
      </c>
      <c r="F740" s="359" t="s">
        <v>973</v>
      </c>
      <c r="G740" s="358" t="s">
        <v>979</v>
      </c>
      <c r="H740" s="359" t="s">
        <v>966</v>
      </c>
      <c r="I740" s="359" t="s">
        <v>964</v>
      </c>
      <c r="J740" s="359"/>
      <c r="K740" s="360" t="s">
        <v>971</v>
      </c>
      <c r="L740" s="359" t="s">
        <v>978</v>
      </c>
      <c r="M740" s="359" t="s">
        <v>979</v>
      </c>
      <c r="N740" s="359"/>
      <c r="O740" s="359"/>
      <c r="P740" s="359"/>
    </row>
    <row r="741" spans="1:16" ht="18">
      <c r="A741" s="360">
        <v>669</v>
      </c>
      <c r="B741" s="359" t="s">
        <v>970</v>
      </c>
      <c r="C741" s="359" t="s">
        <v>263</v>
      </c>
      <c r="D741" s="359" t="s">
        <v>966</v>
      </c>
      <c r="E741" s="359" t="s">
        <v>959</v>
      </c>
      <c r="F741" s="359" t="s">
        <v>973</v>
      </c>
      <c r="G741" s="358" t="s">
        <v>979</v>
      </c>
      <c r="H741" s="359" t="s">
        <v>966</v>
      </c>
      <c r="I741" s="359" t="s">
        <v>964</v>
      </c>
      <c r="J741" s="359"/>
      <c r="K741" s="360" t="s">
        <v>971</v>
      </c>
      <c r="L741" s="359" t="s">
        <v>978</v>
      </c>
      <c r="M741" s="359" t="s">
        <v>979</v>
      </c>
      <c r="N741" s="359"/>
      <c r="O741" s="359"/>
      <c r="P741" s="359"/>
    </row>
    <row r="742" spans="1:16" ht="18">
      <c r="A742" s="360">
        <v>670</v>
      </c>
      <c r="B742" s="359" t="s">
        <v>970</v>
      </c>
      <c r="C742" s="359" t="s">
        <v>263</v>
      </c>
      <c r="D742" s="359" t="s">
        <v>966</v>
      </c>
      <c r="E742" s="359" t="s">
        <v>959</v>
      </c>
      <c r="F742" s="359" t="s">
        <v>973</v>
      </c>
      <c r="G742" s="358" t="s">
        <v>979</v>
      </c>
      <c r="H742" s="359" t="s">
        <v>966</v>
      </c>
      <c r="I742" s="359" t="s">
        <v>964</v>
      </c>
      <c r="J742" s="359"/>
      <c r="K742" s="360" t="s">
        <v>971</v>
      </c>
      <c r="L742" s="359" t="s">
        <v>978</v>
      </c>
      <c r="M742" s="359" t="s">
        <v>979</v>
      </c>
      <c r="N742" s="359"/>
      <c r="O742" s="359"/>
      <c r="P742" s="359"/>
    </row>
    <row r="743" spans="1:16" ht="18">
      <c r="A743" s="360">
        <v>671</v>
      </c>
      <c r="B743" s="359" t="s">
        <v>970</v>
      </c>
      <c r="C743" s="359" t="s">
        <v>263</v>
      </c>
      <c r="D743" s="359" t="s">
        <v>966</v>
      </c>
      <c r="E743" s="359" t="s">
        <v>959</v>
      </c>
      <c r="F743" s="359" t="s">
        <v>973</v>
      </c>
      <c r="G743" s="358" t="s">
        <v>979</v>
      </c>
      <c r="H743" s="359" t="s">
        <v>966</v>
      </c>
      <c r="I743" s="359" t="s">
        <v>964</v>
      </c>
      <c r="J743" s="359"/>
      <c r="K743" s="360" t="s">
        <v>971</v>
      </c>
      <c r="L743" s="359" t="s">
        <v>978</v>
      </c>
      <c r="M743" s="359" t="s">
        <v>979</v>
      </c>
      <c r="N743" s="359"/>
      <c r="O743" s="359"/>
      <c r="P743" s="359"/>
    </row>
    <row r="744" spans="1:16" ht="18">
      <c r="A744" s="360">
        <v>672</v>
      </c>
      <c r="B744" s="359" t="s">
        <v>970</v>
      </c>
      <c r="C744" s="359" t="s">
        <v>263</v>
      </c>
      <c r="D744" s="359" t="s">
        <v>966</v>
      </c>
      <c r="E744" s="359" t="s">
        <v>959</v>
      </c>
      <c r="F744" s="359" t="s">
        <v>973</v>
      </c>
      <c r="G744" s="358" t="s">
        <v>979</v>
      </c>
      <c r="H744" s="359" t="s">
        <v>966</v>
      </c>
      <c r="I744" s="359" t="s">
        <v>964</v>
      </c>
      <c r="J744" s="359"/>
      <c r="K744" s="360" t="s">
        <v>971</v>
      </c>
      <c r="L744" s="359" t="s">
        <v>978</v>
      </c>
      <c r="M744" s="359" t="s">
        <v>979</v>
      </c>
      <c r="N744" s="359"/>
      <c r="O744" s="359"/>
      <c r="P744" s="359"/>
    </row>
    <row r="745" spans="1:16" ht="18">
      <c r="A745" s="360">
        <v>673</v>
      </c>
      <c r="B745" s="359" t="s">
        <v>970</v>
      </c>
      <c r="C745" s="359" t="s">
        <v>263</v>
      </c>
      <c r="D745" s="359" t="s">
        <v>966</v>
      </c>
      <c r="E745" s="359" t="s">
        <v>959</v>
      </c>
      <c r="F745" s="359" t="s">
        <v>973</v>
      </c>
      <c r="G745" s="358" t="s">
        <v>979</v>
      </c>
      <c r="H745" s="359" t="s">
        <v>966</v>
      </c>
      <c r="I745" s="359" t="s">
        <v>964</v>
      </c>
      <c r="J745" s="359"/>
      <c r="K745" s="360" t="s">
        <v>971</v>
      </c>
      <c r="L745" s="359" t="s">
        <v>978</v>
      </c>
      <c r="M745" s="359" t="s">
        <v>979</v>
      </c>
      <c r="N745" s="359"/>
      <c r="O745" s="359"/>
      <c r="P745" s="359"/>
    </row>
    <row r="746" spans="1:16" ht="18">
      <c r="A746" s="360">
        <v>674</v>
      </c>
      <c r="B746" s="359" t="s">
        <v>970</v>
      </c>
      <c r="C746" s="359" t="s">
        <v>263</v>
      </c>
      <c r="D746" s="359" t="s">
        <v>966</v>
      </c>
      <c r="E746" s="359" t="s">
        <v>959</v>
      </c>
      <c r="F746" s="359" t="s">
        <v>973</v>
      </c>
      <c r="G746" s="358" t="s">
        <v>979</v>
      </c>
      <c r="H746" s="359" t="s">
        <v>966</v>
      </c>
      <c r="I746" s="359" t="s">
        <v>964</v>
      </c>
      <c r="J746" s="359"/>
      <c r="K746" s="360" t="s">
        <v>971</v>
      </c>
      <c r="L746" s="359" t="s">
        <v>978</v>
      </c>
      <c r="M746" s="359" t="s">
        <v>979</v>
      </c>
      <c r="N746" s="359"/>
      <c r="O746" s="359"/>
      <c r="P746" s="359"/>
    </row>
    <row r="747" spans="1:16" ht="18">
      <c r="A747" s="360">
        <v>675</v>
      </c>
      <c r="B747" s="359" t="s">
        <v>970</v>
      </c>
      <c r="C747" s="359" t="s">
        <v>263</v>
      </c>
      <c r="D747" s="359" t="s">
        <v>966</v>
      </c>
      <c r="E747" s="359" t="s">
        <v>959</v>
      </c>
      <c r="F747" s="359" t="s">
        <v>973</v>
      </c>
      <c r="G747" s="358" t="s">
        <v>979</v>
      </c>
      <c r="H747" s="359" t="s">
        <v>966</v>
      </c>
      <c r="I747" s="359" t="s">
        <v>964</v>
      </c>
      <c r="J747" s="359"/>
      <c r="K747" s="360" t="s">
        <v>971</v>
      </c>
      <c r="L747" s="359" t="s">
        <v>978</v>
      </c>
      <c r="M747" s="359" t="s">
        <v>979</v>
      </c>
      <c r="N747" s="359"/>
      <c r="O747" s="359"/>
      <c r="P747" s="359"/>
    </row>
    <row r="748" spans="1:16" ht="18">
      <c r="A748" s="360">
        <v>676</v>
      </c>
      <c r="B748" s="359" t="s">
        <v>970</v>
      </c>
      <c r="C748" s="359" t="s">
        <v>263</v>
      </c>
      <c r="D748" s="359" t="s">
        <v>966</v>
      </c>
      <c r="E748" s="359" t="s">
        <v>959</v>
      </c>
      <c r="F748" s="359" t="s">
        <v>973</v>
      </c>
      <c r="G748" s="358" t="s">
        <v>979</v>
      </c>
      <c r="H748" s="359" t="s">
        <v>966</v>
      </c>
      <c r="I748" s="359" t="s">
        <v>964</v>
      </c>
      <c r="J748" s="359"/>
      <c r="K748" s="360" t="s">
        <v>971</v>
      </c>
      <c r="L748" s="359" t="s">
        <v>978</v>
      </c>
      <c r="M748" s="359" t="s">
        <v>979</v>
      </c>
      <c r="N748" s="359"/>
      <c r="O748" s="359"/>
      <c r="P748" s="359"/>
    </row>
    <row r="749" spans="1:16" ht="18">
      <c r="A749" s="360">
        <v>677</v>
      </c>
      <c r="B749" s="359" t="s">
        <v>963</v>
      </c>
      <c r="C749" s="359" t="s">
        <v>113</v>
      </c>
      <c r="D749" s="359" t="s">
        <v>966</v>
      </c>
      <c r="E749" s="359" t="s">
        <v>959</v>
      </c>
      <c r="F749" s="359" t="s">
        <v>995</v>
      </c>
      <c r="G749" s="358" t="s">
        <v>997</v>
      </c>
      <c r="H749" s="359" t="s">
        <v>966</v>
      </c>
      <c r="I749" s="359" t="s">
        <v>964</v>
      </c>
      <c r="J749" s="359" t="s">
        <v>965</v>
      </c>
      <c r="K749" s="360" t="s">
        <v>962</v>
      </c>
      <c r="L749" s="359" t="s">
        <v>988</v>
      </c>
      <c r="M749" s="359" t="s">
        <v>997</v>
      </c>
      <c r="N749" s="359"/>
      <c r="O749" s="359"/>
      <c r="P749" s="359"/>
    </row>
    <row r="750" spans="1:16" ht="18">
      <c r="A750" s="360">
        <v>678</v>
      </c>
      <c r="B750" s="359" t="s">
        <v>963</v>
      </c>
      <c r="C750" s="359" t="s">
        <v>113</v>
      </c>
      <c r="D750" s="359" t="s">
        <v>966</v>
      </c>
      <c r="E750" s="359" t="s">
        <v>959</v>
      </c>
      <c r="F750" s="359" t="s">
        <v>995</v>
      </c>
      <c r="G750" s="358" t="s">
        <v>997</v>
      </c>
      <c r="H750" s="359"/>
      <c r="I750" s="359"/>
      <c r="J750" s="359"/>
      <c r="K750" s="360" t="s">
        <v>962</v>
      </c>
      <c r="L750" s="359" t="s">
        <v>148</v>
      </c>
      <c r="M750" s="359" t="s">
        <v>1008</v>
      </c>
      <c r="N750" s="359"/>
      <c r="O750" s="359"/>
      <c r="P750" s="359"/>
    </row>
    <row r="751" spans="1:16" ht="18">
      <c r="A751" s="360">
        <v>679</v>
      </c>
      <c r="B751" s="359" t="s">
        <v>963</v>
      </c>
      <c r="C751" s="359" t="s">
        <v>152</v>
      </c>
      <c r="D751" s="359" t="s">
        <v>966</v>
      </c>
      <c r="E751" s="359" t="s">
        <v>959</v>
      </c>
      <c r="F751" s="359" t="s">
        <v>995</v>
      </c>
      <c r="G751" s="358" t="s">
        <v>997</v>
      </c>
      <c r="H751" s="359"/>
      <c r="I751" s="359"/>
      <c r="J751" s="359"/>
      <c r="K751" s="360" t="s">
        <v>962</v>
      </c>
      <c r="L751" s="359" t="s">
        <v>148</v>
      </c>
      <c r="M751" s="359" t="s">
        <v>1008</v>
      </c>
      <c r="N751" s="359"/>
      <c r="O751" s="359"/>
      <c r="P751" s="359"/>
    </row>
    <row r="752" spans="1:16" ht="18">
      <c r="A752" s="360">
        <v>680</v>
      </c>
      <c r="B752" s="359" t="s">
        <v>963</v>
      </c>
      <c r="C752" s="359" t="s">
        <v>152</v>
      </c>
      <c r="D752" s="359" t="s">
        <v>966</v>
      </c>
      <c r="E752" s="359" t="s">
        <v>959</v>
      </c>
      <c r="F752" s="359" t="s">
        <v>995</v>
      </c>
      <c r="G752" s="358" t="s">
        <v>997</v>
      </c>
      <c r="H752" s="359"/>
      <c r="I752" s="359"/>
      <c r="J752" s="359"/>
      <c r="K752" s="360" t="s">
        <v>962</v>
      </c>
      <c r="L752" s="359" t="s">
        <v>148</v>
      </c>
      <c r="M752" s="359" t="s">
        <v>1008</v>
      </c>
      <c r="N752" s="359"/>
      <c r="O752" s="359"/>
      <c r="P752" s="359"/>
    </row>
    <row r="753" spans="1:16" ht="18">
      <c r="A753" s="360">
        <v>681</v>
      </c>
      <c r="B753" s="359" t="s">
        <v>969</v>
      </c>
      <c r="C753" s="359" t="s">
        <v>84</v>
      </c>
      <c r="D753" s="359" t="s">
        <v>966</v>
      </c>
      <c r="E753" s="359" t="s">
        <v>959</v>
      </c>
      <c r="F753" s="359" t="s">
        <v>995</v>
      </c>
      <c r="G753" s="358" t="s">
        <v>997</v>
      </c>
      <c r="H753" s="359"/>
      <c r="I753" s="359"/>
      <c r="J753" s="359"/>
      <c r="K753" s="360" t="s">
        <v>967</v>
      </c>
      <c r="L753" s="359" t="s">
        <v>148</v>
      </c>
      <c r="M753" s="359" t="s">
        <v>1008</v>
      </c>
      <c r="N753" s="359"/>
      <c r="O753" s="359"/>
      <c r="P753" s="359"/>
    </row>
    <row r="754" spans="1:16" ht="18">
      <c r="A754" s="360">
        <v>682</v>
      </c>
      <c r="B754" s="359" t="s">
        <v>969</v>
      </c>
      <c r="C754" s="359" t="s">
        <v>84</v>
      </c>
      <c r="D754" s="359" t="s">
        <v>966</v>
      </c>
      <c r="E754" s="359" t="s">
        <v>959</v>
      </c>
      <c r="F754" s="359" t="s">
        <v>995</v>
      </c>
      <c r="G754" s="358" t="s">
        <v>997</v>
      </c>
      <c r="H754" s="359"/>
      <c r="I754" s="359"/>
      <c r="J754" s="359"/>
      <c r="K754" s="360" t="s">
        <v>967</v>
      </c>
      <c r="L754" s="359" t="s">
        <v>148</v>
      </c>
      <c r="M754" s="359" t="s">
        <v>1008</v>
      </c>
      <c r="N754" s="359"/>
      <c r="O754" s="359"/>
      <c r="P754" s="359"/>
    </row>
    <row r="755" spans="1:16" ht="18">
      <c r="A755" s="360">
        <v>683</v>
      </c>
      <c r="B755" s="359" t="s">
        <v>969</v>
      </c>
      <c r="C755" s="359" t="s">
        <v>25</v>
      </c>
      <c r="D755" s="359" t="s">
        <v>966</v>
      </c>
      <c r="E755" s="359" t="s">
        <v>959</v>
      </c>
      <c r="F755" s="359" t="s">
        <v>995</v>
      </c>
      <c r="G755" s="358" t="s">
        <v>997</v>
      </c>
      <c r="H755" s="359" t="s">
        <v>966</v>
      </c>
      <c r="I755" s="359" t="s">
        <v>964</v>
      </c>
      <c r="J755" s="359"/>
      <c r="K755" s="360" t="s">
        <v>967</v>
      </c>
      <c r="L755" s="359" t="s">
        <v>981</v>
      </c>
      <c r="M755" s="359" t="s">
        <v>987</v>
      </c>
      <c r="N755" s="359"/>
      <c r="O755" s="359"/>
      <c r="P755" s="359"/>
    </row>
    <row r="756" spans="1:16" ht="18">
      <c r="A756" s="360">
        <v>684</v>
      </c>
      <c r="B756" s="359" t="s">
        <v>969</v>
      </c>
      <c r="C756" s="359" t="s">
        <v>101</v>
      </c>
      <c r="D756" s="359" t="s">
        <v>966</v>
      </c>
      <c r="E756" s="359" t="s">
        <v>959</v>
      </c>
      <c r="F756" s="359" t="s">
        <v>995</v>
      </c>
      <c r="G756" s="358" t="s">
        <v>997</v>
      </c>
      <c r="H756" s="359"/>
      <c r="I756" s="359"/>
      <c r="J756" s="359"/>
      <c r="K756" s="360" t="s">
        <v>967</v>
      </c>
      <c r="L756" s="359" t="s">
        <v>148</v>
      </c>
      <c r="M756" s="359" t="s">
        <v>1008</v>
      </c>
      <c r="N756" s="359"/>
      <c r="O756" s="359"/>
      <c r="P756" s="359"/>
    </row>
    <row r="757" spans="1:16" ht="18">
      <c r="A757" s="360">
        <v>685</v>
      </c>
      <c r="B757" s="359" t="s">
        <v>970</v>
      </c>
      <c r="C757" s="359" t="s">
        <v>65</v>
      </c>
      <c r="D757" s="359" t="s">
        <v>966</v>
      </c>
      <c r="E757" s="359" t="s">
        <v>959</v>
      </c>
      <c r="F757" s="359" t="s">
        <v>995</v>
      </c>
      <c r="G757" s="358" t="s">
        <v>997</v>
      </c>
      <c r="H757" s="359"/>
      <c r="I757" s="359"/>
      <c r="J757" s="359"/>
      <c r="K757" s="360" t="s">
        <v>971</v>
      </c>
      <c r="L757" s="359" t="s">
        <v>148</v>
      </c>
      <c r="M757" s="359" t="s">
        <v>1008</v>
      </c>
      <c r="N757" s="359"/>
      <c r="O757" s="359"/>
      <c r="P757" s="359"/>
    </row>
    <row r="758" spans="1:16" ht="18">
      <c r="A758" s="360">
        <v>686</v>
      </c>
      <c r="B758" s="359" t="s">
        <v>970</v>
      </c>
      <c r="C758" s="359" t="s">
        <v>65</v>
      </c>
      <c r="D758" s="359" t="s">
        <v>966</v>
      </c>
      <c r="E758" s="359" t="s">
        <v>959</v>
      </c>
      <c r="F758" s="359" t="s">
        <v>995</v>
      </c>
      <c r="G758" s="358" t="s">
        <v>997</v>
      </c>
      <c r="H758" s="359"/>
      <c r="I758" s="359"/>
      <c r="J758" s="359"/>
      <c r="K758" s="360" t="s">
        <v>971</v>
      </c>
      <c r="L758" s="359" t="s">
        <v>148</v>
      </c>
      <c r="M758" s="359" t="s">
        <v>1008</v>
      </c>
      <c r="N758" s="359"/>
      <c r="O758" s="359"/>
      <c r="P758" s="359"/>
    </row>
    <row r="759" spans="1:16" ht="18">
      <c r="A759" s="360">
        <v>687</v>
      </c>
      <c r="B759" s="359" t="s">
        <v>970</v>
      </c>
      <c r="C759" s="359" t="s">
        <v>65</v>
      </c>
      <c r="D759" s="359" t="s">
        <v>966</v>
      </c>
      <c r="E759" s="359" t="s">
        <v>959</v>
      </c>
      <c r="F759" s="359" t="s">
        <v>995</v>
      </c>
      <c r="G759" s="358" t="s">
        <v>997</v>
      </c>
      <c r="H759" s="359"/>
      <c r="I759" s="359"/>
      <c r="J759" s="359"/>
      <c r="K759" s="360" t="s">
        <v>971</v>
      </c>
      <c r="L759" s="359" t="s">
        <v>148</v>
      </c>
      <c r="M759" s="359" t="s">
        <v>1008</v>
      </c>
      <c r="N759" s="359"/>
      <c r="O759" s="359"/>
      <c r="P759" s="359"/>
    </row>
    <row r="760" spans="1:16" ht="18">
      <c r="A760" s="360">
        <v>688</v>
      </c>
      <c r="B760" s="359" t="s">
        <v>970</v>
      </c>
      <c r="C760" s="359" t="s">
        <v>65</v>
      </c>
      <c r="D760" s="359" t="s">
        <v>966</v>
      </c>
      <c r="E760" s="359" t="s">
        <v>959</v>
      </c>
      <c r="F760" s="359" t="s">
        <v>995</v>
      </c>
      <c r="G760" s="358" t="s">
        <v>997</v>
      </c>
      <c r="H760" s="359"/>
      <c r="I760" s="359"/>
      <c r="J760" s="359"/>
      <c r="K760" s="360" t="s">
        <v>971</v>
      </c>
      <c r="L760" s="359" t="s">
        <v>148</v>
      </c>
      <c r="M760" s="359" t="s">
        <v>1008</v>
      </c>
      <c r="N760" s="359"/>
      <c r="O760" s="359"/>
      <c r="P760" s="359"/>
    </row>
    <row r="761" spans="1:16" ht="18">
      <c r="A761" s="360">
        <v>689</v>
      </c>
      <c r="B761" s="359" t="s">
        <v>970</v>
      </c>
      <c r="C761" s="359" t="s">
        <v>65</v>
      </c>
      <c r="D761" s="359" t="s">
        <v>966</v>
      </c>
      <c r="E761" s="359" t="s">
        <v>959</v>
      </c>
      <c r="F761" s="359" t="s">
        <v>995</v>
      </c>
      <c r="G761" s="358" t="s">
        <v>997</v>
      </c>
      <c r="H761" s="359"/>
      <c r="I761" s="359"/>
      <c r="J761" s="359"/>
      <c r="K761" s="360" t="s">
        <v>971</v>
      </c>
      <c r="L761" s="359" t="s">
        <v>148</v>
      </c>
      <c r="M761" s="359" t="s">
        <v>1008</v>
      </c>
      <c r="N761" s="359"/>
      <c r="O761" s="359"/>
      <c r="P761" s="359"/>
    </row>
    <row r="762" spans="1:16" ht="18">
      <c r="A762" s="360">
        <v>690</v>
      </c>
      <c r="B762" s="359" t="s">
        <v>970</v>
      </c>
      <c r="C762" s="359" t="s">
        <v>65</v>
      </c>
      <c r="D762" s="359" t="s">
        <v>966</v>
      </c>
      <c r="E762" s="359" t="s">
        <v>959</v>
      </c>
      <c r="F762" s="359" t="s">
        <v>995</v>
      </c>
      <c r="G762" s="358" t="s">
        <v>997</v>
      </c>
      <c r="H762" s="359"/>
      <c r="I762" s="359"/>
      <c r="J762" s="359"/>
      <c r="K762" s="360" t="s">
        <v>971</v>
      </c>
      <c r="L762" s="359" t="s">
        <v>148</v>
      </c>
      <c r="M762" s="359" t="s">
        <v>1008</v>
      </c>
      <c r="N762" s="359"/>
      <c r="O762" s="359"/>
      <c r="P762" s="359"/>
    </row>
    <row r="763" spans="1:16" ht="18">
      <c r="A763" s="360">
        <v>691</v>
      </c>
      <c r="B763" s="359" t="s">
        <v>970</v>
      </c>
      <c r="C763" s="359" t="s">
        <v>259</v>
      </c>
      <c r="D763" s="359" t="s">
        <v>966</v>
      </c>
      <c r="E763" s="359" t="s">
        <v>959</v>
      </c>
      <c r="F763" s="359" t="s">
        <v>995</v>
      </c>
      <c r="G763" s="358" t="s">
        <v>997</v>
      </c>
      <c r="H763" s="359"/>
      <c r="I763" s="359"/>
      <c r="J763" s="359"/>
      <c r="K763" s="360" t="s">
        <v>971</v>
      </c>
      <c r="L763" s="359" t="s">
        <v>148</v>
      </c>
      <c r="M763" s="359" t="s">
        <v>1008</v>
      </c>
      <c r="N763" s="359"/>
      <c r="O763" s="359"/>
      <c r="P763" s="359"/>
    </row>
    <row r="764" spans="1:16" ht="18">
      <c r="A764" s="360">
        <v>692</v>
      </c>
      <c r="B764" s="359" t="s">
        <v>970</v>
      </c>
      <c r="C764" s="359" t="s">
        <v>259</v>
      </c>
      <c r="D764" s="359" t="s">
        <v>966</v>
      </c>
      <c r="E764" s="359" t="s">
        <v>959</v>
      </c>
      <c r="F764" s="359" t="s">
        <v>995</v>
      </c>
      <c r="G764" s="358" t="s">
        <v>997</v>
      </c>
      <c r="H764" s="359"/>
      <c r="I764" s="359"/>
      <c r="J764" s="359"/>
      <c r="K764" s="360" t="s">
        <v>971</v>
      </c>
      <c r="L764" s="359" t="s">
        <v>148</v>
      </c>
      <c r="M764" s="359" t="s">
        <v>1008</v>
      </c>
      <c r="N764" s="359"/>
      <c r="O764" s="359"/>
      <c r="P764" s="359"/>
    </row>
    <row r="765" spans="1:16" ht="18">
      <c r="A765" s="360">
        <v>693</v>
      </c>
      <c r="B765" s="359" t="s">
        <v>970</v>
      </c>
      <c r="C765" s="359" t="s">
        <v>259</v>
      </c>
      <c r="D765" s="359" t="s">
        <v>966</v>
      </c>
      <c r="E765" s="359" t="s">
        <v>959</v>
      </c>
      <c r="F765" s="359" t="s">
        <v>995</v>
      </c>
      <c r="G765" s="358" t="s">
        <v>997</v>
      </c>
      <c r="H765" s="359"/>
      <c r="I765" s="359"/>
      <c r="J765" s="359"/>
      <c r="K765" s="360" t="s">
        <v>971</v>
      </c>
      <c r="L765" s="359" t="s">
        <v>148</v>
      </c>
      <c r="M765" s="359" t="s">
        <v>1008</v>
      </c>
      <c r="N765" s="359"/>
      <c r="O765" s="359"/>
      <c r="P765" s="359"/>
    </row>
    <row r="766" spans="1:16" ht="18">
      <c r="A766" s="360">
        <v>694</v>
      </c>
      <c r="B766" s="359" t="s">
        <v>970</v>
      </c>
      <c r="C766" s="359" t="s">
        <v>259</v>
      </c>
      <c r="D766" s="359" t="s">
        <v>966</v>
      </c>
      <c r="E766" s="359" t="s">
        <v>959</v>
      </c>
      <c r="F766" s="359" t="s">
        <v>995</v>
      </c>
      <c r="G766" s="358" t="s">
        <v>997</v>
      </c>
      <c r="H766" s="359"/>
      <c r="I766" s="359"/>
      <c r="J766" s="359"/>
      <c r="K766" s="360" t="s">
        <v>971</v>
      </c>
      <c r="L766" s="359" t="s">
        <v>148</v>
      </c>
      <c r="M766" s="359" t="s">
        <v>1008</v>
      </c>
      <c r="N766" s="359"/>
      <c r="O766" s="359"/>
      <c r="P766" s="359"/>
    </row>
    <row r="767" spans="1:16" ht="18">
      <c r="A767" s="360">
        <v>695</v>
      </c>
      <c r="B767" s="359" t="s">
        <v>970</v>
      </c>
      <c r="C767" s="359" t="s">
        <v>259</v>
      </c>
      <c r="D767" s="359" t="s">
        <v>966</v>
      </c>
      <c r="E767" s="359" t="s">
        <v>959</v>
      </c>
      <c r="F767" s="359" t="s">
        <v>995</v>
      </c>
      <c r="G767" s="358" t="s">
        <v>997</v>
      </c>
      <c r="H767" s="359"/>
      <c r="I767" s="359"/>
      <c r="J767" s="359"/>
      <c r="K767" s="360" t="s">
        <v>971</v>
      </c>
      <c r="L767" s="359" t="s">
        <v>148</v>
      </c>
      <c r="M767" s="359" t="s">
        <v>1008</v>
      </c>
      <c r="N767" s="359"/>
      <c r="O767" s="359"/>
      <c r="P767" s="359"/>
    </row>
    <row r="768" spans="1:16" ht="18">
      <c r="A768" s="360">
        <v>696</v>
      </c>
      <c r="B768" s="359" t="s">
        <v>970</v>
      </c>
      <c r="C768" s="359" t="s">
        <v>259</v>
      </c>
      <c r="D768" s="359" t="s">
        <v>966</v>
      </c>
      <c r="E768" s="359" t="s">
        <v>959</v>
      </c>
      <c r="F768" s="359" t="s">
        <v>995</v>
      </c>
      <c r="G768" s="358" t="s">
        <v>997</v>
      </c>
      <c r="H768" s="359"/>
      <c r="I768" s="359"/>
      <c r="J768" s="359"/>
      <c r="K768" s="360" t="s">
        <v>971</v>
      </c>
      <c r="L768" s="359" t="s">
        <v>148</v>
      </c>
      <c r="M768" s="359" t="s">
        <v>1008</v>
      </c>
      <c r="N768" s="359"/>
      <c r="O768" s="359"/>
      <c r="P768" s="359"/>
    </row>
    <row r="769" spans="1:16" ht="18">
      <c r="A769" s="360">
        <v>697</v>
      </c>
      <c r="B769" s="359" t="s">
        <v>970</v>
      </c>
      <c r="C769" s="359" t="s">
        <v>259</v>
      </c>
      <c r="D769" s="359" t="s">
        <v>966</v>
      </c>
      <c r="E769" s="359" t="s">
        <v>959</v>
      </c>
      <c r="F769" s="359" t="s">
        <v>995</v>
      </c>
      <c r="G769" s="358" t="s">
        <v>997</v>
      </c>
      <c r="H769" s="359"/>
      <c r="I769" s="359"/>
      <c r="J769" s="359"/>
      <c r="K769" s="360" t="s">
        <v>971</v>
      </c>
      <c r="L769" s="359" t="s">
        <v>148</v>
      </c>
      <c r="M769" s="359" t="s">
        <v>1008</v>
      </c>
      <c r="N769" s="359"/>
      <c r="O769" s="359"/>
      <c r="P769" s="359"/>
    </row>
    <row r="770" spans="1:16" ht="18">
      <c r="A770" s="360">
        <v>698</v>
      </c>
      <c r="B770" s="359" t="s">
        <v>970</v>
      </c>
      <c r="C770" s="359" t="s">
        <v>259</v>
      </c>
      <c r="D770" s="359" t="s">
        <v>966</v>
      </c>
      <c r="E770" s="359" t="s">
        <v>959</v>
      </c>
      <c r="F770" s="359" t="s">
        <v>995</v>
      </c>
      <c r="G770" s="358" t="s">
        <v>997</v>
      </c>
      <c r="H770" s="359"/>
      <c r="I770" s="359"/>
      <c r="J770" s="359"/>
      <c r="K770" s="360" t="s">
        <v>971</v>
      </c>
      <c r="L770" s="359" t="s">
        <v>148</v>
      </c>
      <c r="M770" s="359" t="s">
        <v>1008</v>
      </c>
      <c r="N770" s="359"/>
      <c r="O770" s="359"/>
      <c r="P770" s="359"/>
    </row>
    <row r="771" spans="1:16" ht="18">
      <c r="A771" s="360">
        <v>699</v>
      </c>
      <c r="B771" s="359" t="s">
        <v>970</v>
      </c>
      <c r="C771" s="359" t="s">
        <v>263</v>
      </c>
      <c r="D771" s="359" t="s">
        <v>966</v>
      </c>
      <c r="E771" s="359" t="s">
        <v>959</v>
      </c>
      <c r="F771" s="359" t="s">
        <v>995</v>
      </c>
      <c r="G771" s="358" t="s">
        <v>997</v>
      </c>
      <c r="H771" s="359"/>
      <c r="I771" s="359"/>
      <c r="J771" s="359"/>
      <c r="K771" s="360" t="s">
        <v>971</v>
      </c>
      <c r="L771" s="359" t="s">
        <v>148</v>
      </c>
      <c r="M771" s="359" t="s">
        <v>1008</v>
      </c>
      <c r="N771" s="359"/>
      <c r="O771" s="359"/>
      <c r="P771" s="359"/>
    </row>
    <row r="772" spans="1:16" ht="18">
      <c r="A772" s="360">
        <v>700</v>
      </c>
      <c r="B772" s="359" t="s">
        <v>970</v>
      </c>
      <c r="C772" s="359" t="s">
        <v>263</v>
      </c>
      <c r="D772" s="359" t="s">
        <v>966</v>
      </c>
      <c r="E772" s="359" t="s">
        <v>959</v>
      </c>
      <c r="F772" s="359" t="s">
        <v>995</v>
      </c>
      <c r="G772" s="358" t="s">
        <v>997</v>
      </c>
      <c r="H772" s="359"/>
      <c r="I772" s="359"/>
      <c r="J772" s="359"/>
      <c r="K772" s="360" t="s">
        <v>971</v>
      </c>
      <c r="L772" s="359" t="s">
        <v>148</v>
      </c>
      <c r="M772" s="359" t="s">
        <v>1008</v>
      </c>
      <c r="N772" s="359"/>
      <c r="O772" s="359"/>
      <c r="P772" s="359"/>
    </row>
    <row r="773" spans="1:16" ht="18">
      <c r="A773" s="360">
        <v>701</v>
      </c>
      <c r="B773" s="359" t="s">
        <v>970</v>
      </c>
      <c r="C773" s="359" t="s">
        <v>263</v>
      </c>
      <c r="D773" s="359" t="s">
        <v>966</v>
      </c>
      <c r="E773" s="359" t="s">
        <v>959</v>
      </c>
      <c r="F773" s="359" t="s">
        <v>995</v>
      </c>
      <c r="G773" s="358" t="s">
        <v>997</v>
      </c>
      <c r="H773" s="359"/>
      <c r="I773" s="359"/>
      <c r="J773" s="359"/>
      <c r="K773" s="360" t="s">
        <v>971</v>
      </c>
      <c r="L773" s="359" t="s">
        <v>148</v>
      </c>
      <c r="M773" s="359" t="s">
        <v>1008</v>
      </c>
      <c r="N773" s="359"/>
      <c r="O773" s="359"/>
      <c r="P773" s="359"/>
    </row>
    <row r="774" spans="1:16" ht="18">
      <c r="A774" s="360">
        <v>702</v>
      </c>
      <c r="B774" s="359" t="s">
        <v>970</v>
      </c>
      <c r="C774" s="359" t="s">
        <v>263</v>
      </c>
      <c r="D774" s="359" t="s">
        <v>966</v>
      </c>
      <c r="E774" s="359" t="s">
        <v>959</v>
      </c>
      <c r="F774" s="359" t="s">
        <v>995</v>
      </c>
      <c r="G774" s="358" t="s">
        <v>997</v>
      </c>
      <c r="H774" s="359"/>
      <c r="I774" s="359"/>
      <c r="J774" s="359"/>
      <c r="K774" s="360" t="s">
        <v>971</v>
      </c>
      <c r="L774" s="359" t="s">
        <v>148</v>
      </c>
      <c r="M774" s="359" t="s">
        <v>1008</v>
      </c>
      <c r="N774" s="359"/>
      <c r="O774" s="359"/>
      <c r="P774" s="359"/>
    </row>
    <row r="775" spans="1:16" ht="18">
      <c r="A775" s="360">
        <v>703</v>
      </c>
      <c r="B775" s="359" t="s">
        <v>970</v>
      </c>
      <c r="C775" s="359" t="s">
        <v>263</v>
      </c>
      <c r="D775" s="359" t="s">
        <v>966</v>
      </c>
      <c r="E775" s="359" t="s">
        <v>959</v>
      </c>
      <c r="F775" s="359" t="s">
        <v>995</v>
      </c>
      <c r="G775" s="358" t="s">
        <v>997</v>
      </c>
      <c r="H775" s="359"/>
      <c r="I775" s="359"/>
      <c r="J775" s="359"/>
      <c r="K775" s="360" t="s">
        <v>971</v>
      </c>
      <c r="L775" s="359" t="s">
        <v>148</v>
      </c>
      <c r="M775" s="359" t="s">
        <v>1008</v>
      </c>
      <c r="N775" s="359"/>
      <c r="O775" s="359"/>
      <c r="P775" s="359"/>
    </row>
    <row r="776" spans="1:16" ht="18">
      <c r="A776" s="360">
        <v>704</v>
      </c>
      <c r="B776" s="359" t="s">
        <v>970</v>
      </c>
      <c r="C776" s="359" t="s">
        <v>65</v>
      </c>
      <c r="D776" s="359" t="s">
        <v>966</v>
      </c>
      <c r="E776" s="359" t="s">
        <v>959</v>
      </c>
      <c r="F776" s="359" t="s">
        <v>995</v>
      </c>
      <c r="G776" s="358" t="s">
        <v>997</v>
      </c>
      <c r="H776" s="359" t="s">
        <v>966</v>
      </c>
      <c r="I776" s="359" t="s">
        <v>964</v>
      </c>
      <c r="J776" s="359" t="s">
        <v>965</v>
      </c>
      <c r="K776" s="360" t="s">
        <v>971</v>
      </c>
      <c r="L776" s="359" t="s">
        <v>988</v>
      </c>
      <c r="M776" s="359" t="s">
        <v>997</v>
      </c>
      <c r="N776" s="359"/>
      <c r="O776" s="359"/>
      <c r="P776" s="359"/>
    </row>
    <row r="777" spans="1:16" ht="18">
      <c r="A777" s="360">
        <v>705</v>
      </c>
      <c r="B777" s="359" t="s">
        <v>970</v>
      </c>
      <c r="C777" s="359" t="s">
        <v>65</v>
      </c>
      <c r="D777" s="359" t="s">
        <v>966</v>
      </c>
      <c r="E777" s="359" t="s">
        <v>959</v>
      </c>
      <c r="F777" s="359" t="s">
        <v>995</v>
      </c>
      <c r="G777" s="358" t="s">
        <v>997</v>
      </c>
      <c r="H777" s="359" t="s">
        <v>966</v>
      </c>
      <c r="I777" s="359" t="s">
        <v>964</v>
      </c>
      <c r="J777" s="359" t="s">
        <v>965</v>
      </c>
      <c r="K777" s="360" t="s">
        <v>971</v>
      </c>
      <c r="L777" s="359" t="s">
        <v>988</v>
      </c>
      <c r="M777" s="359" t="s">
        <v>997</v>
      </c>
      <c r="N777" s="359"/>
      <c r="O777" s="359"/>
      <c r="P777" s="359"/>
    </row>
    <row r="778" spans="1:16" ht="18">
      <c r="A778" s="360">
        <v>706</v>
      </c>
      <c r="B778" s="359" t="s">
        <v>970</v>
      </c>
      <c r="C778" s="359" t="s">
        <v>65</v>
      </c>
      <c r="D778" s="359" t="s">
        <v>966</v>
      </c>
      <c r="E778" s="359" t="s">
        <v>959</v>
      </c>
      <c r="F778" s="359" t="s">
        <v>995</v>
      </c>
      <c r="G778" s="358" t="s">
        <v>997</v>
      </c>
      <c r="H778" s="359"/>
      <c r="I778" s="359"/>
      <c r="J778" s="359"/>
      <c r="K778" s="360" t="s">
        <v>971</v>
      </c>
      <c r="L778" s="359" t="s">
        <v>148</v>
      </c>
      <c r="M778" s="359" t="s">
        <v>1008</v>
      </c>
      <c r="N778" s="359"/>
      <c r="O778" s="359"/>
      <c r="P778" s="359"/>
    </row>
    <row r="779" spans="1:16" ht="18">
      <c r="A779" s="360">
        <v>707</v>
      </c>
      <c r="B779" s="359" t="s">
        <v>970</v>
      </c>
      <c r="C779" s="359" t="s">
        <v>65</v>
      </c>
      <c r="D779" s="359" t="s">
        <v>966</v>
      </c>
      <c r="E779" s="359" t="s">
        <v>959</v>
      </c>
      <c r="F779" s="359" t="s">
        <v>995</v>
      </c>
      <c r="G779" s="358" t="s">
        <v>997</v>
      </c>
      <c r="H779" s="359"/>
      <c r="I779" s="359"/>
      <c r="J779" s="359"/>
      <c r="K779" s="360" t="s">
        <v>971</v>
      </c>
      <c r="L779" s="359" t="s">
        <v>148</v>
      </c>
      <c r="M779" s="359" t="s">
        <v>1008</v>
      </c>
      <c r="N779" s="359"/>
      <c r="O779" s="359"/>
      <c r="P779" s="359"/>
    </row>
    <row r="780" spans="1:16" ht="18">
      <c r="A780" s="360">
        <v>708</v>
      </c>
      <c r="B780" s="359" t="s">
        <v>970</v>
      </c>
      <c r="C780" s="359" t="s">
        <v>65</v>
      </c>
      <c r="D780" s="359" t="s">
        <v>966</v>
      </c>
      <c r="E780" s="359" t="s">
        <v>959</v>
      </c>
      <c r="F780" s="359" t="s">
        <v>995</v>
      </c>
      <c r="G780" s="358" t="s">
        <v>997</v>
      </c>
      <c r="H780" s="359"/>
      <c r="I780" s="359"/>
      <c r="J780" s="359"/>
      <c r="K780" s="360" t="s">
        <v>971</v>
      </c>
      <c r="L780" s="359" t="s">
        <v>148</v>
      </c>
      <c r="M780" s="359" t="s">
        <v>1008</v>
      </c>
      <c r="N780" s="359"/>
      <c r="O780" s="359"/>
      <c r="P780" s="359"/>
    </row>
    <row r="781" spans="1:16" ht="18">
      <c r="A781" s="360">
        <v>709</v>
      </c>
      <c r="B781" s="359" t="s">
        <v>970</v>
      </c>
      <c r="C781" s="359" t="s">
        <v>65</v>
      </c>
      <c r="D781" s="359" t="s">
        <v>966</v>
      </c>
      <c r="E781" s="359" t="s">
        <v>959</v>
      </c>
      <c r="F781" s="359" t="s">
        <v>995</v>
      </c>
      <c r="G781" s="358" t="s">
        <v>997</v>
      </c>
      <c r="H781" s="359"/>
      <c r="I781" s="359"/>
      <c r="J781" s="359"/>
      <c r="K781" s="360" t="s">
        <v>971</v>
      </c>
      <c r="L781" s="359" t="s">
        <v>148</v>
      </c>
      <c r="M781" s="359" t="s">
        <v>1008</v>
      </c>
      <c r="N781" s="359"/>
      <c r="O781" s="359"/>
      <c r="P781" s="359"/>
    </row>
    <row r="782" spans="1:16" ht="18">
      <c r="A782" s="360">
        <v>710</v>
      </c>
      <c r="B782" s="359" t="s">
        <v>970</v>
      </c>
      <c r="C782" s="359" t="s">
        <v>65</v>
      </c>
      <c r="D782" s="359" t="s">
        <v>966</v>
      </c>
      <c r="E782" s="359" t="s">
        <v>959</v>
      </c>
      <c r="F782" s="359" t="s">
        <v>995</v>
      </c>
      <c r="G782" s="358" t="s">
        <v>997</v>
      </c>
      <c r="H782" s="359"/>
      <c r="I782" s="359"/>
      <c r="J782" s="359"/>
      <c r="K782" s="360" t="s">
        <v>971</v>
      </c>
      <c r="L782" s="359" t="s">
        <v>148</v>
      </c>
      <c r="M782" s="359" t="s">
        <v>1008</v>
      </c>
      <c r="N782" s="359"/>
      <c r="O782" s="359"/>
      <c r="P782" s="359"/>
    </row>
    <row r="783" spans="1:16" ht="18">
      <c r="A783" s="360">
        <v>711</v>
      </c>
      <c r="B783" s="359" t="s">
        <v>970</v>
      </c>
      <c r="C783" s="359" t="s">
        <v>65</v>
      </c>
      <c r="D783" s="359" t="s">
        <v>966</v>
      </c>
      <c r="E783" s="359" t="s">
        <v>959</v>
      </c>
      <c r="F783" s="359" t="s">
        <v>995</v>
      </c>
      <c r="G783" s="358" t="s">
        <v>997</v>
      </c>
      <c r="H783" s="359"/>
      <c r="I783" s="359"/>
      <c r="J783" s="359"/>
      <c r="K783" s="360" t="s">
        <v>971</v>
      </c>
      <c r="L783" s="359" t="s">
        <v>148</v>
      </c>
      <c r="M783" s="359" t="s">
        <v>1008</v>
      </c>
      <c r="N783" s="359"/>
      <c r="O783" s="359"/>
      <c r="P783" s="359"/>
    </row>
    <row r="784" spans="1:16" ht="18">
      <c r="A784" s="360">
        <v>712</v>
      </c>
      <c r="B784" s="359" t="s">
        <v>970</v>
      </c>
      <c r="C784" s="359" t="s">
        <v>65</v>
      </c>
      <c r="D784" s="359" t="s">
        <v>966</v>
      </c>
      <c r="E784" s="359" t="s">
        <v>959</v>
      </c>
      <c r="F784" s="359" t="s">
        <v>995</v>
      </c>
      <c r="G784" s="358" t="s">
        <v>997</v>
      </c>
      <c r="H784" s="359"/>
      <c r="I784" s="359"/>
      <c r="J784" s="359"/>
      <c r="K784" s="360" t="s">
        <v>971</v>
      </c>
      <c r="L784" s="359" t="s">
        <v>148</v>
      </c>
      <c r="M784" s="359" t="s">
        <v>1008</v>
      </c>
      <c r="N784" s="359"/>
      <c r="O784" s="359"/>
      <c r="P784" s="359"/>
    </row>
    <row r="785" spans="1:16" ht="18">
      <c r="A785" s="360">
        <v>713</v>
      </c>
      <c r="B785" s="359" t="s">
        <v>970</v>
      </c>
      <c r="C785" s="359" t="s">
        <v>65</v>
      </c>
      <c r="D785" s="359" t="s">
        <v>966</v>
      </c>
      <c r="E785" s="359" t="s">
        <v>959</v>
      </c>
      <c r="F785" s="359" t="s">
        <v>995</v>
      </c>
      <c r="G785" s="358" t="s">
        <v>997</v>
      </c>
      <c r="H785" s="359"/>
      <c r="I785" s="359"/>
      <c r="J785" s="359"/>
      <c r="K785" s="360" t="s">
        <v>971</v>
      </c>
      <c r="L785" s="359" t="s">
        <v>148</v>
      </c>
      <c r="M785" s="359" t="s">
        <v>1008</v>
      </c>
      <c r="N785" s="359"/>
      <c r="O785" s="359"/>
      <c r="P785" s="359"/>
    </row>
    <row r="786" spans="1:16" ht="18">
      <c r="A786" s="360">
        <v>714</v>
      </c>
      <c r="B786" s="359" t="s">
        <v>970</v>
      </c>
      <c r="C786" s="359" t="s">
        <v>65</v>
      </c>
      <c r="D786" s="359" t="s">
        <v>966</v>
      </c>
      <c r="E786" s="359" t="s">
        <v>959</v>
      </c>
      <c r="F786" s="359" t="s">
        <v>995</v>
      </c>
      <c r="G786" s="358" t="s">
        <v>997</v>
      </c>
      <c r="H786" s="359"/>
      <c r="I786" s="359"/>
      <c r="J786" s="359"/>
      <c r="K786" s="360" t="s">
        <v>971</v>
      </c>
      <c r="L786" s="359" t="s">
        <v>148</v>
      </c>
      <c r="M786" s="359" t="s">
        <v>1008</v>
      </c>
      <c r="N786" s="359"/>
      <c r="O786" s="359"/>
      <c r="P786" s="359"/>
    </row>
    <row r="787" spans="1:16" ht="18">
      <c r="A787" s="360">
        <v>715</v>
      </c>
      <c r="B787" s="359" t="s">
        <v>970</v>
      </c>
      <c r="C787" s="359" t="s">
        <v>263</v>
      </c>
      <c r="D787" s="359" t="s">
        <v>966</v>
      </c>
      <c r="E787" s="359" t="s">
        <v>959</v>
      </c>
      <c r="F787" s="359" t="s">
        <v>995</v>
      </c>
      <c r="G787" s="358" t="s">
        <v>997</v>
      </c>
      <c r="H787" s="359"/>
      <c r="I787" s="359"/>
      <c r="J787" s="359"/>
      <c r="K787" s="360" t="s">
        <v>971</v>
      </c>
      <c r="L787" s="359" t="s">
        <v>148</v>
      </c>
      <c r="M787" s="359" t="s">
        <v>1008</v>
      </c>
      <c r="N787" s="359"/>
      <c r="O787" s="359"/>
      <c r="P787" s="359"/>
    </row>
    <row r="788" spans="1:16" ht="18">
      <c r="A788" s="360">
        <v>716</v>
      </c>
      <c r="B788" s="359" t="s">
        <v>970</v>
      </c>
      <c r="C788" s="359" t="s">
        <v>263</v>
      </c>
      <c r="D788" s="359" t="s">
        <v>966</v>
      </c>
      <c r="E788" s="359" t="s">
        <v>959</v>
      </c>
      <c r="F788" s="359" t="s">
        <v>995</v>
      </c>
      <c r="G788" s="358" t="s">
        <v>997</v>
      </c>
      <c r="H788" s="359"/>
      <c r="I788" s="359"/>
      <c r="J788" s="359"/>
      <c r="K788" s="360" t="s">
        <v>971</v>
      </c>
      <c r="L788" s="359" t="s">
        <v>148</v>
      </c>
      <c r="M788" s="359" t="s">
        <v>1008</v>
      </c>
      <c r="N788" s="359"/>
      <c r="O788" s="359"/>
      <c r="P788" s="359"/>
    </row>
    <row r="789" spans="1:16" ht="18">
      <c r="A789" s="360">
        <v>717</v>
      </c>
      <c r="B789" s="359" t="s">
        <v>970</v>
      </c>
      <c r="C789" s="359" t="s">
        <v>263</v>
      </c>
      <c r="D789" s="359" t="s">
        <v>966</v>
      </c>
      <c r="E789" s="359" t="s">
        <v>959</v>
      </c>
      <c r="F789" s="359" t="s">
        <v>995</v>
      </c>
      <c r="G789" s="358" t="s">
        <v>997</v>
      </c>
      <c r="H789" s="359"/>
      <c r="I789" s="359"/>
      <c r="J789" s="359"/>
      <c r="K789" s="360" t="s">
        <v>971</v>
      </c>
      <c r="L789" s="359" t="s">
        <v>148</v>
      </c>
      <c r="M789" s="359" t="s">
        <v>1008</v>
      </c>
      <c r="N789" s="359"/>
      <c r="O789" s="359"/>
      <c r="P789" s="359"/>
    </row>
    <row r="790" spans="1:16" ht="18">
      <c r="A790" s="360">
        <v>718</v>
      </c>
      <c r="B790" s="359" t="s">
        <v>970</v>
      </c>
      <c r="C790" s="359" t="s">
        <v>263</v>
      </c>
      <c r="D790" s="359" t="s">
        <v>966</v>
      </c>
      <c r="E790" s="359" t="s">
        <v>959</v>
      </c>
      <c r="F790" s="359" t="s">
        <v>995</v>
      </c>
      <c r="G790" s="358" t="s">
        <v>997</v>
      </c>
      <c r="H790" s="359"/>
      <c r="I790" s="359"/>
      <c r="J790" s="359"/>
      <c r="K790" s="360" t="s">
        <v>971</v>
      </c>
      <c r="L790" s="359" t="s">
        <v>148</v>
      </c>
      <c r="M790" s="359" t="s">
        <v>1008</v>
      </c>
      <c r="N790" s="359"/>
      <c r="O790" s="359"/>
      <c r="P790" s="359"/>
    </row>
    <row r="791" spans="1:16" ht="18">
      <c r="A791" s="360">
        <v>719</v>
      </c>
      <c r="B791" s="359" t="s">
        <v>970</v>
      </c>
      <c r="C791" s="359" t="s">
        <v>263</v>
      </c>
      <c r="D791" s="359" t="s">
        <v>966</v>
      </c>
      <c r="E791" s="359" t="s">
        <v>959</v>
      </c>
      <c r="F791" s="359" t="s">
        <v>995</v>
      </c>
      <c r="G791" s="358" t="s">
        <v>997</v>
      </c>
      <c r="H791" s="359"/>
      <c r="I791" s="359"/>
      <c r="J791" s="359"/>
      <c r="K791" s="360" t="s">
        <v>971</v>
      </c>
      <c r="L791" s="359" t="s">
        <v>148</v>
      </c>
      <c r="M791" s="359" t="s">
        <v>1008</v>
      </c>
      <c r="N791" s="359"/>
      <c r="O791" s="359"/>
      <c r="P791" s="359"/>
    </row>
    <row r="792" spans="1:16" ht="18">
      <c r="A792" s="360">
        <v>720</v>
      </c>
      <c r="B792" s="359" t="s">
        <v>970</v>
      </c>
      <c r="C792" s="359" t="s">
        <v>263</v>
      </c>
      <c r="D792" s="359" t="s">
        <v>966</v>
      </c>
      <c r="E792" s="359" t="s">
        <v>959</v>
      </c>
      <c r="F792" s="359" t="s">
        <v>995</v>
      </c>
      <c r="G792" s="358" t="s">
        <v>997</v>
      </c>
      <c r="H792" s="359"/>
      <c r="I792" s="359"/>
      <c r="J792" s="359"/>
      <c r="K792" s="360" t="s">
        <v>971</v>
      </c>
      <c r="L792" s="359" t="s">
        <v>148</v>
      </c>
      <c r="M792" s="359" t="s">
        <v>1008</v>
      </c>
      <c r="N792" s="359"/>
      <c r="O792" s="359"/>
      <c r="P792" s="359"/>
    </row>
    <row r="793" spans="1:16" ht="18">
      <c r="A793" s="360">
        <v>721</v>
      </c>
      <c r="B793" s="359" t="s">
        <v>970</v>
      </c>
      <c r="C793" s="359" t="s">
        <v>263</v>
      </c>
      <c r="D793" s="359" t="s">
        <v>966</v>
      </c>
      <c r="E793" s="359" t="s">
        <v>959</v>
      </c>
      <c r="F793" s="359" t="s">
        <v>995</v>
      </c>
      <c r="G793" s="358" t="s">
        <v>997</v>
      </c>
      <c r="H793" s="359"/>
      <c r="I793" s="359"/>
      <c r="J793" s="359"/>
      <c r="K793" s="360" t="s">
        <v>971</v>
      </c>
      <c r="L793" s="359" t="s">
        <v>148</v>
      </c>
      <c r="M793" s="359" t="s">
        <v>1008</v>
      </c>
      <c r="N793" s="359"/>
      <c r="O793" s="359"/>
      <c r="P793" s="359"/>
    </row>
    <row r="794" spans="1:16" ht="18">
      <c r="A794" s="360">
        <v>722</v>
      </c>
      <c r="B794" s="359" t="s">
        <v>970</v>
      </c>
      <c r="C794" s="359" t="s">
        <v>263</v>
      </c>
      <c r="D794" s="359" t="s">
        <v>966</v>
      </c>
      <c r="E794" s="359" t="s">
        <v>959</v>
      </c>
      <c r="F794" s="359" t="s">
        <v>995</v>
      </c>
      <c r="G794" s="358" t="s">
        <v>997</v>
      </c>
      <c r="H794" s="359"/>
      <c r="I794" s="359"/>
      <c r="J794" s="359"/>
      <c r="K794" s="360" t="s">
        <v>971</v>
      </c>
      <c r="L794" s="359" t="s">
        <v>148</v>
      </c>
      <c r="M794" s="359" t="s">
        <v>1008</v>
      </c>
      <c r="N794" s="359"/>
      <c r="O794" s="359"/>
      <c r="P794" s="359"/>
    </row>
    <row r="795" spans="1:16" ht="18">
      <c r="A795" s="360">
        <v>723</v>
      </c>
      <c r="B795" s="359" t="s">
        <v>970</v>
      </c>
      <c r="C795" s="359" t="s">
        <v>263</v>
      </c>
      <c r="D795" s="359" t="s">
        <v>966</v>
      </c>
      <c r="E795" s="359" t="s">
        <v>959</v>
      </c>
      <c r="F795" s="359" t="s">
        <v>995</v>
      </c>
      <c r="G795" s="358" t="s">
        <v>997</v>
      </c>
      <c r="H795" s="359"/>
      <c r="I795" s="359"/>
      <c r="J795" s="359"/>
      <c r="K795" s="360" t="s">
        <v>971</v>
      </c>
      <c r="L795" s="359" t="s">
        <v>148</v>
      </c>
      <c r="M795" s="359" t="s">
        <v>1008</v>
      </c>
      <c r="N795" s="359"/>
      <c r="O795" s="359"/>
      <c r="P795" s="359"/>
    </row>
    <row r="796" spans="1:16" ht="18">
      <c r="A796" s="360">
        <v>724</v>
      </c>
      <c r="B796" s="359" t="s">
        <v>970</v>
      </c>
      <c r="C796" s="359" t="s">
        <v>263</v>
      </c>
      <c r="D796" s="359" t="s">
        <v>966</v>
      </c>
      <c r="E796" s="359" t="s">
        <v>959</v>
      </c>
      <c r="F796" s="359" t="s">
        <v>995</v>
      </c>
      <c r="G796" s="358" t="s">
        <v>997</v>
      </c>
      <c r="H796" s="359"/>
      <c r="I796" s="359"/>
      <c r="J796" s="359"/>
      <c r="K796" s="360" t="s">
        <v>971</v>
      </c>
      <c r="L796" s="359" t="s">
        <v>148</v>
      </c>
      <c r="M796" s="359" t="s">
        <v>1008</v>
      </c>
      <c r="N796" s="359"/>
      <c r="O796" s="359"/>
      <c r="P796" s="359"/>
    </row>
    <row r="797" spans="1:16" ht="18">
      <c r="A797" s="360">
        <v>725</v>
      </c>
      <c r="B797" s="359" t="s">
        <v>970</v>
      </c>
      <c r="C797" s="359" t="s">
        <v>263</v>
      </c>
      <c r="D797" s="359" t="s">
        <v>966</v>
      </c>
      <c r="E797" s="359" t="s">
        <v>959</v>
      </c>
      <c r="F797" s="359" t="s">
        <v>995</v>
      </c>
      <c r="G797" s="358" t="s">
        <v>997</v>
      </c>
      <c r="H797" s="359"/>
      <c r="I797" s="359"/>
      <c r="J797" s="359"/>
      <c r="K797" s="360" t="s">
        <v>971</v>
      </c>
      <c r="L797" s="359" t="s">
        <v>148</v>
      </c>
      <c r="M797" s="359" t="s">
        <v>1008</v>
      </c>
      <c r="N797" s="359"/>
      <c r="O797" s="359"/>
      <c r="P797" s="359"/>
    </row>
    <row r="798" spans="1:16" ht="18">
      <c r="A798" s="360">
        <v>726</v>
      </c>
      <c r="B798" s="359" t="s">
        <v>970</v>
      </c>
      <c r="C798" s="359" t="s">
        <v>263</v>
      </c>
      <c r="D798" s="359" t="s">
        <v>966</v>
      </c>
      <c r="E798" s="359" t="s">
        <v>959</v>
      </c>
      <c r="F798" s="359" t="s">
        <v>995</v>
      </c>
      <c r="G798" s="358" t="s">
        <v>997</v>
      </c>
      <c r="H798" s="359"/>
      <c r="I798" s="359"/>
      <c r="J798" s="359"/>
      <c r="K798" s="360" t="s">
        <v>971</v>
      </c>
      <c r="L798" s="359" t="s">
        <v>148</v>
      </c>
      <c r="M798" s="359" t="s">
        <v>1008</v>
      </c>
      <c r="N798" s="359"/>
      <c r="O798" s="359"/>
      <c r="P798" s="359"/>
    </row>
    <row r="799" spans="1:16" ht="18">
      <c r="A799" s="360">
        <v>727</v>
      </c>
      <c r="B799" s="359" t="s">
        <v>970</v>
      </c>
      <c r="C799" s="359" t="s">
        <v>263</v>
      </c>
      <c r="D799" s="359" t="s">
        <v>966</v>
      </c>
      <c r="E799" s="359" t="s">
        <v>959</v>
      </c>
      <c r="F799" s="359" t="s">
        <v>995</v>
      </c>
      <c r="G799" s="358" t="s">
        <v>997</v>
      </c>
      <c r="H799" s="359"/>
      <c r="I799" s="359"/>
      <c r="J799" s="359"/>
      <c r="K799" s="360" t="s">
        <v>971</v>
      </c>
      <c r="L799" s="359" t="s">
        <v>148</v>
      </c>
      <c r="M799" s="359" t="s">
        <v>1008</v>
      </c>
      <c r="N799" s="359"/>
      <c r="O799" s="359"/>
      <c r="P799" s="359"/>
    </row>
    <row r="800" spans="1:16" ht="18">
      <c r="A800" s="360">
        <v>728</v>
      </c>
      <c r="B800" s="359" t="s">
        <v>970</v>
      </c>
      <c r="C800" s="359" t="s">
        <v>263</v>
      </c>
      <c r="D800" s="359" t="s">
        <v>966</v>
      </c>
      <c r="E800" s="359" t="s">
        <v>959</v>
      </c>
      <c r="F800" s="359" t="s">
        <v>995</v>
      </c>
      <c r="G800" s="358" t="s">
        <v>997</v>
      </c>
      <c r="H800" s="359"/>
      <c r="I800" s="359"/>
      <c r="J800" s="359"/>
      <c r="K800" s="360" t="s">
        <v>971</v>
      </c>
      <c r="L800" s="359" t="s">
        <v>148</v>
      </c>
      <c r="M800" s="359" t="s">
        <v>1008</v>
      </c>
      <c r="N800" s="359"/>
      <c r="O800" s="359"/>
      <c r="P800" s="359"/>
    </row>
    <row r="801" spans="1:16" ht="18">
      <c r="A801" s="360">
        <v>729</v>
      </c>
      <c r="B801" s="359" t="s">
        <v>970</v>
      </c>
      <c r="C801" s="359" t="s">
        <v>263</v>
      </c>
      <c r="D801" s="359" t="s">
        <v>966</v>
      </c>
      <c r="E801" s="359" t="s">
        <v>959</v>
      </c>
      <c r="F801" s="359" t="s">
        <v>995</v>
      </c>
      <c r="G801" s="358" t="s">
        <v>997</v>
      </c>
      <c r="H801" s="359"/>
      <c r="I801" s="359"/>
      <c r="J801" s="359"/>
      <c r="K801" s="360" t="s">
        <v>971</v>
      </c>
      <c r="L801" s="359" t="s">
        <v>148</v>
      </c>
      <c r="M801" s="359" t="s">
        <v>1008</v>
      </c>
      <c r="N801" s="359"/>
      <c r="O801" s="359"/>
      <c r="P801" s="359"/>
    </row>
    <row r="802" spans="1:16" ht="18">
      <c r="A802" s="360">
        <v>730</v>
      </c>
      <c r="B802" s="359" t="s">
        <v>970</v>
      </c>
      <c r="C802" s="359" t="s">
        <v>263</v>
      </c>
      <c r="D802" s="359" t="s">
        <v>966</v>
      </c>
      <c r="E802" s="359" t="s">
        <v>959</v>
      </c>
      <c r="F802" s="359" t="s">
        <v>995</v>
      </c>
      <c r="G802" s="358" t="s">
        <v>997</v>
      </c>
      <c r="H802" s="359"/>
      <c r="I802" s="359"/>
      <c r="J802" s="359"/>
      <c r="K802" s="360" t="s">
        <v>971</v>
      </c>
      <c r="L802" s="359" t="s">
        <v>148</v>
      </c>
      <c r="M802" s="359" t="s">
        <v>1008</v>
      </c>
      <c r="N802" s="359"/>
      <c r="O802" s="359"/>
      <c r="P802" s="359"/>
    </row>
    <row r="803" spans="1:16" ht="18">
      <c r="A803" s="360">
        <v>731</v>
      </c>
      <c r="B803" s="359" t="s">
        <v>970</v>
      </c>
      <c r="C803" s="359" t="s">
        <v>263</v>
      </c>
      <c r="D803" s="359" t="s">
        <v>966</v>
      </c>
      <c r="E803" s="359" t="s">
        <v>959</v>
      </c>
      <c r="F803" s="359" t="s">
        <v>995</v>
      </c>
      <c r="G803" s="358" t="s">
        <v>997</v>
      </c>
      <c r="H803" s="359"/>
      <c r="I803" s="359"/>
      <c r="J803" s="359"/>
      <c r="K803" s="360" t="s">
        <v>971</v>
      </c>
      <c r="L803" s="359" t="s">
        <v>148</v>
      </c>
      <c r="M803" s="359" t="s">
        <v>1008</v>
      </c>
      <c r="N803" s="359"/>
      <c r="O803" s="359"/>
      <c r="P803" s="359"/>
    </row>
    <row r="804" spans="1:16" ht="18">
      <c r="A804" s="360">
        <v>732</v>
      </c>
      <c r="B804" s="359" t="s">
        <v>970</v>
      </c>
      <c r="C804" s="359" t="s">
        <v>263</v>
      </c>
      <c r="D804" s="359" t="s">
        <v>966</v>
      </c>
      <c r="E804" s="359" t="s">
        <v>959</v>
      </c>
      <c r="F804" s="359" t="s">
        <v>995</v>
      </c>
      <c r="G804" s="358" t="s">
        <v>997</v>
      </c>
      <c r="H804" s="359"/>
      <c r="I804" s="359"/>
      <c r="J804" s="359"/>
      <c r="K804" s="360" t="s">
        <v>971</v>
      </c>
      <c r="L804" s="359" t="s">
        <v>148</v>
      </c>
      <c r="M804" s="359" t="s">
        <v>1008</v>
      </c>
      <c r="N804" s="359"/>
      <c r="O804" s="359"/>
      <c r="P804" s="359"/>
    </row>
    <row r="805" spans="1:16" ht="18">
      <c r="A805" s="360">
        <v>733</v>
      </c>
      <c r="B805" s="359" t="s">
        <v>970</v>
      </c>
      <c r="C805" s="359" t="s">
        <v>263</v>
      </c>
      <c r="D805" s="359" t="s">
        <v>966</v>
      </c>
      <c r="E805" s="359" t="s">
        <v>959</v>
      </c>
      <c r="F805" s="359" t="s">
        <v>995</v>
      </c>
      <c r="G805" s="358" t="s">
        <v>997</v>
      </c>
      <c r="H805" s="359"/>
      <c r="I805" s="359"/>
      <c r="J805" s="359"/>
      <c r="K805" s="360" t="s">
        <v>971</v>
      </c>
      <c r="L805" s="359" t="s">
        <v>148</v>
      </c>
      <c r="M805" s="359" t="s">
        <v>1008</v>
      </c>
      <c r="N805" s="359"/>
      <c r="O805" s="359"/>
      <c r="P805" s="359"/>
    </row>
    <row r="806" spans="1:16" ht="18">
      <c r="A806" s="360">
        <v>734</v>
      </c>
      <c r="B806" s="359" t="s">
        <v>970</v>
      </c>
      <c r="C806" s="359" t="s">
        <v>263</v>
      </c>
      <c r="D806" s="359" t="s">
        <v>966</v>
      </c>
      <c r="E806" s="359" t="s">
        <v>959</v>
      </c>
      <c r="F806" s="359" t="s">
        <v>995</v>
      </c>
      <c r="G806" s="358" t="s">
        <v>997</v>
      </c>
      <c r="H806" s="359"/>
      <c r="I806" s="359"/>
      <c r="J806" s="359"/>
      <c r="K806" s="360" t="s">
        <v>971</v>
      </c>
      <c r="L806" s="359" t="s">
        <v>148</v>
      </c>
      <c r="M806" s="359" t="s">
        <v>1008</v>
      </c>
      <c r="N806" s="359"/>
      <c r="O806" s="359"/>
      <c r="P806" s="359"/>
    </row>
    <row r="807" spans="1:16" ht="18">
      <c r="A807" s="360">
        <v>735</v>
      </c>
      <c r="B807" s="359" t="s">
        <v>970</v>
      </c>
      <c r="C807" s="359" t="s">
        <v>263</v>
      </c>
      <c r="D807" s="359" t="s">
        <v>966</v>
      </c>
      <c r="E807" s="359" t="s">
        <v>959</v>
      </c>
      <c r="F807" s="359" t="s">
        <v>995</v>
      </c>
      <c r="G807" s="358" t="s">
        <v>997</v>
      </c>
      <c r="H807" s="359"/>
      <c r="I807" s="359"/>
      <c r="J807" s="359"/>
      <c r="K807" s="360" t="s">
        <v>971</v>
      </c>
      <c r="L807" s="359" t="s">
        <v>148</v>
      </c>
      <c r="M807" s="359" t="s">
        <v>1008</v>
      </c>
      <c r="N807" s="359"/>
      <c r="O807" s="359"/>
      <c r="P807" s="359"/>
    </row>
    <row r="808" spans="1:16" ht="18">
      <c r="A808" s="360">
        <v>736</v>
      </c>
      <c r="B808" s="359" t="s">
        <v>970</v>
      </c>
      <c r="C808" s="359" t="s">
        <v>263</v>
      </c>
      <c r="D808" s="359" t="s">
        <v>966</v>
      </c>
      <c r="E808" s="359" t="s">
        <v>959</v>
      </c>
      <c r="F808" s="359" t="s">
        <v>995</v>
      </c>
      <c r="G808" s="358" t="s">
        <v>997</v>
      </c>
      <c r="H808" s="359"/>
      <c r="I808" s="359"/>
      <c r="J808" s="359"/>
      <c r="K808" s="360" t="s">
        <v>971</v>
      </c>
      <c r="L808" s="359" t="s">
        <v>148</v>
      </c>
      <c r="M808" s="359" t="s">
        <v>1008</v>
      </c>
      <c r="N808" s="359"/>
      <c r="O808" s="359"/>
      <c r="P808" s="359"/>
    </row>
    <row r="809" spans="1:16" ht="18">
      <c r="A809" s="360">
        <v>737</v>
      </c>
      <c r="B809" s="359" t="s">
        <v>970</v>
      </c>
      <c r="C809" s="359" t="s">
        <v>263</v>
      </c>
      <c r="D809" s="359" t="s">
        <v>966</v>
      </c>
      <c r="E809" s="359" t="s">
        <v>959</v>
      </c>
      <c r="F809" s="359" t="s">
        <v>995</v>
      </c>
      <c r="G809" s="358" t="s">
        <v>997</v>
      </c>
      <c r="H809" s="359"/>
      <c r="I809" s="359"/>
      <c r="J809" s="359"/>
      <c r="K809" s="360" t="s">
        <v>971</v>
      </c>
      <c r="L809" s="359" t="s">
        <v>148</v>
      </c>
      <c r="M809" s="359" t="s">
        <v>1008</v>
      </c>
      <c r="N809" s="359"/>
      <c r="O809" s="359"/>
      <c r="P809" s="359"/>
    </row>
    <row r="810" spans="1:16" ht="18">
      <c r="A810" s="360">
        <v>738</v>
      </c>
      <c r="B810" s="359" t="s">
        <v>970</v>
      </c>
      <c r="C810" s="359" t="s">
        <v>263</v>
      </c>
      <c r="D810" s="359" t="s">
        <v>966</v>
      </c>
      <c r="E810" s="359" t="s">
        <v>959</v>
      </c>
      <c r="F810" s="359" t="s">
        <v>995</v>
      </c>
      <c r="G810" s="358" t="s">
        <v>997</v>
      </c>
      <c r="H810" s="359"/>
      <c r="I810" s="359"/>
      <c r="J810" s="359"/>
      <c r="K810" s="360" t="s">
        <v>971</v>
      </c>
      <c r="L810" s="359" t="s">
        <v>148</v>
      </c>
      <c r="M810" s="359" t="s">
        <v>1008</v>
      </c>
      <c r="N810" s="359"/>
      <c r="O810" s="359"/>
      <c r="P810" s="359"/>
    </row>
    <row r="811" spans="1:16" ht="18">
      <c r="A811" s="360">
        <v>739</v>
      </c>
      <c r="B811" s="359" t="s">
        <v>963</v>
      </c>
      <c r="C811" s="359" t="s">
        <v>113</v>
      </c>
      <c r="D811" s="359" t="s">
        <v>966</v>
      </c>
      <c r="E811" s="359" t="s">
        <v>959</v>
      </c>
      <c r="F811" s="359" t="s">
        <v>990</v>
      </c>
      <c r="G811" s="358" t="s">
        <v>987</v>
      </c>
      <c r="H811" s="359" t="s">
        <v>966</v>
      </c>
      <c r="I811" s="359" t="s">
        <v>964</v>
      </c>
      <c r="J811" s="359" t="s">
        <v>965</v>
      </c>
      <c r="K811" s="360" t="s">
        <v>962</v>
      </c>
      <c r="L811" s="359" t="s">
        <v>974</v>
      </c>
      <c r="M811" s="359" t="s">
        <v>975</v>
      </c>
      <c r="N811" s="359"/>
      <c r="O811" s="359"/>
      <c r="P811" s="359"/>
    </row>
    <row r="812" spans="1:16" ht="18">
      <c r="A812" s="360">
        <v>740</v>
      </c>
      <c r="B812" s="359" t="s">
        <v>963</v>
      </c>
      <c r="C812" s="359" t="s">
        <v>113</v>
      </c>
      <c r="D812" s="359" t="s">
        <v>966</v>
      </c>
      <c r="E812" s="359" t="s">
        <v>959</v>
      </c>
      <c r="F812" s="359" t="s">
        <v>990</v>
      </c>
      <c r="G812" s="358" t="s">
        <v>987</v>
      </c>
      <c r="H812" s="359" t="s">
        <v>966</v>
      </c>
      <c r="I812" s="359" t="s">
        <v>964</v>
      </c>
      <c r="J812" s="359"/>
      <c r="K812" s="360" t="s">
        <v>962</v>
      </c>
      <c r="L812" s="359" t="s">
        <v>981</v>
      </c>
      <c r="M812" s="359" t="s">
        <v>987</v>
      </c>
      <c r="N812" s="359"/>
      <c r="O812" s="359"/>
      <c r="P812" s="359"/>
    </row>
    <row r="813" spans="1:16" ht="18">
      <c r="A813" s="360">
        <v>741</v>
      </c>
      <c r="B813" s="359" t="s">
        <v>963</v>
      </c>
      <c r="C813" s="359" t="s">
        <v>152</v>
      </c>
      <c r="D813" s="359" t="s">
        <v>966</v>
      </c>
      <c r="E813" s="359" t="s">
        <v>959</v>
      </c>
      <c r="F813" s="359" t="s">
        <v>990</v>
      </c>
      <c r="G813" s="358" t="s">
        <v>987</v>
      </c>
      <c r="H813" s="359" t="s">
        <v>966</v>
      </c>
      <c r="I813" s="359" t="s">
        <v>964</v>
      </c>
      <c r="J813" s="359"/>
      <c r="K813" s="360" t="s">
        <v>962</v>
      </c>
      <c r="L813" s="359" t="s">
        <v>148</v>
      </c>
      <c r="M813" s="359" t="s">
        <v>1009</v>
      </c>
      <c r="N813" s="359"/>
      <c r="O813" s="359"/>
      <c r="P813" s="359"/>
    </row>
    <row r="814" spans="1:16" ht="18">
      <c r="A814" s="360">
        <v>742</v>
      </c>
      <c r="B814" s="359" t="s">
        <v>963</v>
      </c>
      <c r="C814" s="359" t="s">
        <v>152</v>
      </c>
      <c r="D814" s="359" t="s">
        <v>966</v>
      </c>
      <c r="E814" s="359" t="s">
        <v>959</v>
      </c>
      <c r="F814" s="359" t="s">
        <v>990</v>
      </c>
      <c r="G814" s="358" t="s">
        <v>987</v>
      </c>
      <c r="H814" s="359" t="s">
        <v>966</v>
      </c>
      <c r="I814" s="359" t="s">
        <v>964</v>
      </c>
      <c r="J814" s="359" t="s">
        <v>965</v>
      </c>
      <c r="K814" s="360" t="s">
        <v>962</v>
      </c>
      <c r="L814" s="359" t="s">
        <v>981</v>
      </c>
      <c r="M814" s="359" t="s">
        <v>987</v>
      </c>
      <c r="N814" s="359"/>
      <c r="O814" s="359"/>
      <c r="P814" s="359"/>
    </row>
    <row r="815" spans="1:16" ht="18">
      <c r="A815" s="360">
        <v>743</v>
      </c>
      <c r="B815" s="359" t="s">
        <v>969</v>
      </c>
      <c r="C815" s="359" t="s">
        <v>84</v>
      </c>
      <c r="D815" s="359" t="s">
        <v>966</v>
      </c>
      <c r="E815" s="359" t="s">
        <v>959</v>
      </c>
      <c r="F815" s="359" t="s">
        <v>990</v>
      </c>
      <c r="G815" s="358" t="s">
        <v>987</v>
      </c>
      <c r="H815" s="359" t="s">
        <v>966</v>
      </c>
      <c r="I815" s="359" t="s">
        <v>964</v>
      </c>
      <c r="J815" s="359" t="s">
        <v>965</v>
      </c>
      <c r="K815" s="360" t="s">
        <v>967</v>
      </c>
      <c r="L815" s="359" t="s">
        <v>981</v>
      </c>
      <c r="M815" s="359" t="s">
        <v>987</v>
      </c>
      <c r="N815" s="359"/>
      <c r="O815" s="359"/>
      <c r="P815" s="359"/>
    </row>
    <row r="816" spans="1:16" ht="18">
      <c r="A816" s="360">
        <v>744</v>
      </c>
      <c r="B816" s="359" t="s">
        <v>969</v>
      </c>
      <c r="C816" s="359" t="s">
        <v>84</v>
      </c>
      <c r="D816" s="359" t="s">
        <v>966</v>
      </c>
      <c r="E816" s="359" t="s">
        <v>959</v>
      </c>
      <c r="F816" s="359" t="s">
        <v>990</v>
      </c>
      <c r="G816" s="358" t="s">
        <v>987</v>
      </c>
      <c r="H816" s="359" t="s">
        <v>966</v>
      </c>
      <c r="I816" s="359" t="s">
        <v>964</v>
      </c>
      <c r="J816" s="359"/>
      <c r="K816" s="360" t="s">
        <v>967</v>
      </c>
      <c r="L816" s="359" t="s">
        <v>981</v>
      </c>
      <c r="M816" s="359" t="s">
        <v>987</v>
      </c>
      <c r="N816" s="359"/>
      <c r="O816" s="359"/>
      <c r="P816" s="359"/>
    </row>
    <row r="817" spans="1:16" ht="18">
      <c r="A817" s="360">
        <v>745</v>
      </c>
      <c r="B817" s="359" t="s">
        <v>969</v>
      </c>
      <c r="C817" s="359" t="s">
        <v>25</v>
      </c>
      <c r="D817" s="359" t="s">
        <v>966</v>
      </c>
      <c r="E817" s="359" t="s">
        <v>959</v>
      </c>
      <c r="F817" s="359" t="s">
        <v>990</v>
      </c>
      <c r="G817" s="358" t="s">
        <v>987</v>
      </c>
      <c r="H817" s="359" t="s">
        <v>966</v>
      </c>
      <c r="I817" s="359" t="s">
        <v>964</v>
      </c>
      <c r="J817" s="359" t="s">
        <v>965</v>
      </c>
      <c r="K817" s="360" t="s">
        <v>967</v>
      </c>
      <c r="L817" s="359" t="s">
        <v>988</v>
      </c>
      <c r="M817" s="359" t="s">
        <v>997</v>
      </c>
      <c r="N817" s="359"/>
      <c r="O817" s="359"/>
      <c r="P817" s="359"/>
    </row>
    <row r="818" spans="1:16" ht="18">
      <c r="A818" s="360">
        <v>746</v>
      </c>
      <c r="B818" s="359" t="s">
        <v>969</v>
      </c>
      <c r="C818" s="359" t="s">
        <v>101</v>
      </c>
      <c r="D818" s="359" t="s">
        <v>966</v>
      </c>
      <c r="E818" s="359" t="s">
        <v>959</v>
      </c>
      <c r="F818" s="359" t="s">
        <v>990</v>
      </c>
      <c r="G818" s="358" t="s">
        <v>987</v>
      </c>
      <c r="H818" s="359" t="s">
        <v>966</v>
      </c>
      <c r="I818" s="359" t="s">
        <v>964</v>
      </c>
      <c r="J818" s="359" t="s">
        <v>965</v>
      </c>
      <c r="K818" s="360" t="s">
        <v>967</v>
      </c>
      <c r="L818" s="359" t="s">
        <v>981</v>
      </c>
      <c r="M818" s="359" t="s">
        <v>987</v>
      </c>
      <c r="N818" s="359"/>
      <c r="O818" s="359"/>
      <c r="P818" s="359"/>
    </row>
    <row r="819" spans="1:16" ht="18">
      <c r="A819" s="360">
        <v>747</v>
      </c>
      <c r="B819" s="359" t="s">
        <v>970</v>
      </c>
      <c r="C819" s="359" t="s">
        <v>65</v>
      </c>
      <c r="D819" s="359" t="s">
        <v>966</v>
      </c>
      <c r="E819" s="359" t="s">
        <v>959</v>
      </c>
      <c r="F819" s="359" t="s">
        <v>990</v>
      </c>
      <c r="G819" s="358" t="s">
        <v>987</v>
      </c>
      <c r="H819" s="359" t="s">
        <v>966</v>
      </c>
      <c r="I819" s="359" t="s">
        <v>964</v>
      </c>
      <c r="J819" s="359"/>
      <c r="K819" s="360" t="s">
        <v>971</v>
      </c>
      <c r="L819" s="359" t="s">
        <v>981</v>
      </c>
      <c r="M819" s="359" t="s">
        <v>987</v>
      </c>
      <c r="N819" s="359"/>
      <c r="O819" s="359"/>
      <c r="P819" s="359"/>
    </row>
    <row r="820" spans="1:16" ht="18">
      <c r="A820" s="360">
        <v>748</v>
      </c>
      <c r="B820" s="359" t="s">
        <v>970</v>
      </c>
      <c r="C820" s="359" t="s">
        <v>65</v>
      </c>
      <c r="D820" s="359" t="s">
        <v>966</v>
      </c>
      <c r="E820" s="359" t="s">
        <v>959</v>
      </c>
      <c r="F820" s="359" t="s">
        <v>990</v>
      </c>
      <c r="G820" s="358" t="s">
        <v>987</v>
      </c>
      <c r="H820" s="359" t="s">
        <v>966</v>
      </c>
      <c r="I820" s="359" t="s">
        <v>964</v>
      </c>
      <c r="J820" s="359"/>
      <c r="K820" s="360" t="s">
        <v>971</v>
      </c>
      <c r="L820" s="359" t="s">
        <v>981</v>
      </c>
      <c r="M820" s="359" t="s">
        <v>987</v>
      </c>
      <c r="N820" s="359"/>
      <c r="O820" s="359"/>
      <c r="P820" s="359"/>
    </row>
    <row r="821" spans="1:16" ht="18">
      <c r="A821" s="360">
        <v>749</v>
      </c>
      <c r="B821" s="359" t="s">
        <v>970</v>
      </c>
      <c r="C821" s="359" t="s">
        <v>65</v>
      </c>
      <c r="D821" s="359" t="s">
        <v>966</v>
      </c>
      <c r="E821" s="359" t="s">
        <v>959</v>
      </c>
      <c r="F821" s="359" t="s">
        <v>990</v>
      </c>
      <c r="G821" s="358" t="s">
        <v>987</v>
      </c>
      <c r="H821" s="359" t="s">
        <v>966</v>
      </c>
      <c r="I821" s="359" t="s">
        <v>964</v>
      </c>
      <c r="J821" s="359"/>
      <c r="K821" s="360" t="s">
        <v>971</v>
      </c>
      <c r="L821" s="359" t="s">
        <v>981</v>
      </c>
      <c r="M821" s="359" t="s">
        <v>987</v>
      </c>
      <c r="N821" s="359"/>
      <c r="O821" s="359"/>
      <c r="P821" s="359"/>
    </row>
    <row r="822" spans="1:16" ht="18">
      <c r="A822" s="360">
        <v>750</v>
      </c>
      <c r="B822" s="359" t="s">
        <v>970</v>
      </c>
      <c r="C822" s="359" t="s">
        <v>65</v>
      </c>
      <c r="D822" s="359" t="s">
        <v>966</v>
      </c>
      <c r="E822" s="359" t="s">
        <v>959</v>
      </c>
      <c r="F822" s="359" t="s">
        <v>990</v>
      </c>
      <c r="G822" s="358" t="s">
        <v>987</v>
      </c>
      <c r="H822" s="359" t="s">
        <v>966</v>
      </c>
      <c r="I822" s="359" t="s">
        <v>964</v>
      </c>
      <c r="J822" s="359"/>
      <c r="K822" s="360" t="s">
        <v>971</v>
      </c>
      <c r="L822" s="359" t="s">
        <v>981</v>
      </c>
      <c r="M822" s="359" t="s">
        <v>987</v>
      </c>
      <c r="N822" s="359"/>
      <c r="O822" s="359"/>
      <c r="P822" s="359"/>
    </row>
    <row r="823" spans="1:16" ht="18">
      <c r="A823" s="360">
        <v>751</v>
      </c>
      <c r="B823" s="359" t="s">
        <v>970</v>
      </c>
      <c r="C823" s="359" t="s">
        <v>65</v>
      </c>
      <c r="D823" s="359" t="s">
        <v>966</v>
      </c>
      <c r="E823" s="359" t="s">
        <v>959</v>
      </c>
      <c r="F823" s="359" t="s">
        <v>990</v>
      </c>
      <c r="G823" s="358" t="s">
        <v>987</v>
      </c>
      <c r="H823" s="359" t="s">
        <v>966</v>
      </c>
      <c r="I823" s="359" t="s">
        <v>964</v>
      </c>
      <c r="J823" s="359"/>
      <c r="K823" s="360" t="s">
        <v>971</v>
      </c>
      <c r="L823" s="359" t="s">
        <v>981</v>
      </c>
      <c r="M823" s="359" t="s">
        <v>987</v>
      </c>
      <c r="N823" s="359"/>
      <c r="O823" s="359"/>
      <c r="P823" s="359"/>
    </row>
    <row r="824" spans="1:16" ht="18">
      <c r="A824" s="360">
        <v>752</v>
      </c>
      <c r="B824" s="359" t="s">
        <v>970</v>
      </c>
      <c r="C824" s="359" t="s">
        <v>65</v>
      </c>
      <c r="D824" s="359" t="s">
        <v>966</v>
      </c>
      <c r="E824" s="359" t="s">
        <v>959</v>
      </c>
      <c r="F824" s="359" t="s">
        <v>990</v>
      </c>
      <c r="G824" s="358" t="s">
        <v>987</v>
      </c>
      <c r="H824" s="359" t="s">
        <v>966</v>
      </c>
      <c r="I824" s="359" t="s">
        <v>964</v>
      </c>
      <c r="J824" s="359"/>
      <c r="K824" s="360" t="s">
        <v>971</v>
      </c>
      <c r="L824" s="359" t="s">
        <v>981</v>
      </c>
      <c r="M824" s="359" t="s">
        <v>987</v>
      </c>
      <c r="N824" s="359"/>
      <c r="O824" s="359"/>
      <c r="P824" s="359"/>
    </row>
    <row r="825" spans="1:16" ht="18">
      <c r="A825" s="360">
        <v>753</v>
      </c>
      <c r="B825" s="359" t="s">
        <v>970</v>
      </c>
      <c r="C825" s="359" t="s">
        <v>259</v>
      </c>
      <c r="D825" s="359" t="s">
        <v>966</v>
      </c>
      <c r="E825" s="359" t="s">
        <v>959</v>
      </c>
      <c r="F825" s="359" t="s">
        <v>990</v>
      </c>
      <c r="G825" s="358" t="s">
        <v>987</v>
      </c>
      <c r="H825" s="359" t="s">
        <v>966</v>
      </c>
      <c r="I825" s="359" t="s">
        <v>964</v>
      </c>
      <c r="J825" s="359"/>
      <c r="K825" s="360" t="s">
        <v>971</v>
      </c>
      <c r="L825" s="359" t="s">
        <v>981</v>
      </c>
      <c r="M825" s="359" t="s">
        <v>987</v>
      </c>
      <c r="N825" s="359"/>
      <c r="O825" s="359"/>
      <c r="P825" s="359"/>
    </row>
    <row r="826" spans="1:16" ht="18">
      <c r="A826" s="360">
        <v>754</v>
      </c>
      <c r="B826" s="359" t="s">
        <v>970</v>
      </c>
      <c r="C826" s="359" t="s">
        <v>259</v>
      </c>
      <c r="D826" s="359" t="s">
        <v>966</v>
      </c>
      <c r="E826" s="359" t="s">
        <v>959</v>
      </c>
      <c r="F826" s="359" t="s">
        <v>990</v>
      </c>
      <c r="G826" s="358" t="s">
        <v>987</v>
      </c>
      <c r="H826" s="359" t="s">
        <v>966</v>
      </c>
      <c r="I826" s="359" t="s">
        <v>964</v>
      </c>
      <c r="J826" s="359"/>
      <c r="K826" s="360" t="s">
        <v>971</v>
      </c>
      <c r="L826" s="359" t="s">
        <v>981</v>
      </c>
      <c r="M826" s="359" t="s">
        <v>987</v>
      </c>
      <c r="N826" s="359"/>
      <c r="O826" s="359"/>
      <c r="P826" s="359"/>
    </row>
    <row r="827" spans="1:16" ht="18">
      <c r="A827" s="360">
        <v>755</v>
      </c>
      <c r="B827" s="359" t="s">
        <v>970</v>
      </c>
      <c r="C827" s="359" t="s">
        <v>259</v>
      </c>
      <c r="D827" s="359" t="s">
        <v>966</v>
      </c>
      <c r="E827" s="359" t="s">
        <v>959</v>
      </c>
      <c r="F827" s="359" t="s">
        <v>990</v>
      </c>
      <c r="G827" s="358" t="s">
        <v>987</v>
      </c>
      <c r="H827" s="359" t="s">
        <v>966</v>
      </c>
      <c r="I827" s="359" t="s">
        <v>964</v>
      </c>
      <c r="J827" s="359"/>
      <c r="K827" s="360" t="s">
        <v>971</v>
      </c>
      <c r="L827" s="359" t="s">
        <v>981</v>
      </c>
      <c r="M827" s="359" t="s">
        <v>987</v>
      </c>
      <c r="N827" s="359"/>
      <c r="O827" s="359"/>
      <c r="P827" s="359"/>
    </row>
    <row r="828" spans="1:16" ht="18">
      <c r="A828" s="360">
        <v>756</v>
      </c>
      <c r="B828" s="359" t="s">
        <v>970</v>
      </c>
      <c r="C828" s="359" t="s">
        <v>259</v>
      </c>
      <c r="D828" s="359" t="s">
        <v>966</v>
      </c>
      <c r="E828" s="359" t="s">
        <v>959</v>
      </c>
      <c r="F828" s="359" t="s">
        <v>990</v>
      </c>
      <c r="G828" s="358" t="s">
        <v>987</v>
      </c>
      <c r="H828" s="359" t="s">
        <v>966</v>
      </c>
      <c r="I828" s="359" t="s">
        <v>964</v>
      </c>
      <c r="J828" s="359"/>
      <c r="K828" s="360" t="s">
        <v>971</v>
      </c>
      <c r="L828" s="359" t="s">
        <v>981</v>
      </c>
      <c r="M828" s="359" t="s">
        <v>987</v>
      </c>
      <c r="N828" s="359"/>
      <c r="O828" s="359"/>
      <c r="P828" s="359"/>
    </row>
    <row r="829" spans="1:16" ht="18">
      <c r="A829" s="360">
        <v>757</v>
      </c>
      <c r="B829" s="359" t="s">
        <v>970</v>
      </c>
      <c r="C829" s="359" t="s">
        <v>259</v>
      </c>
      <c r="D829" s="359" t="s">
        <v>966</v>
      </c>
      <c r="E829" s="359" t="s">
        <v>959</v>
      </c>
      <c r="F829" s="359" t="s">
        <v>990</v>
      </c>
      <c r="G829" s="358" t="s">
        <v>987</v>
      </c>
      <c r="H829" s="359" t="s">
        <v>966</v>
      </c>
      <c r="I829" s="359" t="s">
        <v>964</v>
      </c>
      <c r="J829" s="359"/>
      <c r="K829" s="360" t="s">
        <v>971</v>
      </c>
      <c r="L829" s="359" t="s">
        <v>981</v>
      </c>
      <c r="M829" s="359" t="s">
        <v>987</v>
      </c>
      <c r="N829" s="359"/>
      <c r="O829" s="359"/>
      <c r="P829" s="359"/>
    </row>
    <row r="830" spans="1:16" ht="18">
      <c r="A830" s="360">
        <v>758</v>
      </c>
      <c r="B830" s="359" t="s">
        <v>970</v>
      </c>
      <c r="C830" s="359" t="s">
        <v>259</v>
      </c>
      <c r="D830" s="359" t="s">
        <v>966</v>
      </c>
      <c r="E830" s="359" t="s">
        <v>959</v>
      </c>
      <c r="F830" s="359" t="s">
        <v>990</v>
      </c>
      <c r="G830" s="358" t="s">
        <v>987</v>
      </c>
      <c r="H830" s="359" t="s">
        <v>966</v>
      </c>
      <c r="I830" s="359" t="s">
        <v>964</v>
      </c>
      <c r="J830" s="359"/>
      <c r="K830" s="360" t="s">
        <v>971</v>
      </c>
      <c r="L830" s="359" t="s">
        <v>981</v>
      </c>
      <c r="M830" s="359" t="s">
        <v>987</v>
      </c>
      <c r="N830" s="359"/>
      <c r="O830" s="359"/>
      <c r="P830" s="359"/>
    </row>
    <row r="831" spans="1:16" ht="18">
      <c r="A831" s="360">
        <v>759</v>
      </c>
      <c r="B831" s="359" t="s">
        <v>970</v>
      </c>
      <c r="C831" s="359" t="s">
        <v>259</v>
      </c>
      <c r="D831" s="359" t="s">
        <v>966</v>
      </c>
      <c r="E831" s="359" t="s">
        <v>959</v>
      </c>
      <c r="F831" s="359" t="s">
        <v>990</v>
      </c>
      <c r="G831" s="358" t="s">
        <v>987</v>
      </c>
      <c r="H831" s="359" t="s">
        <v>966</v>
      </c>
      <c r="I831" s="359" t="s">
        <v>964</v>
      </c>
      <c r="J831" s="359"/>
      <c r="K831" s="360" t="s">
        <v>971</v>
      </c>
      <c r="L831" s="359" t="s">
        <v>981</v>
      </c>
      <c r="M831" s="359" t="s">
        <v>987</v>
      </c>
      <c r="N831" s="359"/>
      <c r="O831" s="359"/>
      <c r="P831" s="359"/>
    </row>
    <row r="832" spans="1:16" ht="18">
      <c r="A832" s="360">
        <v>760</v>
      </c>
      <c r="B832" s="359" t="s">
        <v>970</v>
      </c>
      <c r="C832" s="359" t="s">
        <v>259</v>
      </c>
      <c r="D832" s="359" t="s">
        <v>966</v>
      </c>
      <c r="E832" s="359" t="s">
        <v>959</v>
      </c>
      <c r="F832" s="359" t="s">
        <v>990</v>
      </c>
      <c r="G832" s="358" t="s">
        <v>987</v>
      </c>
      <c r="H832" s="359" t="s">
        <v>966</v>
      </c>
      <c r="I832" s="359" t="s">
        <v>964</v>
      </c>
      <c r="J832" s="359"/>
      <c r="K832" s="360" t="s">
        <v>971</v>
      </c>
      <c r="L832" s="359" t="s">
        <v>981</v>
      </c>
      <c r="M832" s="359" t="s">
        <v>987</v>
      </c>
      <c r="N832" s="359"/>
      <c r="O832" s="359"/>
      <c r="P832" s="359"/>
    </row>
    <row r="833" spans="1:16" ht="18">
      <c r="A833" s="360">
        <v>761</v>
      </c>
      <c r="B833" s="359" t="s">
        <v>970</v>
      </c>
      <c r="C833" s="359" t="s">
        <v>263</v>
      </c>
      <c r="D833" s="359" t="s">
        <v>966</v>
      </c>
      <c r="E833" s="359" t="s">
        <v>959</v>
      </c>
      <c r="F833" s="359" t="s">
        <v>990</v>
      </c>
      <c r="G833" s="358" t="s">
        <v>987</v>
      </c>
      <c r="H833" s="359" t="s">
        <v>966</v>
      </c>
      <c r="I833" s="359" t="s">
        <v>964</v>
      </c>
      <c r="J833" s="359"/>
      <c r="K833" s="360" t="s">
        <v>971</v>
      </c>
      <c r="L833" s="359" t="s">
        <v>981</v>
      </c>
      <c r="M833" s="359" t="s">
        <v>987</v>
      </c>
      <c r="N833" s="359"/>
      <c r="O833" s="359"/>
      <c r="P833" s="359"/>
    </row>
    <row r="834" spans="1:16" ht="18">
      <c r="A834" s="360">
        <v>762</v>
      </c>
      <c r="B834" s="359" t="s">
        <v>970</v>
      </c>
      <c r="C834" s="359" t="s">
        <v>263</v>
      </c>
      <c r="D834" s="359" t="s">
        <v>966</v>
      </c>
      <c r="E834" s="359" t="s">
        <v>959</v>
      </c>
      <c r="F834" s="359" t="s">
        <v>990</v>
      </c>
      <c r="G834" s="358" t="s">
        <v>987</v>
      </c>
      <c r="H834" s="359" t="s">
        <v>966</v>
      </c>
      <c r="I834" s="359" t="s">
        <v>964</v>
      </c>
      <c r="J834" s="359"/>
      <c r="K834" s="360" t="s">
        <v>971</v>
      </c>
      <c r="L834" s="359" t="s">
        <v>981</v>
      </c>
      <c r="M834" s="359" t="s">
        <v>987</v>
      </c>
      <c r="N834" s="359"/>
      <c r="O834" s="359"/>
      <c r="P834" s="359"/>
    </row>
    <row r="835" spans="1:16" ht="18">
      <c r="A835" s="360">
        <v>763</v>
      </c>
      <c r="B835" s="359" t="s">
        <v>970</v>
      </c>
      <c r="C835" s="359" t="s">
        <v>263</v>
      </c>
      <c r="D835" s="359" t="s">
        <v>966</v>
      </c>
      <c r="E835" s="359" t="s">
        <v>959</v>
      </c>
      <c r="F835" s="359" t="s">
        <v>990</v>
      </c>
      <c r="G835" s="358" t="s">
        <v>987</v>
      </c>
      <c r="H835" s="359" t="s">
        <v>966</v>
      </c>
      <c r="I835" s="359" t="s">
        <v>964</v>
      </c>
      <c r="J835" s="359"/>
      <c r="K835" s="360" t="s">
        <v>971</v>
      </c>
      <c r="L835" s="359" t="s">
        <v>981</v>
      </c>
      <c r="M835" s="359" t="s">
        <v>987</v>
      </c>
      <c r="N835" s="359"/>
      <c r="O835" s="359"/>
      <c r="P835" s="359"/>
    </row>
    <row r="836" spans="1:16" ht="18">
      <c r="A836" s="360">
        <v>764</v>
      </c>
      <c r="B836" s="359" t="s">
        <v>970</v>
      </c>
      <c r="C836" s="359" t="s">
        <v>263</v>
      </c>
      <c r="D836" s="359" t="s">
        <v>966</v>
      </c>
      <c r="E836" s="359" t="s">
        <v>959</v>
      </c>
      <c r="F836" s="359" t="s">
        <v>990</v>
      </c>
      <c r="G836" s="358" t="s">
        <v>987</v>
      </c>
      <c r="H836" s="359" t="s">
        <v>966</v>
      </c>
      <c r="I836" s="359" t="s">
        <v>964</v>
      </c>
      <c r="J836" s="359"/>
      <c r="K836" s="360" t="s">
        <v>971</v>
      </c>
      <c r="L836" s="359" t="s">
        <v>981</v>
      </c>
      <c r="M836" s="359" t="s">
        <v>987</v>
      </c>
      <c r="N836" s="359"/>
      <c r="O836" s="359"/>
      <c r="P836" s="359"/>
    </row>
    <row r="837" spans="1:16" ht="18">
      <c r="A837" s="360">
        <v>765</v>
      </c>
      <c r="B837" s="359" t="s">
        <v>970</v>
      </c>
      <c r="C837" s="359" t="s">
        <v>263</v>
      </c>
      <c r="D837" s="359" t="s">
        <v>966</v>
      </c>
      <c r="E837" s="359" t="s">
        <v>959</v>
      </c>
      <c r="F837" s="359" t="s">
        <v>990</v>
      </c>
      <c r="G837" s="358" t="s">
        <v>987</v>
      </c>
      <c r="H837" s="359" t="s">
        <v>966</v>
      </c>
      <c r="I837" s="359" t="s">
        <v>964</v>
      </c>
      <c r="J837" s="359"/>
      <c r="K837" s="360" t="s">
        <v>971</v>
      </c>
      <c r="L837" s="359" t="s">
        <v>981</v>
      </c>
      <c r="M837" s="359" t="s">
        <v>987</v>
      </c>
      <c r="N837" s="359"/>
      <c r="O837" s="359"/>
      <c r="P837" s="359"/>
    </row>
    <row r="838" spans="1:16" ht="18">
      <c r="A838" s="360">
        <v>766</v>
      </c>
      <c r="B838" s="359" t="s">
        <v>970</v>
      </c>
      <c r="C838" s="359" t="s">
        <v>65</v>
      </c>
      <c r="D838" s="359" t="s">
        <v>966</v>
      </c>
      <c r="E838" s="359" t="s">
        <v>959</v>
      </c>
      <c r="F838" s="359" t="s">
        <v>990</v>
      </c>
      <c r="G838" s="358" t="s">
        <v>987</v>
      </c>
      <c r="H838" s="359" t="s">
        <v>966</v>
      </c>
      <c r="I838" s="359" t="s">
        <v>964</v>
      </c>
      <c r="J838" s="359" t="s">
        <v>965</v>
      </c>
      <c r="K838" s="360" t="s">
        <v>971</v>
      </c>
      <c r="L838" s="359" t="s">
        <v>981</v>
      </c>
      <c r="M838" s="359" t="s">
        <v>987</v>
      </c>
      <c r="N838" s="359"/>
      <c r="O838" s="359"/>
      <c r="P838" s="359"/>
    </row>
    <row r="839" spans="1:16" ht="18">
      <c r="A839" s="360">
        <v>767</v>
      </c>
      <c r="B839" s="359" t="s">
        <v>970</v>
      </c>
      <c r="C839" s="359" t="s">
        <v>65</v>
      </c>
      <c r="D839" s="359" t="s">
        <v>966</v>
      </c>
      <c r="E839" s="359" t="s">
        <v>959</v>
      </c>
      <c r="F839" s="359" t="s">
        <v>990</v>
      </c>
      <c r="G839" s="358" t="s">
        <v>987</v>
      </c>
      <c r="H839" s="359" t="s">
        <v>966</v>
      </c>
      <c r="I839" s="359" t="s">
        <v>964</v>
      </c>
      <c r="J839" s="359"/>
      <c r="K839" s="360" t="s">
        <v>971</v>
      </c>
      <c r="L839" s="359" t="s">
        <v>981</v>
      </c>
      <c r="M839" s="359" t="s">
        <v>987</v>
      </c>
      <c r="N839" s="359"/>
      <c r="O839" s="359"/>
      <c r="P839" s="359"/>
    </row>
    <row r="840" spans="1:16" ht="18">
      <c r="A840" s="360">
        <v>768</v>
      </c>
      <c r="B840" s="359" t="s">
        <v>970</v>
      </c>
      <c r="C840" s="359" t="s">
        <v>65</v>
      </c>
      <c r="D840" s="359" t="s">
        <v>966</v>
      </c>
      <c r="E840" s="359" t="s">
        <v>959</v>
      </c>
      <c r="F840" s="359" t="s">
        <v>990</v>
      </c>
      <c r="G840" s="358" t="s">
        <v>987</v>
      </c>
      <c r="H840" s="359" t="s">
        <v>966</v>
      </c>
      <c r="I840" s="359" t="s">
        <v>964</v>
      </c>
      <c r="J840" s="359"/>
      <c r="K840" s="360" t="s">
        <v>971</v>
      </c>
      <c r="L840" s="359" t="s">
        <v>981</v>
      </c>
      <c r="M840" s="359" t="s">
        <v>987</v>
      </c>
      <c r="N840" s="359"/>
      <c r="O840" s="359"/>
      <c r="P840" s="359"/>
    </row>
    <row r="841" spans="1:16" ht="18">
      <c r="A841" s="360">
        <v>769</v>
      </c>
      <c r="B841" s="359" t="s">
        <v>970</v>
      </c>
      <c r="C841" s="359" t="s">
        <v>65</v>
      </c>
      <c r="D841" s="359" t="s">
        <v>966</v>
      </c>
      <c r="E841" s="359" t="s">
        <v>959</v>
      </c>
      <c r="F841" s="359" t="s">
        <v>990</v>
      </c>
      <c r="G841" s="358" t="s">
        <v>987</v>
      </c>
      <c r="H841" s="359" t="s">
        <v>966</v>
      </c>
      <c r="I841" s="359" t="s">
        <v>964</v>
      </c>
      <c r="J841" s="359"/>
      <c r="K841" s="360" t="s">
        <v>971</v>
      </c>
      <c r="L841" s="359" t="s">
        <v>981</v>
      </c>
      <c r="M841" s="359" t="s">
        <v>987</v>
      </c>
      <c r="N841" s="359"/>
      <c r="O841" s="359"/>
      <c r="P841" s="359"/>
    </row>
    <row r="842" spans="1:16" ht="18">
      <c r="A842" s="360">
        <v>770</v>
      </c>
      <c r="B842" s="359" t="s">
        <v>970</v>
      </c>
      <c r="C842" s="359" t="s">
        <v>65</v>
      </c>
      <c r="D842" s="359" t="s">
        <v>966</v>
      </c>
      <c r="E842" s="359" t="s">
        <v>959</v>
      </c>
      <c r="F842" s="359" t="s">
        <v>990</v>
      </c>
      <c r="G842" s="358" t="s">
        <v>987</v>
      </c>
      <c r="H842" s="359" t="s">
        <v>966</v>
      </c>
      <c r="I842" s="359" t="s">
        <v>964</v>
      </c>
      <c r="J842" s="359"/>
      <c r="K842" s="360" t="s">
        <v>971</v>
      </c>
      <c r="L842" s="359" t="s">
        <v>981</v>
      </c>
      <c r="M842" s="359" t="s">
        <v>987</v>
      </c>
      <c r="N842" s="359"/>
      <c r="O842" s="359"/>
      <c r="P842" s="359"/>
    </row>
    <row r="843" spans="1:16" ht="18">
      <c r="A843" s="360">
        <v>771</v>
      </c>
      <c r="B843" s="359" t="s">
        <v>970</v>
      </c>
      <c r="C843" s="359" t="s">
        <v>65</v>
      </c>
      <c r="D843" s="359" t="s">
        <v>966</v>
      </c>
      <c r="E843" s="359" t="s">
        <v>959</v>
      </c>
      <c r="F843" s="359" t="s">
        <v>990</v>
      </c>
      <c r="G843" s="358" t="s">
        <v>987</v>
      </c>
      <c r="H843" s="359" t="s">
        <v>966</v>
      </c>
      <c r="I843" s="359" t="s">
        <v>964</v>
      </c>
      <c r="J843" s="359"/>
      <c r="K843" s="360" t="s">
        <v>971</v>
      </c>
      <c r="L843" s="359" t="s">
        <v>981</v>
      </c>
      <c r="M843" s="359" t="s">
        <v>987</v>
      </c>
      <c r="N843" s="359"/>
      <c r="O843" s="359"/>
      <c r="P843" s="359"/>
    </row>
    <row r="844" spans="1:16" ht="18">
      <c r="A844" s="360">
        <v>772</v>
      </c>
      <c r="B844" s="359" t="s">
        <v>970</v>
      </c>
      <c r="C844" s="359" t="s">
        <v>65</v>
      </c>
      <c r="D844" s="359" t="s">
        <v>966</v>
      </c>
      <c r="E844" s="359" t="s">
        <v>959</v>
      </c>
      <c r="F844" s="359" t="s">
        <v>990</v>
      </c>
      <c r="G844" s="358" t="s">
        <v>987</v>
      </c>
      <c r="H844" s="359" t="s">
        <v>966</v>
      </c>
      <c r="I844" s="359" t="s">
        <v>964</v>
      </c>
      <c r="J844" s="359"/>
      <c r="K844" s="360" t="s">
        <v>971</v>
      </c>
      <c r="L844" s="359" t="s">
        <v>981</v>
      </c>
      <c r="M844" s="359" t="s">
        <v>987</v>
      </c>
      <c r="N844" s="359"/>
      <c r="O844" s="359"/>
      <c r="P844" s="359"/>
    </row>
    <row r="845" spans="1:16" ht="18">
      <c r="A845" s="360">
        <v>773</v>
      </c>
      <c r="B845" s="359" t="s">
        <v>970</v>
      </c>
      <c r="C845" s="359" t="s">
        <v>65</v>
      </c>
      <c r="D845" s="359" t="s">
        <v>966</v>
      </c>
      <c r="E845" s="359" t="s">
        <v>959</v>
      </c>
      <c r="F845" s="359" t="s">
        <v>990</v>
      </c>
      <c r="G845" s="358" t="s">
        <v>987</v>
      </c>
      <c r="H845" s="359" t="s">
        <v>966</v>
      </c>
      <c r="I845" s="359" t="s">
        <v>964</v>
      </c>
      <c r="J845" s="359"/>
      <c r="K845" s="360" t="s">
        <v>971</v>
      </c>
      <c r="L845" s="359" t="s">
        <v>981</v>
      </c>
      <c r="M845" s="359" t="s">
        <v>987</v>
      </c>
      <c r="N845" s="359"/>
      <c r="O845" s="359"/>
      <c r="P845" s="359"/>
    </row>
    <row r="846" spans="1:16" ht="18">
      <c r="A846" s="360">
        <v>774</v>
      </c>
      <c r="B846" s="359" t="s">
        <v>970</v>
      </c>
      <c r="C846" s="359" t="s">
        <v>65</v>
      </c>
      <c r="D846" s="359" t="s">
        <v>966</v>
      </c>
      <c r="E846" s="359" t="s">
        <v>959</v>
      </c>
      <c r="F846" s="359" t="s">
        <v>990</v>
      </c>
      <c r="G846" s="358" t="s">
        <v>987</v>
      </c>
      <c r="H846" s="359" t="s">
        <v>966</v>
      </c>
      <c r="I846" s="359" t="s">
        <v>964</v>
      </c>
      <c r="J846" s="359"/>
      <c r="K846" s="360" t="s">
        <v>971</v>
      </c>
      <c r="L846" s="359" t="s">
        <v>981</v>
      </c>
      <c r="M846" s="359" t="s">
        <v>987</v>
      </c>
      <c r="N846" s="359"/>
      <c r="O846" s="359"/>
      <c r="P846" s="359"/>
    </row>
    <row r="847" spans="1:16" ht="18">
      <c r="A847" s="360">
        <v>775</v>
      </c>
      <c r="B847" s="359" t="s">
        <v>970</v>
      </c>
      <c r="C847" s="359" t="s">
        <v>65</v>
      </c>
      <c r="D847" s="359" t="s">
        <v>966</v>
      </c>
      <c r="E847" s="359" t="s">
        <v>959</v>
      </c>
      <c r="F847" s="359" t="s">
        <v>990</v>
      </c>
      <c r="G847" s="358" t="s">
        <v>987</v>
      </c>
      <c r="H847" s="359" t="s">
        <v>966</v>
      </c>
      <c r="I847" s="359" t="s">
        <v>964</v>
      </c>
      <c r="J847" s="359"/>
      <c r="K847" s="360" t="s">
        <v>971</v>
      </c>
      <c r="L847" s="359" t="s">
        <v>981</v>
      </c>
      <c r="M847" s="359" t="s">
        <v>987</v>
      </c>
      <c r="N847" s="359"/>
      <c r="O847" s="359"/>
      <c r="P847" s="359"/>
    </row>
    <row r="848" spans="1:16" ht="18">
      <c r="A848" s="360">
        <v>776</v>
      </c>
      <c r="B848" s="359" t="s">
        <v>970</v>
      </c>
      <c r="C848" s="359" t="s">
        <v>65</v>
      </c>
      <c r="D848" s="359" t="s">
        <v>966</v>
      </c>
      <c r="E848" s="359" t="s">
        <v>959</v>
      </c>
      <c r="F848" s="359" t="s">
        <v>990</v>
      </c>
      <c r="G848" s="358" t="s">
        <v>987</v>
      </c>
      <c r="H848" s="359" t="s">
        <v>966</v>
      </c>
      <c r="I848" s="359" t="s">
        <v>964</v>
      </c>
      <c r="J848" s="359"/>
      <c r="K848" s="360" t="s">
        <v>971</v>
      </c>
      <c r="L848" s="359" t="s">
        <v>981</v>
      </c>
      <c r="M848" s="359" t="s">
        <v>987</v>
      </c>
      <c r="N848" s="359"/>
      <c r="O848" s="359"/>
      <c r="P848" s="359"/>
    </row>
    <row r="849" spans="1:16" ht="18">
      <c r="A849" s="360">
        <v>777</v>
      </c>
      <c r="B849" s="359" t="s">
        <v>970</v>
      </c>
      <c r="C849" s="359" t="s">
        <v>263</v>
      </c>
      <c r="D849" s="359" t="s">
        <v>966</v>
      </c>
      <c r="E849" s="359" t="s">
        <v>959</v>
      </c>
      <c r="F849" s="359" t="s">
        <v>990</v>
      </c>
      <c r="G849" s="358" t="s">
        <v>987</v>
      </c>
      <c r="H849" s="359" t="s">
        <v>966</v>
      </c>
      <c r="I849" s="359" t="s">
        <v>964</v>
      </c>
      <c r="J849" s="359"/>
      <c r="K849" s="360" t="s">
        <v>971</v>
      </c>
      <c r="L849" s="359" t="s">
        <v>981</v>
      </c>
      <c r="M849" s="359" t="s">
        <v>987</v>
      </c>
      <c r="N849" s="359"/>
      <c r="O849" s="359"/>
      <c r="P849" s="359"/>
    </row>
    <row r="850" spans="1:16" ht="18">
      <c r="A850" s="360">
        <v>778</v>
      </c>
      <c r="B850" s="359" t="s">
        <v>970</v>
      </c>
      <c r="C850" s="359" t="s">
        <v>263</v>
      </c>
      <c r="D850" s="359" t="s">
        <v>966</v>
      </c>
      <c r="E850" s="359" t="s">
        <v>959</v>
      </c>
      <c r="F850" s="359" t="s">
        <v>990</v>
      </c>
      <c r="G850" s="358" t="s">
        <v>987</v>
      </c>
      <c r="H850" s="359" t="s">
        <v>966</v>
      </c>
      <c r="I850" s="359" t="s">
        <v>964</v>
      </c>
      <c r="J850" s="359"/>
      <c r="K850" s="360" t="s">
        <v>971</v>
      </c>
      <c r="L850" s="359" t="s">
        <v>981</v>
      </c>
      <c r="M850" s="359" t="s">
        <v>987</v>
      </c>
      <c r="N850" s="359"/>
      <c r="O850" s="359"/>
      <c r="P850" s="359"/>
    </row>
    <row r="851" spans="1:16" ht="18">
      <c r="A851" s="360">
        <v>779</v>
      </c>
      <c r="B851" s="359" t="s">
        <v>970</v>
      </c>
      <c r="C851" s="359" t="s">
        <v>263</v>
      </c>
      <c r="D851" s="359" t="s">
        <v>966</v>
      </c>
      <c r="E851" s="359" t="s">
        <v>959</v>
      </c>
      <c r="F851" s="359" t="s">
        <v>990</v>
      </c>
      <c r="G851" s="358" t="s">
        <v>987</v>
      </c>
      <c r="H851" s="359" t="s">
        <v>966</v>
      </c>
      <c r="I851" s="359" t="s">
        <v>964</v>
      </c>
      <c r="J851" s="359"/>
      <c r="K851" s="360" t="s">
        <v>971</v>
      </c>
      <c r="L851" s="359" t="s">
        <v>981</v>
      </c>
      <c r="M851" s="359" t="s">
        <v>987</v>
      </c>
      <c r="N851" s="359"/>
      <c r="O851" s="359"/>
      <c r="P851" s="359"/>
    </row>
    <row r="852" spans="1:16" ht="18">
      <c r="A852" s="360">
        <v>780</v>
      </c>
      <c r="B852" s="359" t="s">
        <v>970</v>
      </c>
      <c r="C852" s="359" t="s">
        <v>263</v>
      </c>
      <c r="D852" s="359" t="s">
        <v>966</v>
      </c>
      <c r="E852" s="359" t="s">
        <v>959</v>
      </c>
      <c r="F852" s="359" t="s">
        <v>990</v>
      </c>
      <c r="G852" s="358" t="s">
        <v>987</v>
      </c>
      <c r="H852" s="359" t="s">
        <v>966</v>
      </c>
      <c r="I852" s="359" t="s">
        <v>964</v>
      </c>
      <c r="J852" s="359"/>
      <c r="K852" s="360" t="s">
        <v>971</v>
      </c>
      <c r="L852" s="359" t="s">
        <v>981</v>
      </c>
      <c r="M852" s="359" t="s">
        <v>987</v>
      </c>
      <c r="N852" s="359"/>
      <c r="O852" s="359"/>
      <c r="P852" s="359"/>
    </row>
    <row r="853" spans="1:16" ht="18">
      <c r="A853" s="360">
        <v>781</v>
      </c>
      <c r="B853" s="359" t="s">
        <v>970</v>
      </c>
      <c r="C853" s="359" t="s">
        <v>263</v>
      </c>
      <c r="D853" s="359" t="s">
        <v>966</v>
      </c>
      <c r="E853" s="359" t="s">
        <v>959</v>
      </c>
      <c r="F853" s="359" t="s">
        <v>990</v>
      </c>
      <c r="G853" s="358" t="s">
        <v>987</v>
      </c>
      <c r="H853" s="359" t="s">
        <v>966</v>
      </c>
      <c r="I853" s="359" t="s">
        <v>964</v>
      </c>
      <c r="J853" s="359"/>
      <c r="K853" s="360" t="s">
        <v>971</v>
      </c>
      <c r="L853" s="359" t="s">
        <v>981</v>
      </c>
      <c r="M853" s="359" t="s">
        <v>987</v>
      </c>
      <c r="N853" s="359"/>
      <c r="O853" s="359"/>
      <c r="P853" s="359"/>
    </row>
    <row r="854" spans="1:16" ht="18">
      <c r="A854" s="360">
        <v>782</v>
      </c>
      <c r="B854" s="359" t="s">
        <v>970</v>
      </c>
      <c r="C854" s="359" t="s">
        <v>263</v>
      </c>
      <c r="D854" s="359" t="s">
        <v>966</v>
      </c>
      <c r="E854" s="359" t="s">
        <v>959</v>
      </c>
      <c r="F854" s="359" t="s">
        <v>990</v>
      </c>
      <c r="G854" s="358" t="s">
        <v>987</v>
      </c>
      <c r="H854" s="359" t="s">
        <v>966</v>
      </c>
      <c r="I854" s="359" t="s">
        <v>964</v>
      </c>
      <c r="J854" s="359"/>
      <c r="K854" s="360" t="s">
        <v>971</v>
      </c>
      <c r="L854" s="359" t="s">
        <v>981</v>
      </c>
      <c r="M854" s="359" t="s">
        <v>987</v>
      </c>
      <c r="N854" s="359"/>
      <c r="O854" s="359"/>
      <c r="P854" s="359"/>
    </row>
    <row r="855" spans="1:16" ht="18">
      <c r="A855" s="360">
        <v>783</v>
      </c>
      <c r="B855" s="359" t="s">
        <v>970</v>
      </c>
      <c r="C855" s="359" t="s">
        <v>263</v>
      </c>
      <c r="D855" s="359" t="s">
        <v>966</v>
      </c>
      <c r="E855" s="359" t="s">
        <v>959</v>
      </c>
      <c r="F855" s="359" t="s">
        <v>990</v>
      </c>
      <c r="G855" s="358" t="s">
        <v>987</v>
      </c>
      <c r="H855" s="359" t="s">
        <v>966</v>
      </c>
      <c r="I855" s="359" t="s">
        <v>964</v>
      </c>
      <c r="J855" s="359"/>
      <c r="K855" s="360" t="s">
        <v>971</v>
      </c>
      <c r="L855" s="359" t="s">
        <v>981</v>
      </c>
      <c r="M855" s="359" t="s">
        <v>987</v>
      </c>
      <c r="N855" s="359"/>
      <c r="O855" s="359"/>
      <c r="P855" s="359"/>
    </row>
    <row r="856" spans="1:16" ht="18">
      <c r="A856" s="360">
        <v>784</v>
      </c>
      <c r="B856" s="359" t="s">
        <v>970</v>
      </c>
      <c r="C856" s="359" t="s">
        <v>263</v>
      </c>
      <c r="D856" s="359" t="s">
        <v>966</v>
      </c>
      <c r="E856" s="359" t="s">
        <v>959</v>
      </c>
      <c r="F856" s="359" t="s">
        <v>990</v>
      </c>
      <c r="G856" s="358" t="s">
        <v>987</v>
      </c>
      <c r="H856" s="359" t="s">
        <v>966</v>
      </c>
      <c r="I856" s="359" t="s">
        <v>964</v>
      </c>
      <c r="J856" s="359"/>
      <c r="K856" s="360" t="s">
        <v>971</v>
      </c>
      <c r="L856" s="359" t="s">
        <v>981</v>
      </c>
      <c r="M856" s="359" t="s">
        <v>987</v>
      </c>
      <c r="N856" s="359"/>
      <c r="O856" s="359"/>
      <c r="P856" s="359"/>
    </row>
    <row r="857" spans="1:16" ht="18">
      <c r="A857" s="360">
        <v>785</v>
      </c>
      <c r="B857" s="359" t="s">
        <v>970</v>
      </c>
      <c r="C857" s="359" t="s">
        <v>263</v>
      </c>
      <c r="D857" s="359" t="s">
        <v>966</v>
      </c>
      <c r="E857" s="359" t="s">
        <v>959</v>
      </c>
      <c r="F857" s="359" t="s">
        <v>990</v>
      </c>
      <c r="G857" s="358" t="s">
        <v>987</v>
      </c>
      <c r="H857" s="359" t="s">
        <v>966</v>
      </c>
      <c r="I857" s="359" t="s">
        <v>964</v>
      </c>
      <c r="J857" s="359"/>
      <c r="K857" s="360" t="s">
        <v>971</v>
      </c>
      <c r="L857" s="359" t="s">
        <v>981</v>
      </c>
      <c r="M857" s="359" t="s">
        <v>987</v>
      </c>
      <c r="N857" s="359"/>
      <c r="O857" s="359"/>
      <c r="P857" s="359"/>
    </row>
    <row r="858" spans="1:16" ht="18">
      <c r="A858" s="360">
        <v>786</v>
      </c>
      <c r="B858" s="359" t="s">
        <v>970</v>
      </c>
      <c r="C858" s="359" t="s">
        <v>263</v>
      </c>
      <c r="D858" s="359" t="s">
        <v>966</v>
      </c>
      <c r="E858" s="359" t="s">
        <v>959</v>
      </c>
      <c r="F858" s="359" t="s">
        <v>990</v>
      </c>
      <c r="G858" s="358" t="s">
        <v>987</v>
      </c>
      <c r="H858" s="359" t="s">
        <v>966</v>
      </c>
      <c r="I858" s="359" t="s">
        <v>964</v>
      </c>
      <c r="J858" s="359"/>
      <c r="K858" s="360" t="s">
        <v>971</v>
      </c>
      <c r="L858" s="359" t="s">
        <v>981</v>
      </c>
      <c r="M858" s="359" t="s">
        <v>987</v>
      </c>
      <c r="N858" s="359"/>
      <c r="O858" s="359"/>
      <c r="P858" s="359"/>
    </row>
    <row r="859" spans="1:16" ht="18">
      <c r="A859" s="360">
        <v>787</v>
      </c>
      <c r="B859" s="359" t="s">
        <v>970</v>
      </c>
      <c r="C859" s="359" t="s">
        <v>263</v>
      </c>
      <c r="D859" s="359" t="s">
        <v>966</v>
      </c>
      <c r="E859" s="359" t="s">
        <v>959</v>
      </c>
      <c r="F859" s="359" t="s">
        <v>990</v>
      </c>
      <c r="G859" s="358" t="s">
        <v>987</v>
      </c>
      <c r="H859" s="359" t="s">
        <v>966</v>
      </c>
      <c r="I859" s="359" t="s">
        <v>964</v>
      </c>
      <c r="J859" s="359"/>
      <c r="K859" s="360" t="s">
        <v>971</v>
      </c>
      <c r="L859" s="359" t="s">
        <v>981</v>
      </c>
      <c r="M859" s="359" t="s">
        <v>987</v>
      </c>
      <c r="N859" s="359"/>
      <c r="O859" s="359"/>
      <c r="P859" s="359"/>
    </row>
    <row r="860" spans="1:16" ht="18">
      <c r="A860" s="360">
        <v>788</v>
      </c>
      <c r="B860" s="359" t="s">
        <v>970</v>
      </c>
      <c r="C860" s="359" t="s">
        <v>263</v>
      </c>
      <c r="D860" s="359" t="s">
        <v>966</v>
      </c>
      <c r="E860" s="359" t="s">
        <v>959</v>
      </c>
      <c r="F860" s="359" t="s">
        <v>990</v>
      </c>
      <c r="G860" s="358" t="s">
        <v>987</v>
      </c>
      <c r="H860" s="359" t="s">
        <v>966</v>
      </c>
      <c r="I860" s="359" t="s">
        <v>964</v>
      </c>
      <c r="J860" s="359"/>
      <c r="K860" s="360" t="s">
        <v>971</v>
      </c>
      <c r="L860" s="359" t="s">
        <v>981</v>
      </c>
      <c r="M860" s="359" t="s">
        <v>987</v>
      </c>
      <c r="N860" s="359"/>
      <c r="O860" s="359"/>
      <c r="P860" s="359"/>
    </row>
    <row r="861" spans="1:16" ht="18">
      <c r="A861" s="360">
        <v>789</v>
      </c>
      <c r="B861" s="359" t="s">
        <v>970</v>
      </c>
      <c r="C861" s="359" t="s">
        <v>263</v>
      </c>
      <c r="D861" s="359" t="s">
        <v>966</v>
      </c>
      <c r="E861" s="359" t="s">
        <v>959</v>
      </c>
      <c r="F861" s="359" t="s">
        <v>990</v>
      </c>
      <c r="G861" s="358" t="s">
        <v>987</v>
      </c>
      <c r="H861" s="359" t="s">
        <v>966</v>
      </c>
      <c r="I861" s="359" t="s">
        <v>964</v>
      </c>
      <c r="J861" s="359"/>
      <c r="K861" s="360" t="s">
        <v>971</v>
      </c>
      <c r="L861" s="359" t="s">
        <v>981</v>
      </c>
      <c r="M861" s="359" t="s">
        <v>987</v>
      </c>
      <c r="N861" s="359"/>
      <c r="O861" s="359"/>
      <c r="P861" s="359"/>
    </row>
    <row r="862" spans="1:16" ht="18">
      <c r="A862" s="360">
        <v>790</v>
      </c>
      <c r="B862" s="359" t="s">
        <v>970</v>
      </c>
      <c r="C862" s="359" t="s">
        <v>263</v>
      </c>
      <c r="D862" s="359" t="s">
        <v>966</v>
      </c>
      <c r="E862" s="359" t="s">
        <v>959</v>
      </c>
      <c r="F862" s="359" t="s">
        <v>990</v>
      </c>
      <c r="G862" s="358" t="s">
        <v>987</v>
      </c>
      <c r="H862" s="359" t="s">
        <v>966</v>
      </c>
      <c r="I862" s="359" t="s">
        <v>964</v>
      </c>
      <c r="J862" s="359"/>
      <c r="K862" s="360" t="s">
        <v>971</v>
      </c>
      <c r="L862" s="359" t="s">
        <v>981</v>
      </c>
      <c r="M862" s="359" t="s">
        <v>987</v>
      </c>
      <c r="N862" s="359"/>
      <c r="O862" s="359"/>
      <c r="P862" s="359"/>
    </row>
    <row r="863" spans="1:16" ht="18">
      <c r="A863" s="360">
        <v>791</v>
      </c>
      <c r="B863" s="359" t="s">
        <v>970</v>
      </c>
      <c r="C863" s="359" t="s">
        <v>263</v>
      </c>
      <c r="D863" s="359" t="s">
        <v>966</v>
      </c>
      <c r="E863" s="359" t="s">
        <v>959</v>
      </c>
      <c r="F863" s="359" t="s">
        <v>990</v>
      </c>
      <c r="G863" s="358" t="s">
        <v>987</v>
      </c>
      <c r="H863" s="359" t="s">
        <v>966</v>
      </c>
      <c r="I863" s="359" t="s">
        <v>964</v>
      </c>
      <c r="J863" s="359"/>
      <c r="K863" s="360" t="s">
        <v>971</v>
      </c>
      <c r="L863" s="359" t="s">
        <v>981</v>
      </c>
      <c r="M863" s="359" t="s">
        <v>987</v>
      </c>
      <c r="N863" s="359"/>
      <c r="O863" s="359"/>
      <c r="P863" s="359"/>
    </row>
    <row r="864" spans="1:16" ht="18">
      <c r="A864" s="360">
        <v>792</v>
      </c>
      <c r="B864" s="359" t="s">
        <v>970</v>
      </c>
      <c r="C864" s="359" t="s">
        <v>263</v>
      </c>
      <c r="D864" s="359" t="s">
        <v>966</v>
      </c>
      <c r="E864" s="359" t="s">
        <v>959</v>
      </c>
      <c r="F864" s="359" t="s">
        <v>990</v>
      </c>
      <c r="G864" s="358" t="s">
        <v>987</v>
      </c>
      <c r="H864" s="359" t="s">
        <v>966</v>
      </c>
      <c r="I864" s="359" t="s">
        <v>964</v>
      </c>
      <c r="J864" s="359"/>
      <c r="K864" s="360" t="s">
        <v>971</v>
      </c>
      <c r="L864" s="359" t="s">
        <v>981</v>
      </c>
      <c r="M864" s="359" t="s">
        <v>987</v>
      </c>
      <c r="N864" s="359"/>
      <c r="O864" s="359"/>
      <c r="P864" s="359"/>
    </row>
    <row r="865" spans="1:16" ht="18">
      <c r="A865" s="360">
        <v>793</v>
      </c>
      <c r="B865" s="359" t="s">
        <v>970</v>
      </c>
      <c r="C865" s="359" t="s">
        <v>263</v>
      </c>
      <c r="D865" s="359" t="s">
        <v>966</v>
      </c>
      <c r="E865" s="359" t="s">
        <v>959</v>
      </c>
      <c r="F865" s="359" t="s">
        <v>990</v>
      </c>
      <c r="G865" s="358" t="s">
        <v>987</v>
      </c>
      <c r="H865" s="359" t="s">
        <v>966</v>
      </c>
      <c r="I865" s="359" t="s">
        <v>964</v>
      </c>
      <c r="J865" s="359"/>
      <c r="K865" s="360" t="s">
        <v>1010</v>
      </c>
      <c r="L865" s="359" t="s">
        <v>981</v>
      </c>
      <c r="M865" s="359" t="s">
        <v>987</v>
      </c>
      <c r="N865" s="359"/>
      <c r="O865" s="359"/>
      <c r="P865" s="359"/>
    </row>
    <row r="866" spans="1:16" ht="18">
      <c r="A866" s="360">
        <v>794</v>
      </c>
      <c r="B866" s="359" t="s">
        <v>970</v>
      </c>
      <c r="C866" s="359" t="s">
        <v>263</v>
      </c>
      <c r="D866" s="359" t="s">
        <v>966</v>
      </c>
      <c r="E866" s="359" t="s">
        <v>959</v>
      </c>
      <c r="F866" s="359" t="s">
        <v>990</v>
      </c>
      <c r="G866" s="358" t="s">
        <v>987</v>
      </c>
      <c r="H866" s="359" t="s">
        <v>966</v>
      </c>
      <c r="I866" s="359" t="s">
        <v>964</v>
      </c>
      <c r="J866" s="359"/>
      <c r="K866" s="360" t="s">
        <v>971</v>
      </c>
      <c r="L866" s="359" t="s">
        <v>981</v>
      </c>
      <c r="M866" s="359" t="s">
        <v>987</v>
      </c>
      <c r="N866" s="359"/>
      <c r="O866" s="359"/>
      <c r="P866" s="359"/>
    </row>
    <row r="867" spans="1:16" ht="18">
      <c r="A867" s="360">
        <v>795</v>
      </c>
      <c r="B867" s="359" t="s">
        <v>970</v>
      </c>
      <c r="C867" s="359" t="s">
        <v>263</v>
      </c>
      <c r="D867" s="359" t="s">
        <v>966</v>
      </c>
      <c r="E867" s="359" t="s">
        <v>959</v>
      </c>
      <c r="F867" s="359" t="s">
        <v>990</v>
      </c>
      <c r="G867" s="358" t="s">
        <v>987</v>
      </c>
      <c r="H867" s="359" t="s">
        <v>966</v>
      </c>
      <c r="I867" s="359" t="s">
        <v>964</v>
      </c>
      <c r="J867" s="359"/>
      <c r="K867" s="360" t="s">
        <v>971</v>
      </c>
      <c r="L867" s="359" t="s">
        <v>981</v>
      </c>
      <c r="M867" s="359" t="s">
        <v>987</v>
      </c>
      <c r="N867" s="359"/>
      <c r="O867" s="359"/>
      <c r="P867" s="359"/>
    </row>
    <row r="868" spans="1:16" ht="18">
      <c r="A868" s="360">
        <v>796</v>
      </c>
      <c r="B868" s="359" t="s">
        <v>970</v>
      </c>
      <c r="C868" s="359" t="s">
        <v>263</v>
      </c>
      <c r="D868" s="359" t="s">
        <v>966</v>
      </c>
      <c r="E868" s="359" t="s">
        <v>959</v>
      </c>
      <c r="F868" s="359" t="s">
        <v>990</v>
      </c>
      <c r="G868" s="358" t="s">
        <v>987</v>
      </c>
      <c r="H868" s="359" t="s">
        <v>966</v>
      </c>
      <c r="I868" s="359" t="s">
        <v>964</v>
      </c>
      <c r="J868" s="359"/>
      <c r="K868" s="360" t="s">
        <v>971</v>
      </c>
      <c r="L868" s="359" t="s">
        <v>981</v>
      </c>
      <c r="M868" s="359" t="s">
        <v>987</v>
      </c>
      <c r="N868" s="359"/>
      <c r="O868" s="359"/>
      <c r="P868" s="359"/>
    </row>
    <row r="869" spans="1:16" ht="18">
      <c r="A869" s="360">
        <v>797</v>
      </c>
      <c r="B869" s="359" t="s">
        <v>970</v>
      </c>
      <c r="C869" s="359" t="s">
        <v>263</v>
      </c>
      <c r="D869" s="359" t="s">
        <v>966</v>
      </c>
      <c r="E869" s="359" t="s">
        <v>959</v>
      </c>
      <c r="F869" s="359" t="s">
        <v>990</v>
      </c>
      <c r="G869" s="358" t="s">
        <v>987</v>
      </c>
      <c r="H869" s="359" t="s">
        <v>966</v>
      </c>
      <c r="I869" s="359" t="s">
        <v>964</v>
      </c>
      <c r="J869" s="359"/>
      <c r="K869" s="360" t="s">
        <v>971</v>
      </c>
      <c r="L869" s="359" t="s">
        <v>981</v>
      </c>
      <c r="M869" s="359" t="s">
        <v>987</v>
      </c>
      <c r="N869" s="359"/>
      <c r="O869" s="359"/>
      <c r="P869" s="359"/>
    </row>
    <row r="870" spans="1:16" ht="18">
      <c r="A870" s="360">
        <v>798</v>
      </c>
      <c r="B870" s="359" t="s">
        <v>970</v>
      </c>
      <c r="C870" s="359" t="s">
        <v>263</v>
      </c>
      <c r="D870" s="359" t="s">
        <v>966</v>
      </c>
      <c r="E870" s="359" t="s">
        <v>959</v>
      </c>
      <c r="F870" s="359" t="s">
        <v>990</v>
      </c>
      <c r="G870" s="358" t="s">
        <v>987</v>
      </c>
      <c r="H870" s="359" t="s">
        <v>966</v>
      </c>
      <c r="I870" s="359" t="s">
        <v>964</v>
      </c>
      <c r="J870" s="359"/>
      <c r="K870" s="360" t="s">
        <v>971</v>
      </c>
      <c r="L870" s="359" t="s">
        <v>981</v>
      </c>
      <c r="M870" s="359" t="s">
        <v>987</v>
      </c>
      <c r="N870" s="359"/>
      <c r="O870" s="359"/>
      <c r="P870" s="359"/>
    </row>
    <row r="871" spans="1:16" ht="18">
      <c r="A871" s="360">
        <v>799</v>
      </c>
      <c r="B871" s="359" t="s">
        <v>970</v>
      </c>
      <c r="C871" s="359" t="s">
        <v>263</v>
      </c>
      <c r="D871" s="359" t="s">
        <v>966</v>
      </c>
      <c r="E871" s="359" t="s">
        <v>959</v>
      </c>
      <c r="F871" s="359" t="s">
        <v>990</v>
      </c>
      <c r="G871" s="358" t="s">
        <v>987</v>
      </c>
      <c r="H871" s="359" t="s">
        <v>966</v>
      </c>
      <c r="I871" s="359" t="s">
        <v>964</v>
      </c>
      <c r="J871" s="359"/>
      <c r="K871" s="360" t="s">
        <v>971</v>
      </c>
      <c r="L871" s="359" t="s">
        <v>148</v>
      </c>
      <c r="M871" s="359" t="s">
        <v>1004</v>
      </c>
      <c r="N871" s="359"/>
      <c r="O871" s="359"/>
      <c r="P871" s="359"/>
    </row>
    <row r="872" spans="1:16" ht="18">
      <c r="A872" s="360">
        <v>800</v>
      </c>
      <c r="B872" s="359" t="s">
        <v>970</v>
      </c>
      <c r="C872" s="359" t="s">
        <v>263</v>
      </c>
      <c r="D872" s="359" t="s">
        <v>966</v>
      </c>
      <c r="E872" s="359" t="s">
        <v>959</v>
      </c>
      <c r="F872" s="359" t="s">
        <v>990</v>
      </c>
      <c r="G872" s="358" t="s">
        <v>987</v>
      </c>
      <c r="H872" s="359" t="s">
        <v>966</v>
      </c>
      <c r="I872" s="359" t="s">
        <v>964</v>
      </c>
      <c r="J872" s="359"/>
      <c r="K872" s="360" t="s">
        <v>971</v>
      </c>
      <c r="L872" s="359" t="s">
        <v>981</v>
      </c>
      <c r="M872" s="359" t="s">
        <v>987</v>
      </c>
      <c r="N872" s="359"/>
      <c r="O872" s="359"/>
      <c r="P872" s="359"/>
    </row>
    <row r="873" spans="1:16" ht="18">
      <c r="A873" s="360">
        <v>801</v>
      </c>
      <c r="B873" s="359" t="s">
        <v>963</v>
      </c>
      <c r="C873" s="359" t="s">
        <v>113</v>
      </c>
      <c r="D873" s="359" t="s">
        <v>966</v>
      </c>
      <c r="E873" s="359" t="s">
        <v>959</v>
      </c>
      <c r="F873" s="359" t="s">
        <v>994</v>
      </c>
      <c r="G873" s="358" t="s">
        <v>977</v>
      </c>
      <c r="H873" s="359" t="s">
        <v>966</v>
      </c>
      <c r="I873" s="359" t="s">
        <v>964</v>
      </c>
      <c r="J873" s="359" t="s">
        <v>965</v>
      </c>
      <c r="K873" s="360" t="s">
        <v>962</v>
      </c>
      <c r="L873" s="359" t="s">
        <v>976</v>
      </c>
      <c r="M873" s="359" t="s">
        <v>977</v>
      </c>
      <c r="N873" s="359"/>
      <c r="O873" s="359"/>
      <c r="P873" s="359"/>
    </row>
    <row r="874" spans="1:16" ht="18">
      <c r="A874" s="360">
        <v>802</v>
      </c>
      <c r="B874" s="359" t="s">
        <v>963</v>
      </c>
      <c r="C874" s="359" t="s">
        <v>113</v>
      </c>
      <c r="D874" s="359" t="s">
        <v>966</v>
      </c>
      <c r="E874" s="359" t="s">
        <v>959</v>
      </c>
      <c r="F874" s="359" t="s">
        <v>994</v>
      </c>
      <c r="G874" s="358" t="s">
        <v>977</v>
      </c>
      <c r="H874" s="359" t="s">
        <v>966</v>
      </c>
      <c r="I874" s="359" t="s">
        <v>964</v>
      </c>
      <c r="J874" s="359" t="s">
        <v>965</v>
      </c>
      <c r="K874" s="360" t="s">
        <v>962</v>
      </c>
      <c r="L874" s="359" t="s">
        <v>976</v>
      </c>
      <c r="M874" s="359" t="s">
        <v>977</v>
      </c>
      <c r="N874" s="359"/>
      <c r="O874" s="359"/>
      <c r="P874" s="359"/>
    </row>
    <row r="875" spans="1:16" ht="18">
      <c r="A875" s="360">
        <v>803</v>
      </c>
      <c r="B875" s="359" t="s">
        <v>963</v>
      </c>
      <c r="C875" s="359" t="s">
        <v>152</v>
      </c>
      <c r="D875" s="359" t="s">
        <v>966</v>
      </c>
      <c r="E875" s="359" t="s">
        <v>959</v>
      </c>
      <c r="F875" s="359" t="s">
        <v>994</v>
      </c>
      <c r="G875" s="358" t="s">
        <v>977</v>
      </c>
      <c r="H875" s="359"/>
      <c r="I875" s="359"/>
      <c r="J875" s="359"/>
      <c r="K875" s="360" t="s">
        <v>962</v>
      </c>
      <c r="L875" s="359" t="s">
        <v>148</v>
      </c>
      <c r="M875" s="359" t="s">
        <v>1011</v>
      </c>
      <c r="N875" s="359"/>
      <c r="O875" s="359"/>
      <c r="P875" s="359"/>
    </row>
    <row r="876" spans="1:16" ht="18">
      <c r="A876" s="360">
        <v>804</v>
      </c>
      <c r="B876" s="359" t="s">
        <v>963</v>
      </c>
      <c r="C876" s="359" t="s">
        <v>152</v>
      </c>
      <c r="D876" s="359" t="s">
        <v>966</v>
      </c>
      <c r="E876" s="359" t="s">
        <v>959</v>
      </c>
      <c r="F876" s="359" t="s">
        <v>994</v>
      </c>
      <c r="G876" s="358" t="s">
        <v>977</v>
      </c>
      <c r="H876" s="359"/>
      <c r="I876" s="359"/>
      <c r="J876" s="359"/>
      <c r="K876" s="360" t="s">
        <v>962</v>
      </c>
      <c r="L876" s="359" t="s">
        <v>148</v>
      </c>
      <c r="M876" s="359" t="s">
        <v>1011</v>
      </c>
      <c r="N876" s="359"/>
      <c r="O876" s="359"/>
      <c r="P876" s="359"/>
    </row>
    <row r="877" spans="1:16" ht="18">
      <c r="A877" s="360">
        <v>805</v>
      </c>
      <c r="B877" s="359" t="s">
        <v>969</v>
      </c>
      <c r="C877" s="359" t="s">
        <v>84</v>
      </c>
      <c r="D877" s="359" t="s">
        <v>966</v>
      </c>
      <c r="E877" s="359" t="s">
        <v>959</v>
      </c>
      <c r="F877" s="359" t="s">
        <v>994</v>
      </c>
      <c r="G877" s="358" t="s">
        <v>977</v>
      </c>
      <c r="H877" s="359" t="s">
        <v>966</v>
      </c>
      <c r="I877" s="359" t="s">
        <v>964</v>
      </c>
      <c r="J877" s="359"/>
      <c r="K877" s="360" t="s">
        <v>967</v>
      </c>
      <c r="L877" s="359" t="s">
        <v>981</v>
      </c>
      <c r="M877" s="359" t="s">
        <v>987</v>
      </c>
      <c r="N877" s="359"/>
      <c r="O877" s="359"/>
      <c r="P877" s="359"/>
    </row>
    <row r="878" spans="1:16" ht="18">
      <c r="A878" s="360">
        <v>806</v>
      </c>
      <c r="B878" s="359" t="s">
        <v>969</v>
      </c>
      <c r="C878" s="359" t="s">
        <v>84</v>
      </c>
      <c r="D878" s="359" t="s">
        <v>966</v>
      </c>
      <c r="E878" s="359" t="s">
        <v>959</v>
      </c>
      <c r="F878" s="359" t="s">
        <v>994</v>
      </c>
      <c r="G878" s="358" t="s">
        <v>977</v>
      </c>
      <c r="H878" s="359"/>
      <c r="I878" s="359"/>
      <c r="J878" s="359"/>
      <c r="K878" s="360" t="s">
        <v>967</v>
      </c>
      <c r="L878" s="359" t="s">
        <v>148</v>
      </c>
      <c r="M878" s="359" t="s">
        <v>1011</v>
      </c>
      <c r="N878" s="359"/>
      <c r="O878" s="359"/>
      <c r="P878" s="359"/>
    </row>
    <row r="879" spans="1:16" ht="18">
      <c r="A879" s="360">
        <v>807</v>
      </c>
      <c r="B879" s="359" t="s">
        <v>969</v>
      </c>
      <c r="C879" s="359" t="s">
        <v>25</v>
      </c>
      <c r="D879" s="359" t="s">
        <v>966</v>
      </c>
      <c r="E879" s="359" t="s">
        <v>959</v>
      </c>
      <c r="F879" s="359" t="s">
        <v>994</v>
      </c>
      <c r="G879" s="358" t="s">
        <v>977</v>
      </c>
      <c r="H879" s="359"/>
      <c r="I879" s="359"/>
      <c r="J879" s="359"/>
      <c r="K879" s="360" t="s">
        <v>967</v>
      </c>
      <c r="L879" s="359" t="s">
        <v>148</v>
      </c>
      <c r="M879" s="359" t="s">
        <v>1011</v>
      </c>
      <c r="N879" s="359"/>
      <c r="O879" s="359"/>
      <c r="P879" s="359"/>
    </row>
    <row r="880" spans="1:16" ht="18">
      <c r="A880" s="360">
        <v>808</v>
      </c>
      <c r="B880" s="359" t="s">
        <v>969</v>
      </c>
      <c r="C880" s="359" t="s">
        <v>101</v>
      </c>
      <c r="D880" s="359" t="s">
        <v>966</v>
      </c>
      <c r="E880" s="359" t="s">
        <v>959</v>
      </c>
      <c r="F880" s="359" t="s">
        <v>994</v>
      </c>
      <c r="G880" s="358" t="s">
        <v>977</v>
      </c>
      <c r="H880" s="359"/>
      <c r="I880" s="359"/>
      <c r="J880" s="359"/>
      <c r="K880" s="360" t="s">
        <v>967</v>
      </c>
      <c r="L880" s="359" t="s">
        <v>148</v>
      </c>
      <c r="M880" s="359" t="s">
        <v>1011</v>
      </c>
      <c r="N880" s="359"/>
      <c r="O880" s="359"/>
      <c r="P880" s="359"/>
    </row>
    <row r="881" spans="1:16" ht="18">
      <c r="A881" s="360">
        <v>809</v>
      </c>
      <c r="B881" s="359" t="s">
        <v>970</v>
      </c>
      <c r="C881" s="359" t="s">
        <v>65</v>
      </c>
      <c r="D881" s="359" t="s">
        <v>966</v>
      </c>
      <c r="E881" s="359" t="s">
        <v>959</v>
      </c>
      <c r="F881" s="359" t="s">
        <v>994</v>
      </c>
      <c r="G881" s="358" t="s">
        <v>977</v>
      </c>
      <c r="H881" s="359"/>
      <c r="I881" s="359"/>
      <c r="J881" s="359"/>
      <c r="K881" s="360" t="s">
        <v>971</v>
      </c>
      <c r="L881" s="359" t="s">
        <v>148</v>
      </c>
      <c r="M881" s="359" t="s">
        <v>1011</v>
      </c>
      <c r="N881" s="359"/>
      <c r="O881" s="359"/>
      <c r="P881" s="359"/>
    </row>
    <row r="882" spans="1:16" ht="18">
      <c r="A882" s="360">
        <v>810</v>
      </c>
      <c r="B882" s="359" t="s">
        <v>970</v>
      </c>
      <c r="C882" s="359" t="s">
        <v>65</v>
      </c>
      <c r="D882" s="359" t="s">
        <v>966</v>
      </c>
      <c r="E882" s="359" t="s">
        <v>959</v>
      </c>
      <c r="F882" s="359" t="s">
        <v>994</v>
      </c>
      <c r="G882" s="358" t="s">
        <v>977</v>
      </c>
      <c r="H882" s="359"/>
      <c r="I882" s="359"/>
      <c r="J882" s="359"/>
      <c r="K882" s="360" t="s">
        <v>971</v>
      </c>
      <c r="L882" s="359" t="s">
        <v>148</v>
      </c>
      <c r="M882" s="359" t="s">
        <v>1011</v>
      </c>
      <c r="N882" s="359"/>
      <c r="O882" s="359"/>
      <c r="P882" s="359"/>
    </row>
    <row r="883" spans="1:16" ht="18">
      <c r="A883" s="360">
        <v>811</v>
      </c>
      <c r="B883" s="359" t="s">
        <v>970</v>
      </c>
      <c r="C883" s="359" t="s">
        <v>65</v>
      </c>
      <c r="D883" s="359" t="s">
        <v>966</v>
      </c>
      <c r="E883" s="359" t="s">
        <v>959</v>
      </c>
      <c r="F883" s="359" t="s">
        <v>994</v>
      </c>
      <c r="G883" s="358" t="s">
        <v>977</v>
      </c>
      <c r="H883" s="359"/>
      <c r="I883" s="359"/>
      <c r="J883" s="359"/>
      <c r="K883" s="360" t="s">
        <v>971</v>
      </c>
      <c r="L883" s="359" t="s">
        <v>148</v>
      </c>
      <c r="M883" s="359" t="s">
        <v>1011</v>
      </c>
      <c r="N883" s="359"/>
      <c r="O883" s="359"/>
      <c r="P883" s="359"/>
    </row>
    <row r="884" spans="1:16" ht="18">
      <c r="A884" s="360">
        <v>812</v>
      </c>
      <c r="B884" s="359" t="s">
        <v>970</v>
      </c>
      <c r="C884" s="359" t="s">
        <v>65</v>
      </c>
      <c r="D884" s="359" t="s">
        <v>966</v>
      </c>
      <c r="E884" s="359" t="s">
        <v>959</v>
      </c>
      <c r="F884" s="359" t="s">
        <v>994</v>
      </c>
      <c r="G884" s="358" t="s">
        <v>977</v>
      </c>
      <c r="H884" s="359"/>
      <c r="I884" s="359"/>
      <c r="J884" s="359"/>
      <c r="K884" s="360" t="s">
        <v>971</v>
      </c>
      <c r="L884" s="359" t="s">
        <v>148</v>
      </c>
      <c r="M884" s="359" t="s">
        <v>1011</v>
      </c>
      <c r="N884" s="359"/>
      <c r="O884" s="359"/>
      <c r="P884" s="359"/>
    </row>
    <row r="885" spans="1:16" ht="18">
      <c r="A885" s="360">
        <v>813</v>
      </c>
      <c r="B885" s="359" t="s">
        <v>970</v>
      </c>
      <c r="C885" s="359" t="s">
        <v>65</v>
      </c>
      <c r="D885" s="359" t="s">
        <v>966</v>
      </c>
      <c r="E885" s="359" t="s">
        <v>959</v>
      </c>
      <c r="F885" s="359" t="s">
        <v>994</v>
      </c>
      <c r="G885" s="358" t="s">
        <v>977</v>
      </c>
      <c r="H885" s="359"/>
      <c r="I885" s="359"/>
      <c r="J885" s="359"/>
      <c r="K885" s="360" t="s">
        <v>971</v>
      </c>
      <c r="L885" s="359" t="s">
        <v>148</v>
      </c>
      <c r="M885" s="359" t="s">
        <v>1011</v>
      </c>
      <c r="N885" s="359"/>
      <c r="O885" s="359"/>
      <c r="P885" s="359"/>
    </row>
    <row r="886" spans="1:16" ht="18">
      <c r="A886" s="360">
        <v>814</v>
      </c>
      <c r="B886" s="359" t="s">
        <v>970</v>
      </c>
      <c r="C886" s="359" t="s">
        <v>65</v>
      </c>
      <c r="D886" s="359" t="s">
        <v>966</v>
      </c>
      <c r="E886" s="359" t="s">
        <v>959</v>
      </c>
      <c r="F886" s="359" t="s">
        <v>994</v>
      </c>
      <c r="G886" s="358" t="s">
        <v>977</v>
      </c>
      <c r="H886" s="359"/>
      <c r="I886" s="359"/>
      <c r="J886" s="359"/>
      <c r="K886" s="360" t="s">
        <v>971</v>
      </c>
      <c r="L886" s="359" t="s">
        <v>148</v>
      </c>
      <c r="M886" s="359" t="s">
        <v>1011</v>
      </c>
      <c r="N886" s="359"/>
      <c r="O886" s="359"/>
      <c r="P886" s="359"/>
    </row>
    <row r="887" spans="1:16" ht="18">
      <c r="A887" s="360">
        <v>815</v>
      </c>
      <c r="B887" s="359" t="s">
        <v>970</v>
      </c>
      <c r="C887" s="359" t="s">
        <v>259</v>
      </c>
      <c r="D887" s="359" t="s">
        <v>966</v>
      </c>
      <c r="E887" s="359" t="s">
        <v>959</v>
      </c>
      <c r="F887" s="359" t="s">
        <v>994</v>
      </c>
      <c r="G887" s="358" t="s">
        <v>977</v>
      </c>
      <c r="H887" s="359"/>
      <c r="I887" s="359"/>
      <c r="J887" s="359"/>
      <c r="K887" s="360" t="s">
        <v>971</v>
      </c>
      <c r="L887" s="359" t="s">
        <v>148</v>
      </c>
      <c r="M887" s="359" t="s">
        <v>1011</v>
      </c>
      <c r="N887" s="359"/>
      <c r="O887" s="359"/>
      <c r="P887" s="359"/>
    </row>
    <row r="888" spans="1:16" ht="18">
      <c r="A888" s="360">
        <v>816</v>
      </c>
      <c r="B888" s="359" t="s">
        <v>970</v>
      </c>
      <c r="C888" s="359" t="s">
        <v>259</v>
      </c>
      <c r="D888" s="359" t="s">
        <v>966</v>
      </c>
      <c r="E888" s="359" t="s">
        <v>959</v>
      </c>
      <c r="F888" s="359" t="s">
        <v>994</v>
      </c>
      <c r="G888" s="358" t="s">
        <v>977</v>
      </c>
      <c r="H888" s="359"/>
      <c r="I888" s="359"/>
      <c r="J888" s="359"/>
      <c r="K888" s="360" t="s">
        <v>971</v>
      </c>
      <c r="L888" s="359" t="s">
        <v>148</v>
      </c>
      <c r="M888" s="359" t="s">
        <v>1011</v>
      </c>
      <c r="N888" s="359"/>
      <c r="O888" s="359"/>
      <c r="P888" s="359"/>
    </row>
    <row r="889" spans="1:16" ht="18">
      <c r="A889" s="360">
        <v>817</v>
      </c>
      <c r="B889" s="359" t="s">
        <v>970</v>
      </c>
      <c r="C889" s="359" t="s">
        <v>259</v>
      </c>
      <c r="D889" s="359" t="s">
        <v>966</v>
      </c>
      <c r="E889" s="359" t="s">
        <v>959</v>
      </c>
      <c r="F889" s="359" t="s">
        <v>994</v>
      </c>
      <c r="G889" s="358" t="s">
        <v>977</v>
      </c>
      <c r="H889" s="359"/>
      <c r="I889" s="359"/>
      <c r="J889" s="359"/>
      <c r="K889" s="360" t="s">
        <v>971</v>
      </c>
      <c r="L889" s="359" t="s">
        <v>148</v>
      </c>
      <c r="M889" s="359" t="s">
        <v>1011</v>
      </c>
      <c r="N889" s="359"/>
      <c r="O889" s="359"/>
      <c r="P889" s="359"/>
    </row>
    <row r="890" spans="1:16" ht="18">
      <c r="A890" s="360">
        <v>818</v>
      </c>
      <c r="B890" s="359" t="s">
        <v>970</v>
      </c>
      <c r="C890" s="359" t="s">
        <v>259</v>
      </c>
      <c r="D890" s="359" t="s">
        <v>966</v>
      </c>
      <c r="E890" s="359" t="s">
        <v>959</v>
      </c>
      <c r="F890" s="359" t="s">
        <v>994</v>
      </c>
      <c r="G890" s="358" t="s">
        <v>977</v>
      </c>
      <c r="H890" s="359"/>
      <c r="I890" s="359"/>
      <c r="J890" s="359"/>
      <c r="K890" s="360" t="s">
        <v>971</v>
      </c>
      <c r="L890" s="359" t="s">
        <v>148</v>
      </c>
      <c r="M890" s="359" t="s">
        <v>1011</v>
      </c>
      <c r="N890" s="359"/>
      <c r="O890" s="359"/>
      <c r="P890" s="359"/>
    </row>
    <row r="891" spans="1:16" ht="18">
      <c r="A891" s="360">
        <v>819</v>
      </c>
      <c r="B891" s="359" t="s">
        <v>970</v>
      </c>
      <c r="C891" s="359" t="s">
        <v>259</v>
      </c>
      <c r="D891" s="359" t="s">
        <v>966</v>
      </c>
      <c r="E891" s="359" t="s">
        <v>959</v>
      </c>
      <c r="F891" s="359" t="s">
        <v>994</v>
      </c>
      <c r="G891" s="358" t="s">
        <v>977</v>
      </c>
      <c r="H891" s="359"/>
      <c r="I891" s="359"/>
      <c r="J891" s="359"/>
      <c r="K891" s="360" t="s">
        <v>971</v>
      </c>
      <c r="L891" s="359" t="s">
        <v>148</v>
      </c>
      <c r="M891" s="359" t="s">
        <v>1011</v>
      </c>
      <c r="N891" s="359"/>
      <c r="O891" s="359"/>
      <c r="P891" s="359"/>
    </row>
    <row r="892" spans="1:16" ht="18">
      <c r="A892" s="360">
        <v>820</v>
      </c>
      <c r="B892" s="359" t="s">
        <v>970</v>
      </c>
      <c r="C892" s="359" t="s">
        <v>259</v>
      </c>
      <c r="D892" s="359" t="s">
        <v>966</v>
      </c>
      <c r="E892" s="359" t="s">
        <v>959</v>
      </c>
      <c r="F892" s="359" t="s">
        <v>994</v>
      </c>
      <c r="G892" s="358" t="s">
        <v>977</v>
      </c>
      <c r="H892" s="359"/>
      <c r="I892" s="359"/>
      <c r="J892" s="359"/>
      <c r="K892" s="360" t="s">
        <v>971</v>
      </c>
      <c r="L892" s="359" t="s">
        <v>148</v>
      </c>
      <c r="M892" s="359" t="s">
        <v>1011</v>
      </c>
      <c r="N892" s="359"/>
      <c r="O892" s="359"/>
      <c r="P892" s="359"/>
    </row>
    <row r="893" spans="1:16" ht="18">
      <c r="A893" s="360">
        <v>821</v>
      </c>
      <c r="B893" s="359" t="s">
        <v>970</v>
      </c>
      <c r="C893" s="359" t="s">
        <v>259</v>
      </c>
      <c r="D893" s="359" t="s">
        <v>966</v>
      </c>
      <c r="E893" s="359" t="s">
        <v>959</v>
      </c>
      <c r="F893" s="359" t="s">
        <v>994</v>
      </c>
      <c r="G893" s="358" t="s">
        <v>977</v>
      </c>
      <c r="H893" s="359"/>
      <c r="I893" s="359"/>
      <c r="J893" s="359"/>
      <c r="K893" s="360" t="s">
        <v>971</v>
      </c>
      <c r="L893" s="359" t="s">
        <v>148</v>
      </c>
      <c r="M893" s="359" t="s">
        <v>1011</v>
      </c>
      <c r="N893" s="359"/>
      <c r="O893" s="359"/>
      <c r="P893" s="359"/>
    </row>
    <row r="894" spans="1:16" ht="18">
      <c r="A894" s="360">
        <v>822</v>
      </c>
      <c r="B894" s="359" t="s">
        <v>970</v>
      </c>
      <c r="C894" s="359" t="s">
        <v>259</v>
      </c>
      <c r="D894" s="359" t="s">
        <v>966</v>
      </c>
      <c r="E894" s="359" t="s">
        <v>959</v>
      </c>
      <c r="F894" s="359" t="s">
        <v>994</v>
      </c>
      <c r="G894" s="358" t="s">
        <v>977</v>
      </c>
      <c r="H894" s="359"/>
      <c r="I894" s="359"/>
      <c r="J894" s="359"/>
      <c r="K894" s="360" t="s">
        <v>971</v>
      </c>
      <c r="L894" s="359" t="s">
        <v>148</v>
      </c>
      <c r="M894" s="359" t="s">
        <v>1011</v>
      </c>
      <c r="N894" s="359"/>
      <c r="O894" s="359"/>
      <c r="P894" s="359"/>
    </row>
    <row r="895" spans="1:16" ht="18">
      <c r="A895" s="360">
        <v>823</v>
      </c>
      <c r="B895" s="359" t="s">
        <v>970</v>
      </c>
      <c r="C895" s="359" t="s">
        <v>263</v>
      </c>
      <c r="D895" s="359" t="s">
        <v>966</v>
      </c>
      <c r="E895" s="359" t="s">
        <v>959</v>
      </c>
      <c r="F895" s="359" t="s">
        <v>994</v>
      </c>
      <c r="G895" s="358" t="s">
        <v>977</v>
      </c>
      <c r="H895" s="359"/>
      <c r="I895" s="359"/>
      <c r="J895" s="359"/>
      <c r="K895" s="360" t="s">
        <v>971</v>
      </c>
      <c r="L895" s="359" t="s">
        <v>148</v>
      </c>
      <c r="M895" s="359" t="s">
        <v>1011</v>
      </c>
      <c r="N895" s="359"/>
      <c r="O895" s="359"/>
      <c r="P895" s="359"/>
    </row>
    <row r="896" spans="1:16" ht="18">
      <c r="A896" s="360">
        <v>824</v>
      </c>
      <c r="B896" s="359" t="s">
        <v>970</v>
      </c>
      <c r="C896" s="359" t="s">
        <v>263</v>
      </c>
      <c r="D896" s="359" t="s">
        <v>966</v>
      </c>
      <c r="E896" s="359" t="s">
        <v>959</v>
      </c>
      <c r="F896" s="359" t="s">
        <v>994</v>
      </c>
      <c r="G896" s="358" t="s">
        <v>977</v>
      </c>
      <c r="H896" s="359"/>
      <c r="I896" s="359"/>
      <c r="J896" s="359"/>
      <c r="K896" s="360" t="s">
        <v>971</v>
      </c>
      <c r="L896" s="359" t="s">
        <v>148</v>
      </c>
      <c r="M896" s="359" t="s">
        <v>1011</v>
      </c>
      <c r="N896" s="359"/>
      <c r="O896" s="359"/>
      <c r="P896" s="359"/>
    </row>
    <row r="897" spans="1:16" ht="18">
      <c r="A897" s="360">
        <v>825</v>
      </c>
      <c r="B897" s="359" t="s">
        <v>970</v>
      </c>
      <c r="C897" s="359" t="s">
        <v>263</v>
      </c>
      <c r="D897" s="359" t="s">
        <v>966</v>
      </c>
      <c r="E897" s="359" t="s">
        <v>959</v>
      </c>
      <c r="F897" s="359" t="s">
        <v>994</v>
      </c>
      <c r="G897" s="358" t="s">
        <v>977</v>
      </c>
      <c r="H897" s="359"/>
      <c r="I897" s="359"/>
      <c r="J897" s="359"/>
      <c r="K897" s="360" t="s">
        <v>971</v>
      </c>
      <c r="L897" s="359" t="s">
        <v>148</v>
      </c>
      <c r="M897" s="359" t="s">
        <v>1011</v>
      </c>
      <c r="N897" s="359"/>
      <c r="O897" s="359"/>
      <c r="P897" s="359"/>
    </row>
    <row r="898" spans="1:16" ht="18">
      <c r="A898" s="360">
        <v>826</v>
      </c>
      <c r="B898" s="359" t="s">
        <v>970</v>
      </c>
      <c r="C898" s="359" t="s">
        <v>263</v>
      </c>
      <c r="D898" s="359" t="s">
        <v>966</v>
      </c>
      <c r="E898" s="359" t="s">
        <v>959</v>
      </c>
      <c r="F898" s="359" t="s">
        <v>994</v>
      </c>
      <c r="G898" s="358" t="s">
        <v>977</v>
      </c>
      <c r="H898" s="359"/>
      <c r="I898" s="359"/>
      <c r="J898" s="359"/>
      <c r="K898" s="360" t="s">
        <v>971</v>
      </c>
      <c r="L898" s="359" t="s">
        <v>148</v>
      </c>
      <c r="M898" s="359" t="s">
        <v>1011</v>
      </c>
      <c r="N898" s="359"/>
      <c r="O898" s="359"/>
      <c r="P898" s="359"/>
    </row>
    <row r="899" spans="1:16" ht="18">
      <c r="A899" s="360">
        <v>827</v>
      </c>
      <c r="B899" s="359" t="s">
        <v>970</v>
      </c>
      <c r="C899" s="359" t="s">
        <v>263</v>
      </c>
      <c r="D899" s="359" t="s">
        <v>966</v>
      </c>
      <c r="E899" s="359" t="s">
        <v>959</v>
      </c>
      <c r="F899" s="359" t="s">
        <v>994</v>
      </c>
      <c r="G899" s="358" t="s">
        <v>977</v>
      </c>
      <c r="H899" s="359"/>
      <c r="I899" s="359"/>
      <c r="J899" s="359"/>
      <c r="K899" s="360" t="s">
        <v>971</v>
      </c>
      <c r="L899" s="359" t="s">
        <v>148</v>
      </c>
      <c r="M899" s="359" t="s">
        <v>1011</v>
      </c>
      <c r="N899" s="359"/>
      <c r="O899" s="359"/>
      <c r="P899" s="359"/>
    </row>
    <row r="900" spans="1:16" ht="18">
      <c r="A900" s="360">
        <v>828</v>
      </c>
      <c r="B900" s="359" t="s">
        <v>970</v>
      </c>
      <c r="C900" s="359" t="s">
        <v>65</v>
      </c>
      <c r="D900" s="359" t="s">
        <v>966</v>
      </c>
      <c r="E900" s="359" t="s">
        <v>959</v>
      </c>
      <c r="F900" s="359" t="s">
        <v>994</v>
      </c>
      <c r="G900" s="358" t="s">
        <v>977</v>
      </c>
      <c r="H900" s="359" t="s">
        <v>966</v>
      </c>
      <c r="I900" s="359" t="s">
        <v>964</v>
      </c>
      <c r="J900" s="359" t="s">
        <v>965</v>
      </c>
      <c r="K900" s="360" t="s">
        <v>971</v>
      </c>
      <c r="L900" s="359" t="s">
        <v>976</v>
      </c>
      <c r="M900" s="359" t="s">
        <v>977</v>
      </c>
      <c r="N900" s="359"/>
      <c r="O900" s="359"/>
      <c r="P900" s="359"/>
    </row>
    <row r="901" spans="1:16" ht="18">
      <c r="A901" s="360">
        <v>829</v>
      </c>
      <c r="B901" s="359" t="s">
        <v>970</v>
      </c>
      <c r="C901" s="359" t="s">
        <v>65</v>
      </c>
      <c r="D901" s="359" t="s">
        <v>966</v>
      </c>
      <c r="E901" s="359" t="s">
        <v>959</v>
      </c>
      <c r="F901" s="359" t="s">
        <v>994</v>
      </c>
      <c r="G901" s="358" t="s">
        <v>977</v>
      </c>
      <c r="H901" s="359" t="s">
        <v>966</v>
      </c>
      <c r="I901" s="359" t="s">
        <v>964</v>
      </c>
      <c r="J901" s="359" t="s">
        <v>965</v>
      </c>
      <c r="K901" s="360" t="s">
        <v>971</v>
      </c>
      <c r="L901" s="359" t="s">
        <v>976</v>
      </c>
      <c r="M901" s="359" t="s">
        <v>977</v>
      </c>
      <c r="N901" s="359"/>
      <c r="O901" s="359"/>
      <c r="P901" s="359"/>
    </row>
    <row r="902" spans="1:16" ht="18">
      <c r="A902" s="360">
        <v>830</v>
      </c>
      <c r="B902" s="359" t="s">
        <v>970</v>
      </c>
      <c r="C902" s="359" t="s">
        <v>65</v>
      </c>
      <c r="D902" s="359" t="s">
        <v>966</v>
      </c>
      <c r="E902" s="359" t="s">
        <v>959</v>
      </c>
      <c r="F902" s="359" t="s">
        <v>994</v>
      </c>
      <c r="G902" s="358" t="s">
        <v>977</v>
      </c>
      <c r="H902" s="359"/>
      <c r="I902" s="359"/>
      <c r="J902" s="359"/>
      <c r="K902" s="360" t="s">
        <v>971</v>
      </c>
      <c r="L902" s="359" t="s">
        <v>148</v>
      </c>
      <c r="M902" s="359" t="s">
        <v>1011</v>
      </c>
      <c r="N902" s="359"/>
      <c r="O902" s="359"/>
      <c r="P902" s="359"/>
    </row>
    <row r="903" spans="1:16" ht="18">
      <c r="A903" s="360">
        <v>831</v>
      </c>
      <c r="B903" s="359" t="s">
        <v>970</v>
      </c>
      <c r="C903" s="359" t="s">
        <v>65</v>
      </c>
      <c r="D903" s="359" t="s">
        <v>966</v>
      </c>
      <c r="E903" s="359" t="s">
        <v>959</v>
      </c>
      <c r="F903" s="359" t="s">
        <v>994</v>
      </c>
      <c r="G903" s="358" t="s">
        <v>977</v>
      </c>
      <c r="H903" s="359"/>
      <c r="I903" s="359"/>
      <c r="J903" s="359"/>
      <c r="K903" s="360" t="s">
        <v>971</v>
      </c>
      <c r="L903" s="359" t="s">
        <v>148</v>
      </c>
      <c r="M903" s="359" t="s">
        <v>1011</v>
      </c>
      <c r="N903" s="359"/>
      <c r="O903" s="359"/>
      <c r="P903" s="359"/>
    </row>
    <row r="904" spans="1:16" ht="18">
      <c r="A904" s="360">
        <v>832</v>
      </c>
      <c r="B904" s="359" t="s">
        <v>970</v>
      </c>
      <c r="C904" s="359" t="s">
        <v>65</v>
      </c>
      <c r="D904" s="359" t="s">
        <v>966</v>
      </c>
      <c r="E904" s="359" t="s">
        <v>959</v>
      </c>
      <c r="F904" s="359" t="s">
        <v>994</v>
      </c>
      <c r="G904" s="358" t="s">
        <v>977</v>
      </c>
      <c r="H904" s="359"/>
      <c r="I904" s="359"/>
      <c r="J904" s="359"/>
      <c r="K904" s="360" t="s">
        <v>971</v>
      </c>
      <c r="L904" s="359" t="s">
        <v>148</v>
      </c>
      <c r="M904" s="359" t="s">
        <v>1011</v>
      </c>
      <c r="N904" s="359"/>
      <c r="O904" s="359"/>
      <c r="P904" s="359"/>
    </row>
    <row r="905" spans="1:16" ht="18">
      <c r="A905" s="360">
        <v>833</v>
      </c>
      <c r="B905" s="359" t="s">
        <v>970</v>
      </c>
      <c r="C905" s="359" t="s">
        <v>65</v>
      </c>
      <c r="D905" s="359" t="s">
        <v>966</v>
      </c>
      <c r="E905" s="359" t="s">
        <v>959</v>
      </c>
      <c r="F905" s="359" t="s">
        <v>994</v>
      </c>
      <c r="G905" s="358" t="s">
        <v>977</v>
      </c>
      <c r="H905" s="359"/>
      <c r="I905" s="359"/>
      <c r="J905" s="359"/>
      <c r="K905" s="360" t="s">
        <v>971</v>
      </c>
      <c r="L905" s="359" t="s">
        <v>148</v>
      </c>
      <c r="M905" s="359" t="s">
        <v>1011</v>
      </c>
      <c r="N905" s="359"/>
      <c r="O905" s="359"/>
      <c r="P905" s="359"/>
    </row>
    <row r="906" spans="1:16" ht="18">
      <c r="A906" s="360">
        <v>834</v>
      </c>
      <c r="B906" s="359" t="s">
        <v>970</v>
      </c>
      <c r="C906" s="359" t="s">
        <v>65</v>
      </c>
      <c r="D906" s="359" t="s">
        <v>966</v>
      </c>
      <c r="E906" s="359" t="s">
        <v>959</v>
      </c>
      <c r="F906" s="359" t="s">
        <v>994</v>
      </c>
      <c r="G906" s="358" t="s">
        <v>977</v>
      </c>
      <c r="H906" s="359"/>
      <c r="I906" s="359"/>
      <c r="J906" s="359"/>
      <c r="K906" s="360" t="s">
        <v>971</v>
      </c>
      <c r="L906" s="359" t="s">
        <v>148</v>
      </c>
      <c r="M906" s="359" t="s">
        <v>1011</v>
      </c>
      <c r="N906" s="359"/>
      <c r="O906" s="359"/>
      <c r="P906" s="359"/>
    </row>
    <row r="907" spans="1:16" ht="18">
      <c r="A907" s="360">
        <v>835</v>
      </c>
      <c r="B907" s="359" t="s">
        <v>970</v>
      </c>
      <c r="C907" s="359" t="s">
        <v>65</v>
      </c>
      <c r="D907" s="359" t="s">
        <v>966</v>
      </c>
      <c r="E907" s="359" t="s">
        <v>959</v>
      </c>
      <c r="F907" s="359" t="s">
        <v>994</v>
      </c>
      <c r="G907" s="358" t="s">
        <v>977</v>
      </c>
      <c r="H907" s="359"/>
      <c r="I907" s="359"/>
      <c r="J907" s="359"/>
      <c r="K907" s="360" t="s">
        <v>971</v>
      </c>
      <c r="L907" s="359" t="s">
        <v>148</v>
      </c>
      <c r="M907" s="359" t="s">
        <v>1011</v>
      </c>
      <c r="N907" s="359"/>
      <c r="O907" s="359"/>
      <c r="P907" s="359"/>
    </row>
    <row r="908" spans="1:16" ht="18">
      <c r="A908" s="360">
        <v>836</v>
      </c>
      <c r="B908" s="359" t="s">
        <v>970</v>
      </c>
      <c r="C908" s="359" t="s">
        <v>65</v>
      </c>
      <c r="D908" s="359" t="s">
        <v>966</v>
      </c>
      <c r="E908" s="359" t="s">
        <v>959</v>
      </c>
      <c r="F908" s="359" t="s">
        <v>994</v>
      </c>
      <c r="G908" s="358" t="s">
        <v>977</v>
      </c>
      <c r="H908" s="359"/>
      <c r="I908" s="359"/>
      <c r="J908" s="359"/>
      <c r="K908" s="360" t="s">
        <v>971</v>
      </c>
      <c r="L908" s="359" t="s">
        <v>148</v>
      </c>
      <c r="M908" s="359" t="s">
        <v>1011</v>
      </c>
      <c r="N908" s="359"/>
      <c r="O908" s="359"/>
      <c r="P908" s="359"/>
    </row>
    <row r="909" spans="1:16" ht="18">
      <c r="A909" s="360">
        <v>837</v>
      </c>
      <c r="B909" s="359" t="s">
        <v>970</v>
      </c>
      <c r="C909" s="359" t="s">
        <v>65</v>
      </c>
      <c r="D909" s="359" t="s">
        <v>966</v>
      </c>
      <c r="E909" s="359" t="s">
        <v>959</v>
      </c>
      <c r="F909" s="359" t="s">
        <v>994</v>
      </c>
      <c r="G909" s="358" t="s">
        <v>977</v>
      </c>
      <c r="H909" s="359"/>
      <c r="I909" s="359"/>
      <c r="J909" s="359"/>
      <c r="K909" s="360" t="s">
        <v>971</v>
      </c>
      <c r="L909" s="359" t="s">
        <v>148</v>
      </c>
      <c r="M909" s="359" t="s">
        <v>1011</v>
      </c>
      <c r="N909" s="359"/>
      <c r="O909" s="359"/>
      <c r="P909" s="359"/>
    </row>
    <row r="910" spans="1:16" ht="18">
      <c r="A910" s="360">
        <v>838</v>
      </c>
      <c r="B910" s="359" t="s">
        <v>970</v>
      </c>
      <c r="C910" s="359" t="s">
        <v>65</v>
      </c>
      <c r="D910" s="359" t="s">
        <v>966</v>
      </c>
      <c r="E910" s="359" t="s">
        <v>959</v>
      </c>
      <c r="F910" s="359" t="s">
        <v>994</v>
      </c>
      <c r="G910" s="358" t="s">
        <v>977</v>
      </c>
      <c r="H910" s="359"/>
      <c r="I910" s="359"/>
      <c r="J910" s="359"/>
      <c r="K910" s="360" t="s">
        <v>971</v>
      </c>
      <c r="L910" s="359" t="s">
        <v>148</v>
      </c>
      <c r="M910" s="359" t="s">
        <v>1011</v>
      </c>
      <c r="N910" s="359"/>
      <c r="O910" s="359"/>
      <c r="P910" s="359"/>
    </row>
    <row r="911" spans="1:16" ht="18">
      <c r="A911" s="360">
        <v>839</v>
      </c>
      <c r="B911" s="359" t="s">
        <v>970</v>
      </c>
      <c r="C911" s="359" t="s">
        <v>263</v>
      </c>
      <c r="D911" s="359" t="s">
        <v>966</v>
      </c>
      <c r="E911" s="359" t="s">
        <v>959</v>
      </c>
      <c r="F911" s="359" t="s">
        <v>994</v>
      </c>
      <c r="G911" s="358" t="s">
        <v>977</v>
      </c>
      <c r="H911" s="359"/>
      <c r="I911" s="359"/>
      <c r="J911" s="359"/>
      <c r="K911" s="360" t="s">
        <v>971</v>
      </c>
      <c r="L911" s="359" t="s">
        <v>148</v>
      </c>
      <c r="M911" s="359" t="s">
        <v>1011</v>
      </c>
      <c r="N911" s="359"/>
      <c r="O911" s="359"/>
      <c r="P911" s="359"/>
    </row>
    <row r="912" spans="1:16" ht="18">
      <c r="A912" s="360">
        <v>840</v>
      </c>
      <c r="B912" s="359" t="s">
        <v>970</v>
      </c>
      <c r="C912" s="359" t="s">
        <v>263</v>
      </c>
      <c r="D912" s="359" t="s">
        <v>966</v>
      </c>
      <c r="E912" s="359" t="s">
        <v>959</v>
      </c>
      <c r="F912" s="359" t="s">
        <v>994</v>
      </c>
      <c r="G912" s="358" t="s">
        <v>977</v>
      </c>
      <c r="H912" s="359"/>
      <c r="I912" s="359"/>
      <c r="J912" s="359"/>
      <c r="K912" s="360" t="s">
        <v>971</v>
      </c>
      <c r="L912" s="359" t="s">
        <v>148</v>
      </c>
      <c r="M912" s="359" t="s">
        <v>1011</v>
      </c>
      <c r="N912" s="359"/>
      <c r="O912" s="359"/>
      <c r="P912" s="359"/>
    </row>
    <row r="913" spans="1:16" ht="18">
      <c r="A913" s="360">
        <v>841</v>
      </c>
      <c r="B913" s="359" t="s">
        <v>970</v>
      </c>
      <c r="C913" s="359" t="s">
        <v>263</v>
      </c>
      <c r="D913" s="359" t="s">
        <v>966</v>
      </c>
      <c r="E913" s="359" t="s">
        <v>959</v>
      </c>
      <c r="F913" s="359" t="s">
        <v>994</v>
      </c>
      <c r="G913" s="358" t="s">
        <v>977</v>
      </c>
      <c r="H913" s="359"/>
      <c r="I913" s="359"/>
      <c r="J913" s="359"/>
      <c r="K913" s="360" t="s">
        <v>971</v>
      </c>
      <c r="L913" s="359" t="s">
        <v>148</v>
      </c>
      <c r="M913" s="359" t="s">
        <v>1011</v>
      </c>
      <c r="N913" s="359"/>
      <c r="O913" s="359"/>
      <c r="P913" s="359"/>
    </row>
    <row r="914" spans="1:16" ht="18">
      <c r="A914" s="360">
        <v>842</v>
      </c>
      <c r="B914" s="359" t="s">
        <v>970</v>
      </c>
      <c r="C914" s="359" t="s">
        <v>263</v>
      </c>
      <c r="D914" s="359" t="s">
        <v>966</v>
      </c>
      <c r="E914" s="359" t="s">
        <v>959</v>
      </c>
      <c r="F914" s="359" t="s">
        <v>994</v>
      </c>
      <c r="G914" s="358" t="s">
        <v>977</v>
      </c>
      <c r="H914" s="359"/>
      <c r="I914" s="359"/>
      <c r="J914" s="359"/>
      <c r="K914" s="360" t="s">
        <v>971</v>
      </c>
      <c r="L914" s="359" t="s">
        <v>148</v>
      </c>
      <c r="M914" s="359" t="s">
        <v>1011</v>
      </c>
      <c r="N914" s="359"/>
      <c r="O914" s="359"/>
      <c r="P914" s="359"/>
    </row>
    <row r="915" spans="1:16" ht="18">
      <c r="A915" s="360">
        <v>843</v>
      </c>
      <c r="B915" s="359" t="s">
        <v>970</v>
      </c>
      <c r="C915" s="359" t="s">
        <v>263</v>
      </c>
      <c r="D915" s="359" t="s">
        <v>966</v>
      </c>
      <c r="E915" s="359" t="s">
        <v>959</v>
      </c>
      <c r="F915" s="359" t="s">
        <v>994</v>
      </c>
      <c r="G915" s="358" t="s">
        <v>977</v>
      </c>
      <c r="H915" s="359"/>
      <c r="I915" s="359"/>
      <c r="J915" s="359"/>
      <c r="K915" s="360" t="s">
        <v>971</v>
      </c>
      <c r="L915" s="359" t="s">
        <v>148</v>
      </c>
      <c r="M915" s="359" t="s">
        <v>1011</v>
      </c>
      <c r="N915" s="359"/>
      <c r="O915" s="359"/>
      <c r="P915" s="359"/>
    </row>
    <row r="916" spans="1:16" ht="18">
      <c r="A916" s="360">
        <v>844</v>
      </c>
      <c r="B916" s="359" t="s">
        <v>970</v>
      </c>
      <c r="C916" s="359" t="s">
        <v>263</v>
      </c>
      <c r="D916" s="359" t="s">
        <v>966</v>
      </c>
      <c r="E916" s="359" t="s">
        <v>959</v>
      </c>
      <c r="F916" s="359" t="s">
        <v>994</v>
      </c>
      <c r="G916" s="358" t="s">
        <v>977</v>
      </c>
      <c r="H916" s="359"/>
      <c r="I916" s="359"/>
      <c r="J916" s="359"/>
      <c r="K916" s="360" t="s">
        <v>971</v>
      </c>
      <c r="L916" s="359" t="s">
        <v>148</v>
      </c>
      <c r="M916" s="359" t="s">
        <v>1011</v>
      </c>
      <c r="N916" s="359"/>
      <c r="O916" s="359"/>
      <c r="P916" s="359"/>
    </row>
    <row r="917" spans="1:16" ht="18">
      <c r="A917" s="360">
        <v>845</v>
      </c>
      <c r="B917" s="359" t="s">
        <v>970</v>
      </c>
      <c r="C917" s="359" t="s">
        <v>263</v>
      </c>
      <c r="D917" s="359" t="s">
        <v>966</v>
      </c>
      <c r="E917" s="359" t="s">
        <v>959</v>
      </c>
      <c r="F917" s="359" t="s">
        <v>994</v>
      </c>
      <c r="G917" s="358" t="s">
        <v>977</v>
      </c>
      <c r="H917" s="359"/>
      <c r="I917" s="359"/>
      <c r="J917" s="359"/>
      <c r="K917" s="360" t="s">
        <v>971</v>
      </c>
      <c r="L917" s="359" t="s">
        <v>148</v>
      </c>
      <c r="M917" s="359" t="s">
        <v>1011</v>
      </c>
      <c r="N917" s="359"/>
      <c r="O917" s="359"/>
      <c r="P917" s="359"/>
    </row>
    <row r="918" spans="1:16" ht="18">
      <c r="A918" s="360">
        <v>846</v>
      </c>
      <c r="B918" s="359" t="s">
        <v>970</v>
      </c>
      <c r="C918" s="359" t="s">
        <v>263</v>
      </c>
      <c r="D918" s="359" t="s">
        <v>966</v>
      </c>
      <c r="E918" s="359" t="s">
        <v>959</v>
      </c>
      <c r="F918" s="359" t="s">
        <v>994</v>
      </c>
      <c r="G918" s="358" t="s">
        <v>977</v>
      </c>
      <c r="H918" s="359"/>
      <c r="I918" s="359"/>
      <c r="J918" s="359"/>
      <c r="K918" s="360" t="s">
        <v>971</v>
      </c>
      <c r="L918" s="359" t="s">
        <v>148</v>
      </c>
      <c r="M918" s="359" t="s">
        <v>1011</v>
      </c>
      <c r="N918" s="359"/>
      <c r="O918" s="359"/>
      <c r="P918" s="359"/>
    </row>
    <row r="919" spans="1:16" ht="18">
      <c r="A919" s="360">
        <v>847</v>
      </c>
      <c r="B919" s="359" t="s">
        <v>970</v>
      </c>
      <c r="C919" s="359" t="s">
        <v>263</v>
      </c>
      <c r="D919" s="359" t="s">
        <v>966</v>
      </c>
      <c r="E919" s="359" t="s">
        <v>959</v>
      </c>
      <c r="F919" s="359" t="s">
        <v>994</v>
      </c>
      <c r="G919" s="358" t="s">
        <v>977</v>
      </c>
      <c r="H919" s="359"/>
      <c r="I919" s="359"/>
      <c r="J919" s="359"/>
      <c r="K919" s="360" t="s">
        <v>971</v>
      </c>
      <c r="L919" s="359" t="s">
        <v>148</v>
      </c>
      <c r="M919" s="359" t="s">
        <v>1011</v>
      </c>
      <c r="N919" s="359"/>
      <c r="O919" s="359"/>
      <c r="P919" s="359"/>
    </row>
    <row r="920" spans="1:16" ht="18">
      <c r="A920" s="360">
        <v>848</v>
      </c>
      <c r="B920" s="359" t="s">
        <v>970</v>
      </c>
      <c r="C920" s="359" t="s">
        <v>263</v>
      </c>
      <c r="D920" s="359" t="s">
        <v>966</v>
      </c>
      <c r="E920" s="359" t="s">
        <v>959</v>
      </c>
      <c r="F920" s="359" t="s">
        <v>994</v>
      </c>
      <c r="G920" s="358" t="s">
        <v>977</v>
      </c>
      <c r="H920" s="359"/>
      <c r="I920" s="359"/>
      <c r="J920" s="359"/>
      <c r="K920" s="360" t="s">
        <v>971</v>
      </c>
      <c r="L920" s="359" t="s">
        <v>148</v>
      </c>
      <c r="M920" s="359" t="s">
        <v>1011</v>
      </c>
      <c r="N920" s="359"/>
      <c r="O920" s="359"/>
      <c r="P920" s="359"/>
    </row>
    <row r="921" spans="1:16" ht="18">
      <c r="A921" s="360">
        <v>849</v>
      </c>
      <c r="B921" s="359" t="s">
        <v>970</v>
      </c>
      <c r="C921" s="359" t="s">
        <v>263</v>
      </c>
      <c r="D921" s="359" t="s">
        <v>966</v>
      </c>
      <c r="E921" s="359" t="s">
        <v>959</v>
      </c>
      <c r="F921" s="359" t="s">
        <v>994</v>
      </c>
      <c r="G921" s="358" t="s">
        <v>977</v>
      </c>
      <c r="H921" s="359"/>
      <c r="I921" s="359"/>
      <c r="J921" s="359"/>
      <c r="K921" s="360" t="s">
        <v>971</v>
      </c>
      <c r="L921" s="359" t="s">
        <v>148</v>
      </c>
      <c r="M921" s="359" t="s">
        <v>1011</v>
      </c>
      <c r="N921" s="359"/>
      <c r="O921" s="359"/>
      <c r="P921" s="359"/>
    </row>
    <row r="922" spans="1:16" ht="18">
      <c r="A922" s="360">
        <v>850</v>
      </c>
      <c r="B922" s="359" t="s">
        <v>970</v>
      </c>
      <c r="C922" s="359" t="s">
        <v>263</v>
      </c>
      <c r="D922" s="359" t="s">
        <v>966</v>
      </c>
      <c r="E922" s="359" t="s">
        <v>959</v>
      </c>
      <c r="F922" s="359" t="s">
        <v>994</v>
      </c>
      <c r="G922" s="358" t="s">
        <v>977</v>
      </c>
      <c r="H922" s="359"/>
      <c r="I922" s="359"/>
      <c r="J922" s="359"/>
      <c r="K922" s="360" t="s">
        <v>971</v>
      </c>
      <c r="L922" s="359" t="s">
        <v>148</v>
      </c>
      <c r="M922" s="359" t="s">
        <v>1011</v>
      </c>
      <c r="N922" s="359"/>
      <c r="O922" s="359"/>
      <c r="P922" s="359"/>
    </row>
    <row r="923" spans="1:16" ht="18">
      <c r="A923" s="360">
        <v>851</v>
      </c>
      <c r="B923" s="359" t="s">
        <v>970</v>
      </c>
      <c r="C923" s="359" t="s">
        <v>263</v>
      </c>
      <c r="D923" s="359" t="s">
        <v>966</v>
      </c>
      <c r="E923" s="359" t="s">
        <v>959</v>
      </c>
      <c r="F923" s="359" t="s">
        <v>994</v>
      </c>
      <c r="G923" s="358" t="s">
        <v>977</v>
      </c>
      <c r="H923" s="359"/>
      <c r="I923" s="359"/>
      <c r="J923" s="359"/>
      <c r="K923" s="360" t="s">
        <v>971</v>
      </c>
      <c r="L923" s="359" t="s">
        <v>148</v>
      </c>
      <c r="M923" s="359" t="s">
        <v>1011</v>
      </c>
      <c r="N923" s="359"/>
      <c r="O923" s="359"/>
      <c r="P923" s="359"/>
    </row>
    <row r="924" spans="1:16" ht="18">
      <c r="A924" s="360">
        <v>852</v>
      </c>
      <c r="B924" s="359" t="s">
        <v>970</v>
      </c>
      <c r="C924" s="359" t="s">
        <v>263</v>
      </c>
      <c r="D924" s="359" t="s">
        <v>966</v>
      </c>
      <c r="E924" s="359" t="s">
        <v>959</v>
      </c>
      <c r="F924" s="359" t="s">
        <v>994</v>
      </c>
      <c r="G924" s="358" t="s">
        <v>977</v>
      </c>
      <c r="H924" s="359"/>
      <c r="I924" s="359"/>
      <c r="J924" s="359"/>
      <c r="K924" s="360" t="s">
        <v>971</v>
      </c>
      <c r="L924" s="359" t="s">
        <v>148</v>
      </c>
      <c r="M924" s="359" t="s">
        <v>1011</v>
      </c>
      <c r="N924" s="359"/>
      <c r="O924" s="359"/>
      <c r="P924" s="359"/>
    </row>
    <row r="925" spans="1:16" ht="18">
      <c r="A925" s="360">
        <v>853</v>
      </c>
      <c r="B925" s="359" t="s">
        <v>970</v>
      </c>
      <c r="C925" s="359" t="s">
        <v>263</v>
      </c>
      <c r="D925" s="359" t="s">
        <v>966</v>
      </c>
      <c r="E925" s="359" t="s">
        <v>959</v>
      </c>
      <c r="F925" s="359" t="s">
        <v>994</v>
      </c>
      <c r="G925" s="358" t="s">
        <v>977</v>
      </c>
      <c r="H925" s="359"/>
      <c r="I925" s="359"/>
      <c r="J925" s="359"/>
      <c r="K925" s="360" t="s">
        <v>971</v>
      </c>
      <c r="L925" s="359" t="s">
        <v>148</v>
      </c>
      <c r="M925" s="359" t="s">
        <v>1011</v>
      </c>
      <c r="N925" s="359"/>
      <c r="O925" s="359"/>
      <c r="P925" s="359"/>
    </row>
    <row r="926" spans="1:16" ht="18">
      <c r="A926" s="360">
        <v>854</v>
      </c>
      <c r="B926" s="359" t="s">
        <v>970</v>
      </c>
      <c r="C926" s="359" t="s">
        <v>263</v>
      </c>
      <c r="D926" s="359" t="s">
        <v>966</v>
      </c>
      <c r="E926" s="359" t="s">
        <v>959</v>
      </c>
      <c r="F926" s="359" t="s">
        <v>994</v>
      </c>
      <c r="G926" s="358" t="s">
        <v>977</v>
      </c>
      <c r="H926" s="359"/>
      <c r="I926" s="359"/>
      <c r="J926" s="359"/>
      <c r="K926" s="360" t="s">
        <v>971</v>
      </c>
      <c r="L926" s="359" t="s">
        <v>148</v>
      </c>
      <c r="M926" s="359" t="s">
        <v>1011</v>
      </c>
      <c r="N926" s="359"/>
      <c r="O926" s="359"/>
      <c r="P926" s="359"/>
    </row>
    <row r="927" spans="1:16" ht="18">
      <c r="A927" s="360">
        <v>855</v>
      </c>
      <c r="B927" s="359" t="s">
        <v>970</v>
      </c>
      <c r="C927" s="359" t="s">
        <v>263</v>
      </c>
      <c r="D927" s="359" t="s">
        <v>966</v>
      </c>
      <c r="E927" s="359" t="s">
        <v>959</v>
      </c>
      <c r="F927" s="359" t="s">
        <v>994</v>
      </c>
      <c r="G927" s="358" t="s">
        <v>977</v>
      </c>
      <c r="H927" s="359"/>
      <c r="I927" s="359"/>
      <c r="J927" s="359"/>
      <c r="K927" s="360" t="s">
        <v>971</v>
      </c>
      <c r="L927" s="359" t="s">
        <v>148</v>
      </c>
      <c r="M927" s="359" t="s">
        <v>1011</v>
      </c>
      <c r="N927" s="359"/>
      <c r="O927" s="359"/>
      <c r="P927" s="359"/>
    </row>
    <row r="928" spans="1:16" ht="18">
      <c r="A928" s="360">
        <v>856</v>
      </c>
      <c r="B928" s="359" t="s">
        <v>970</v>
      </c>
      <c r="C928" s="359" t="s">
        <v>263</v>
      </c>
      <c r="D928" s="359" t="s">
        <v>966</v>
      </c>
      <c r="E928" s="359" t="s">
        <v>959</v>
      </c>
      <c r="F928" s="359" t="s">
        <v>994</v>
      </c>
      <c r="G928" s="358" t="s">
        <v>977</v>
      </c>
      <c r="H928" s="359"/>
      <c r="I928" s="359"/>
      <c r="J928" s="359"/>
      <c r="K928" s="360" t="s">
        <v>971</v>
      </c>
      <c r="L928" s="359" t="s">
        <v>148</v>
      </c>
      <c r="M928" s="359" t="s">
        <v>1011</v>
      </c>
      <c r="N928" s="359"/>
      <c r="O928" s="359"/>
      <c r="P928" s="359"/>
    </row>
    <row r="929" spans="1:16" ht="18">
      <c r="A929" s="360">
        <v>857</v>
      </c>
      <c r="B929" s="359" t="s">
        <v>970</v>
      </c>
      <c r="C929" s="359" t="s">
        <v>263</v>
      </c>
      <c r="D929" s="359" t="s">
        <v>966</v>
      </c>
      <c r="E929" s="359" t="s">
        <v>959</v>
      </c>
      <c r="F929" s="359" t="s">
        <v>994</v>
      </c>
      <c r="G929" s="358" t="s">
        <v>977</v>
      </c>
      <c r="H929" s="359"/>
      <c r="I929" s="359"/>
      <c r="J929" s="359"/>
      <c r="K929" s="360" t="s">
        <v>971</v>
      </c>
      <c r="L929" s="359" t="s">
        <v>148</v>
      </c>
      <c r="M929" s="359" t="s">
        <v>1011</v>
      </c>
      <c r="N929" s="359"/>
      <c r="O929" s="359"/>
      <c r="P929" s="359"/>
    </row>
    <row r="930" spans="1:16" ht="18">
      <c r="A930" s="360">
        <v>858</v>
      </c>
      <c r="B930" s="359" t="s">
        <v>970</v>
      </c>
      <c r="C930" s="359" t="s">
        <v>263</v>
      </c>
      <c r="D930" s="359" t="s">
        <v>966</v>
      </c>
      <c r="E930" s="359" t="s">
        <v>959</v>
      </c>
      <c r="F930" s="359" t="s">
        <v>994</v>
      </c>
      <c r="G930" s="358" t="s">
        <v>977</v>
      </c>
      <c r="H930" s="359"/>
      <c r="I930" s="359"/>
      <c r="J930" s="359"/>
      <c r="K930" s="360" t="s">
        <v>971</v>
      </c>
      <c r="L930" s="359" t="s">
        <v>148</v>
      </c>
      <c r="M930" s="359" t="s">
        <v>1011</v>
      </c>
      <c r="N930" s="359"/>
      <c r="O930" s="359"/>
      <c r="P930" s="359"/>
    </row>
    <row r="931" spans="1:16" ht="18">
      <c r="A931" s="360">
        <v>859</v>
      </c>
      <c r="B931" s="359" t="s">
        <v>970</v>
      </c>
      <c r="C931" s="359" t="s">
        <v>263</v>
      </c>
      <c r="D931" s="359" t="s">
        <v>966</v>
      </c>
      <c r="E931" s="359" t="s">
        <v>959</v>
      </c>
      <c r="F931" s="359" t="s">
        <v>994</v>
      </c>
      <c r="G931" s="358" t="s">
        <v>977</v>
      </c>
      <c r="H931" s="359"/>
      <c r="I931" s="359"/>
      <c r="J931" s="359"/>
      <c r="K931" s="360" t="s">
        <v>971</v>
      </c>
      <c r="L931" s="359" t="s">
        <v>148</v>
      </c>
      <c r="M931" s="359" t="s">
        <v>1011</v>
      </c>
      <c r="N931" s="359"/>
      <c r="O931" s="359"/>
      <c r="P931" s="359"/>
    </row>
    <row r="932" spans="1:16" ht="18">
      <c r="A932" s="360">
        <v>860</v>
      </c>
      <c r="B932" s="359" t="s">
        <v>970</v>
      </c>
      <c r="C932" s="359" t="s">
        <v>263</v>
      </c>
      <c r="D932" s="359" t="s">
        <v>966</v>
      </c>
      <c r="E932" s="359" t="s">
        <v>959</v>
      </c>
      <c r="F932" s="359" t="s">
        <v>994</v>
      </c>
      <c r="G932" s="358" t="s">
        <v>977</v>
      </c>
      <c r="H932" s="359"/>
      <c r="I932" s="359"/>
      <c r="J932" s="359"/>
      <c r="K932" s="360" t="s">
        <v>971</v>
      </c>
      <c r="L932" s="359" t="s">
        <v>148</v>
      </c>
      <c r="M932" s="359" t="s">
        <v>1011</v>
      </c>
      <c r="N932" s="359"/>
      <c r="O932" s="359"/>
      <c r="P932" s="359"/>
    </row>
    <row r="933" spans="1:16" ht="18">
      <c r="A933" s="360">
        <v>861</v>
      </c>
      <c r="B933" s="359" t="s">
        <v>970</v>
      </c>
      <c r="C933" s="359" t="s">
        <v>263</v>
      </c>
      <c r="D933" s="359" t="s">
        <v>966</v>
      </c>
      <c r="E933" s="359" t="s">
        <v>959</v>
      </c>
      <c r="F933" s="359" t="s">
        <v>994</v>
      </c>
      <c r="G933" s="358" t="s">
        <v>977</v>
      </c>
      <c r="H933" s="359"/>
      <c r="I933" s="359"/>
      <c r="J933" s="359"/>
      <c r="K933" s="360" t="s">
        <v>971</v>
      </c>
      <c r="L933" s="359" t="s">
        <v>148</v>
      </c>
      <c r="M933" s="359" t="s">
        <v>1011</v>
      </c>
      <c r="N933" s="359"/>
      <c r="O933" s="359"/>
      <c r="P933" s="359"/>
    </row>
    <row r="934" spans="1:16" ht="18">
      <c r="A934" s="360">
        <v>862</v>
      </c>
      <c r="B934" s="359" t="s">
        <v>970</v>
      </c>
      <c r="C934" s="359" t="s">
        <v>263</v>
      </c>
      <c r="D934" s="359" t="s">
        <v>966</v>
      </c>
      <c r="E934" s="359" t="s">
        <v>959</v>
      </c>
      <c r="F934" s="359" t="s">
        <v>994</v>
      </c>
      <c r="G934" s="358" t="s">
        <v>977</v>
      </c>
      <c r="H934" s="359"/>
      <c r="I934" s="359"/>
      <c r="J934" s="359"/>
      <c r="K934" s="360" t="s">
        <v>971</v>
      </c>
      <c r="L934" s="359" t="s">
        <v>148</v>
      </c>
      <c r="M934" s="359" t="s">
        <v>1011</v>
      </c>
      <c r="N934" s="359"/>
      <c r="O934" s="359"/>
      <c r="P934" s="359"/>
    </row>
    <row r="935" spans="1:16" ht="18">
      <c r="A935" s="360">
        <v>863</v>
      </c>
      <c r="B935" s="359" t="s">
        <v>963</v>
      </c>
      <c r="C935" s="359" t="s">
        <v>113</v>
      </c>
      <c r="D935" s="359" t="s">
        <v>966</v>
      </c>
      <c r="E935" s="359" t="s">
        <v>959</v>
      </c>
      <c r="F935" s="359" t="s">
        <v>985</v>
      </c>
      <c r="G935" s="358" t="s">
        <v>980</v>
      </c>
      <c r="H935" s="359" t="s">
        <v>966</v>
      </c>
      <c r="I935" s="359" t="s">
        <v>964</v>
      </c>
      <c r="J935" s="359" t="s">
        <v>965</v>
      </c>
      <c r="K935" s="360" t="s">
        <v>962</v>
      </c>
      <c r="L935" s="359" t="s">
        <v>974</v>
      </c>
      <c r="M935" s="359" t="s">
        <v>980</v>
      </c>
      <c r="N935" s="359"/>
      <c r="O935" s="359"/>
      <c r="P935" s="359"/>
    </row>
    <row r="936" spans="1:16" ht="18">
      <c r="A936" s="360">
        <v>864</v>
      </c>
      <c r="B936" s="359" t="s">
        <v>963</v>
      </c>
      <c r="C936" s="359" t="s">
        <v>113</v>
      </c>
      <c r="D936" s="359" t="s">
        <v>966</v>
      </c>
      <c r="E936" s="359" t="s">
        <v>959</v>
      </c>
      <c r="F936" s="359" t="s">
        <v>985</v>
      </c>
      <c r="G936" s="358" t="s">
        <v>980</v>
      </c>
      <c r="H936" s="359" t="s">
        <v>966</v>
      </c>
      <c r="I936" s="359" t="s">
        <v>964</v>
      </c>
      <c r="J936" s="359"/>
      <c r="K936" s="360" t="s">
        <v>962</v>
      </c>
      <c r="L936" s="359" t="s">
        <v>974</v>
      </c>
      <c r="M936" s="359" t="s">
        <v>980</v>
      </c>
      <c r="N936" s="359"/>
      <c r="O936" s="359"/>
      <c r="P936" s="359"/>
    </row>
    <row r="937" spans="1:16" ht="18">
      <c r="A937" s="360">
        <v>865</v>
      </c>
      <c r="B937" s="359" t="s">
        <v>963</v>
      </c>
      <c r="C937" s="359" t="s">
        <v>152</v>
      </c>
      <c r="D937" s="359" t="s">
        <v>966</v>
      </c>
      <c r="E937" s="359" t="s">
        <v>959</v>
      </c>
      <c r="F937" s="359" t="s">
        <v>985</v>
      </c>
      <c r="G937" s="358" t="s">
        <v>980</v>
      </c>
      <c r="H937" s="359" t="s">
        <v>966</v>
      </c>
      <c r="I937" s="359" t="s">
        <v>964</v>
      </c>
      <c r="J937" s="359" t="s">
        <v>965</v>
      </c>
      <c r="K937" s="360" t="s">
        <v>962</v>
      </c>
      <c r="L937" s="359" t="s">
        <v>974</v>
      </c>
      <c r="M937" s="359" t="s">
        <v>980</v>
      </c>
      <c r="N937" s="359"/>
      <c r="O937" s="359"/>
      <c r="P937" s="359"/>
    </row>
    <row r="938" spans="1:16" ht="18">
      <c r="A938" s="360">
        <v>866</v>
      </c>
      <c r="B938" s="359" t="s">
        <v>963</v>
      </c>
      <c r="C938" s="359" t="s">
        <v>152</v>
      </c>
      <c r="D938" s="359" t="s">
        <v>966</v>
      </c>
      <c r="E938" s="359" t="s">
        <v>959</v>
      </c>
      <c r="F938" s="359" t="s">
        <v>985</v>
      </c>
      <c r="G938" s="358" t="s">
        <v>980</v>
      </c>
      <c r="H938" s="359" t="s">
        <v>966</v>
      </c>
      <c r="I938" s="359" t="s">
        <v>964</v>
      </c>
      <c r="J938" s="359"/>
      <c r="K938" s="360" t="s">
        <v>962</v>
      </c>
      <c r="L938" s="359" t="s">
        <v>974</v>
      </c>
      <c r="M938" s="359" t="s">
        <v>980</v>
      </c>
      <c r="N938" s="359"/>
      <c r="O938" s="359"/>
      <c r="P938" s="359"/>
    </row>
    <row r="939" spans="1:16" ht="18">
      <c r="A939" s="360">
        <v>867</v>
      </c>
      <c r="B939" s="359" t="s">
        <v>969</v>
      </c>
      <c r="C939" s="359" t="s">
        <v>84</v>
      </c>
      <c r="D939" s="359" t="s">
        <v>966</v>
      </c>
      <c r="E939" s="359" t="s">
        <v>959</v>
      </c>
      <c r="F939" s="359" t="s">
        <v>985</v>
      </c>
      <c r="G939" s="358" t="s">
        <v>980</v>
      </c>
      <c r="H939" s="359" t="s">
        <v>966</v>
      </c>
      <c r="I939" s="359" t="s">
        <v>964</v>
      </c>
      <c r="J939" s="359" t="s">
        <v>965</v>
      </c>
      <c r="K939" s="360" t="s">
        <v>967</v>
      </c>
      <c r="L939" s="359" t="s">
        <v>974</v>
      </c>
      <c r="M939" s="359" t="s">
        <v>980</v>
      </c>
      <c r="N939" s="359"/>
      <c r="O939" s="359"/>
      <c r="P939" s="359"/>
    </row>
    <row r="940" spans="1:16" ht="18">
      <c r="A940" s="360">
        <v>868</v>
      </c>
      <c r="B940" s="359" t="s">
        <v>969</v>
      </c>
      <c r="C940" s="359" t="s">
        <v>84</v>
      </c>
      <c r="D940" s="359" t="s">
        <v>966</v>
      </c>
      <c r="E940" s="359" t="s">
        <v>959</v>
      </c>
      <c r="F940" s="359" t="s">
        <v>985</v>
      </c>
      <c r="G940" s="358" t="s">
        <v>980</v>
      </c>
      <c r="H940" s="359" t="s">
        <v>966</v>
      </c>
      <c r="I940" s="359" t="s">
        <v>964</v>
      </c>
      <c r="J940" s="359"/>
      <c r="K940" s="360" t="s">
        <v>967</v>
      </c>
      <c r="L940" s="359" t="s">
        <v>974</v>
      </c>
      <c r="M940" s="359" t="s">
        <v>980</v>
      </c>
      <c r="N940" s="359"/>
      <c r="O940" s="359"/>
      <c r="P940" s="359"/>
    </row>
    <row r="941" spans="1:16" ht="18">
      <c r="A941" s="360">
        <v>869</v>
      </c>
      <c r="B941" s="359" t="s">
        <v>969</v>
      </c>
      <c r="C941" s="359" t="s">
        <v>25</v>
      </c>
      <c r="D941" s="359" t="s">
        <v>966</v>
      </c>
      <c r="E941" s="359" t="s">
        <v>959</v>
      </c>
      <c r="F941" s="359" t="s">
        <v>985</v>
      </c>
      <c r="G941" s="358" t="s">
        <v>980</v>
      </c>
      <c r="H941" s="359" t="s">
        <v>966</v>
      </c>
      <c r="I941" s="359" t="s">
        <v>964</v>
      </c>
      <c r="J941" s="359" t="s">
        <v>965</v>
      </c>
      <c r="K941" s="360" t="s">
        <v>967</v>
      </c>
      <c r="L941" s="359" t="s">
        <v>161</v>
      </c>
      <c r="M941" s="359"/>
      <c r="N941" s="359"/>
      <c r="O941" s="359"/>
      <c r="P941" s="359"/>
    </row>
    <row r="942" spans="1:16" ht="18">
      <c r="A942" s="360">
        <v>870</v>
      </c>
      <c r="B942" s="359" t="s">
        <v>969</v>
      </c>
      <c r="C942" s="359" t="s">
        <v>101</v>
      </c>
      <c r="D942" s="359" t="s">
        <v>966</v>
      </c>
      <c r="E942" s="359" t="s">
        <v>959</v>
      </c>
      <c r="F942" s="359" t="s">
        <v>985</v>
      </c>
      <c r="G942" s="358" t="s">
        <v>980</v>
      </c>
      <c r="H942" s="359" t="s">
        <v>966</v>
      </c>
      <c r="I942" s="359" t="s">
        <v>964</v>
      </c>
      <c r="J942" s="359"/>
      <c r="K942" s="360" t="s">
        <v>967</v>
      </c>
      <c r="L942" s="359" t="s">
        <v>974</v>
      </c>
      <c r="M942" s="359" t="s">
        <v>980</v>
      </c>
      <c r="N942" s="359"/>
      <c r="O942" s="359"/>
      <c r="P942" s="359"/>
    </row>
    <row r="943" spans="1:16" ht="18">
      <c r="A943" s="360">
        <v>871</v>
      </c>
      <c r="B943" s="359" t="s">
        <v>970</v>
      </c>
      <c r="C943" s="359" t="s">
        <v>65</v>
      </c>
      <c r="D943" s="359" t="s">
        <v>966</v>
      </c>
      <c r="E943" s="359" t="s">
        <v>959</v>
      </c>
      <c r="F943" s="359" t="s">
        <v>985</v>
      </c>
      <c r="G943" s="358" t="s">
        <v>980</v>
      </c>
      <c r="H943" s="359" t="s">
        <v>966</v>
      </c>
      <c r="I943" s="359" t="s">
        <v>964</v>
      </c>
      <c r="J943" s="359"/>
      <c r="K943" s="360" t="s">
        <v>971</v>
      </c>
      <c r="L943" s="359" t="s">
        <v>974</v>
      </c>
      <c r="M943" s="359" t="s">
        <v>980</v>
      </c>
      <c r="N943" s="359"/>
      <c r="O943" s="359"/>
      <c r="P943" s="359"/>
    </row>
    <row r="944" spans="1:16" ht="18">
      <c r="A944" s="360">
        <v>872</v>
      </c>
      <c r="B944" s="359" t="s">
        <v>970</v>
      </c>
      <c r="C944" s="359" t="s">
        <v>65</v>
      </c>
      <c r="D944" s="359" t="s">
        <v>966</v>
      </c>
      <c r="E944" s="359" t="s">
        <v>959</v>
      </c>
      <c r="F944" s="359" t="s">
        <v>985</v>
      </c>
      <c r="G944" s="358" t="s">
        <v>980</v>
      </c>
      <c r="H944" s="359" t="s">
        <v>966</v>
      </c>
      <c r="I944" s="359" t="s">
        <v>964</v>
      </c>
      <c r="J944" s="359"/>
      <c r="K944" s="360" t="s">
        <v>971</v>
      </c>
      <c r="L944" s="359" t="s">
        <v>974</v>
      </c>
      <c r="M944" s="359" t="s">
        <v>980</v>
      </c>
      <c r="N944" s="359"/>
      <c r="O944" s="359"/>
      <c r="P944" s="359"/>
    </row>
    <row r="945" spans="1:16" ht="18">
      <c r="A945" s="360">
        <v>873</v>
      </c>
      <c r="B945" s="359" t="s">
        <v>970</v>
      </c>
      <c r="C945" s="359" t="s">
        <v>65</v>
      </c>
      <c r="D945" s="359" t="s">
        <v>966</v>
      </c>
      <c r="E945" s="359" t="s">
        <v>959</v>
      </c>
      <c r="F945" s="359" t="s">
        <v>985</v>
      </c>
      <c r="G945" s="358" t="s">
        <v>980</v>
      </c>
      <c r="H945" s="359" t="s">
        <v>966</v>
      </c>
      <c r="I945" s="359" t="s">
        <v>964</v>
      </c>
      <c r="J945" s="359"/>
      <c r="K945" s="360" t="s">
        <v>971</v>
      </c>
      <c r="L945" s="359" t="s">
        <v>974</v>
      </c>
      <c r="M945" s="359" t="s">
        <v>980</v>
      </c>
      <c r="N945" s="359"/>
      <c r="O945" s="359"/>
      <c r="P945" s="359"/>
    </row>
    <row r="946" spans="1:16" ht="18">
      <c r="A946" s="360">
        <v>874</v>
      </c>
      <c r="B946" s="359" t="s">
        <v>970</v>
      </c>
      <c r="C946" s="359" t="s">
        <v>65</v>
      </c>
      <c r="D946" s="359" t="s">
        <v>966</v>
      </c>
      <c r="E946" s="359" t="s">
        <v>959</v>
      </c>
      <c r="F946" s="359" t="s">
        <v>985</v>
      </c>
      <c r="G946" s="358" t="s">
        <v>980</v>
      </c>
      <c r="H946" s="359" t="s">
        <v>966</v>
      </c>
      <c r="I946" s="359"/>
      <c r="J946" s="359"/>
      <c r="K946" s="360" t="s">
        <v>971</v>
      </c>
      <c r="L946" s="359" t="s">
        <v>974</v>
      </c>
      <c r="M946" s="359" t="s">
        <v>980</v>
      </c>
      <c r="N946" s="359"/>
      <c r="O946" s="359"/>
      <c r="P946" s="359"/>
    </row>
    <row r="947" spans="1:16" ht="18">
      <c r="A947" s="360">
        <v>875</v>
      </c>
      <c r="B947" s="359" t="s">
        <v>970</v>
      </c>
      <c r="C947" s="359" t="s">
        <v>65</v>
      </c>
      <c r="D947" s="359" t="s">
        <v>966</v>
      </c>
      <c r="E947" s="359" t="s">
        <v>959</v>
      </c>
      <c r="F947" s="359" t="s">
        <v>985</v>
      </c>
      <c r="G947" s="358" t="s">
        <v>980</v>
      </c>
      <c r="H947" s="359" t="s">
        <v>966</v>
      </c>
      <c r="I947" s="359" t="s">
        <v>964</v>
      </c>
      <c r="J947" s="359"/>
      <c r="K947" s="360" t="s">
        <v>971</v>
      </c>
      <c r="L947" s="359" t="s">
        <v>974</v>
      </c>
      <c r="M947" s="359" t="s">
        <v>980</v>
      </c>
      <c r="N947" s="359"/>
      <c r="O947" s="359"/>
      <c r="P947" s="359"/>
    </row>
    <row r="948" spans="1:16" ht="18">
      <c r="A948" s="360">
        <v>876</v>
      </c>
      <c r="B948" s="359" t="s">
        <v>970</v>
      </c>
      <c r="C948" s="359" t="s">
        <v>65</v>
      </c>
      <c r="D948" s="359" t="s">
        <v>966</v>
      </c>
      <c r="E948" s="359" t="s">
        <v>959</v>
      </c>
      <c r="F948" s="359" t="s">
        <v>985</v>
      </c>
      <c r="G948" s="358" t="s">
        <v>980</v>
      </c>
      <c r="H948" s="359" t="s">
        <v>966</v>
      </c>
      <c r="I948" s="359" t="s">
        <v>964</v>
      </c>
      <c r="J948" s="359"/>
      <c r="K948" s="360" t="s">
        <v>971</v>
      </c>
      <c r="L948" s="359" t="s">
        <v>974</v>
      </c>
      <c r="M948" s="359" t="s">
        <v>980</v>
      </c>
      <c r="N948" s="359"/>
      <c r="O948" s="359"/>
      <c r="P948" s="359"/>
    </row>
    <row r="949" spans="1:16" ht="18">
      <c r="A949" s="360">
        <v>877</v>
      </c>
      <c r="B949" s="359" t="s">
        <v>970</v>
      </c>
      <c r="C949" s="359" t="s">
        <v>259</v>
      </c>
      <c r="D949" s="359" t="s">
        <v>966</v>
      </c>
      <c r="E949" s="359" t="s">
        <v>959</v>
      </c>
      <c r="F949" s="359" t="s">
        <v>985</v>
      </c>
      <c r="G949" s="358" t="s">
        <v>980</v>
      </c>
      <c r="H949" s="359" t="s">
        <v>966</v>
      </c>
      <c r="I949" s="359" t="s">
        <v>964</v>
      </c>
      <c r="J949" s="359"/>
      <c r="K949" s="360" t="s">
        <v>971</v>
      </c>
      <c r="L949" s="359" t="s">
        <v>974</v>
      </c>
      <c r="M949" s="359" t="s">
        <v>980</v>
      </c>
      <c r="N949" s="359"/>
      <c r="O949" s="359"/>
      <c r="P949" s="359"/>
    </row>
    <row r="950" spans="1:16" ht="18">
      <c r="A950" s="360">
        <v>878</v>
      </c>
      <c r="B950" s="359" t="s">
        <v>970</v>
      </c>
      <c r="C950" s="359" t="s">
        <v>259</v>
      </c>
      <c r="D950" s="359" t="s">
        <v>966</v>
      </c>
      <c r="E950" s="359" t="s">
        <v>959</v>
      </c>
      <c r="F950" s="359" t="s">
        <v>985</v>
      </c>
      <c r="G950" s="358" t="s">
        <v>980</v>
      </c>
      <c r="H950" s="359" t="s">
        <v>966</v>
      </c>
      <c r="I950" s="359" t="s">
        <v>964</v>
      </c>
      <c r="J950" s="359"/>
      <c r="K950" s="360" t="s">
        <v>971</v>
      </c>
      <c r="L950" s="359" t="s">
        <v>974</v>
      </c>
      <c r="M950" s="359" t="s">
        <v>980</v>
      </c>
      <c r="N950" s="359"/>
      <c r="O950" s="359"/>
      <c r="P950" s="359"/>
    </row>
    <row r="951" spans="1:16" ht="18">
      <c r="A951" s="360">
        <v>879</v>
      </c>
      <c r="B951" s="359" t="s">
        <v>970</v>
      </c>
      <c r="C951" s="359" t="s">
        <v>259</v>
      </c>
      <c r="D951" s="359" t="s">
        <v>966</v>
      </c>
      <c r="E951" s="359" t="s">
        <v>959</v>
      </c>
      <c r="F951" s="359" t="s">
        <v>985</v>
      </c>
      <c r="G951" s="358" t="s">
        <v>980</v>
      </c>
      <c r="H951" s="359" t="s">
        <v>966</v>
      </c>
      <c r="I951" s="359" t="s">
        <v>964</v>
      </c>
      <c r="J951" s="359"/>
      <c r="K951" s="360" t="s">
        <v>971</v>
      </c>
      <c r="L951" s="359" t="s">
        <v>974</v>
      </c>
      <c r="M951" s="359" t="s">
        <v>980</v>
      </c>
      <c r="N951" s="359"/>
      <c r="O951" s="359"/>
      <c r="P951" s="359"/>
    </row>
    <row r="952" spans="1:16" ht="18">
      <c r="A952" s="360">
        <v>880</v>
      </c>
      <c r="B952" s="359" t="s">
        <v>970</v>
      </c>
      <c r="C952" s="359" t="s">
        <v>259</v>
      </c>
      <c r="D952" s="359" t="s">
        <v>966</v>
      </c>
      <c r="E952" s="359" t="s">
        <v>959</v>
      </c>
      <c r="F952" s="359" t="s">
        <v>985</v>
      </c>
      <c r="G952" s="358" t="s">
        <v>980</v>
      </c>
      <c r="H952" s="359" t="s">
        <v>966</v>
      </c>
      <c r="I952" s="359" t="s">
        <v>964</v>
      </c>
      <c r="J952" s="359"/>
      <c r="K952" s="360" t="s">
        <v>971</v>
      </c>
      <c r="L952" s="359" t="s">
        <v>974</v>
      </c>
      <c r="M952" s="359" t="s">
        <v>980</v>
      </c>
      <c r="N952" s="359"/>
      <c r="O952" s="359"/>
      <c r="P952" s="359"/>
    </row>
    <row r="953" spans="1:16" ht="18">
      <c r="A953" s="360">
        <v>881</v>
      </c>
      <c r="B953" s="359" t="s">
        <v>970</v>
      </c>
      <c r="C953" s="359" t="s">
        <v>259</v>
      </c>
      <c r="D953" s="359" t="s">
        <v>966</v>
      </c>
      <c r="E953" s="359" t="s">
        <v>959</v>
      </c>
      <c r="F953" s="359" t="s">
        <v>985</v>
      </c>
      <c r="G953" s="358" t="s">
        <v>980</v>
      </c>
      <c r="H953" s="359" t="s">
        <v>966</v>
      </c>
      <c r="I953" s="359" t="s">
        <v>964</v>
      </c>
      <c r="J953" s="359"/>
      <c r="K953" s="360" t="s">
        <v>971</v>
      </c>
      <c r="L953" s="359" t="s">
        <v>974</v>
      </c>
      <c r="M953" s="359" t="s">
        <v>980</v>
      </c>
      <c r="N953" s="359"/>
      <c r="O953" s="359"/>
      <c r="P953" s="359"/>
    </row>
    <row r="954" spans="1:16" ht="18">
      <c r="A954" s="360">
        <v>882</v>
      </c>
      <c r="B954" s="359" t="s">
        <v>970</v>
      </c>
      <c r="C954" s="359" t="s">
        <v>259</v>
      </c>
      <c r="D954" s="359" t="s">
        <v>966</v>
      </c>
      <c r="E954" s="359" t="s">
        <v>959</v>
      </c>
      <c r="F954" s="359" t="s">
        <v>985</v>
      </c>
      <c r="G954" s="358" t="s">
        <v>980</v>
      </c>
      <c r="H954" s="359" t="s">
        <v>966</v>
      </c>
      <c r="I954" s="359" t="s">
        <v>964</v>
      </c>
      <c r="J954" s="359"/>
      <c r="K954" s="360" t="s">
        <v>971</v>
      </c>
      <c r="L954" s="359" t="s">
        <v>974</v>
      </c>
      <c r="M954" s="359" t="s">
        <v>980</v>
      </c>
      <c r="N954" s="359"/>
      <c r="O954" s="359"/>
      <c r="P954" s="359"/>
    </row>
    <row r="955" spans="1:16" ht="18">
      <c r="A955" s="360">
        <v>883</v>
      </c>
      <c r="B955" s="359" t="s">
        <v>970</v>
      </c>
      <c r="C955" s="359" t="s">
        <v>259</v>
      </c>
      <c r="D955" s="359" t="s">
        <v>966</v>
      </c>
      <c r="E955" s="359" t="s">
        <v>959</v>
      </c>
      <c r="F955" s="359" t="s">
        <v>985</v>
      </c>
      <c r="G955" s="358" t="s">
        <v>980</v>
      </c>
      <c r="H955" s="359" t="s">
        <v>966</v>
      </c>
      <c r="I955" s="359" t="s">
        <v>964</v>
      </c>
      <c r="J955" s="359"/>
      <c r="K955" s="360" t="s">
        <v>971</v>
      </c>
      <c r="L955" s="359" t="s">
        <v>974</v>
      </c>
      <c r="M955" s="359" t="s">
        <v>980</v>
      </c>
      <c r="N955" s="359"/>
      <c r="O955" s="359"/>
      <c r="P955" s="359"/>
    </row>
    <row r="956" spans="1:16" ht="18">
      <c r="A956" s="360">
        <v>884</v>
      </c>
      <c r="B956" s="359" t="s">
        <v>970</v>
      </c>
      <c r="C956" s="359" t="s">
        <v>259</v>
      </c>
      <c r="D956" s="359" t="s">
        <v>966</v>
      </c>
      <c r="E956" s="359" t="s">
        <v>959</v>
      </c>
      <c r="F956" s="359" t="s">
        <v>985</v>
      </c>
      <c r="G956" s="358" t="s">
        <v>980</v>
      </c>
      <c r="H956" s="359" t="s">
        <v>966</v>
      </c>
      <c r="I956" s="359" t="s">
        <v>964</v>
      </c>
      <c r="J956" s="359"/>
      <c r="K956" s="360" t="s">
        <v>971</v>
      </c>
      <c r="L956" s="359" t="s">
        <v>974</v>
      </c>
      <c r="M956" s="359" t="s">
        <v>980</v>
      </c>
      <c r="N956" s="359"/>
      <c r="O956" s="359"/>
      <c r="P956" s="359"/>
    </row>
    <row r="957" spans="1:16" ht="18">
      <c r="A957" s="360">
        <v>885</v>
      </c>
      <c r="B957" s="359" t="s">
        <v>970</v>
      </c>
      <c r="C957" s="359" t="s">
        <v>263</v>
      </c>
      <c r="D957" s="359" t="s">
        <v>966</v>
      </c>
      <c r="E957" s="359" t="s">
        <v>959</v>
      </c>
      <c r="F957" s="359" t="s">
        <v>985</v>
      </c>
      <c r="G957" s="358" t="s">
        <v>980</v>
      </c>
      <c r="H957" s="359" t="s">
        <v>966</v>
      </c>
      <c r="I957" s="359" t="s">
        <v>964</v>
      </c>
      <c r="J957" s="359"/>
      <c r="K957" s="360" t="s">
        <v>971</v>
      </c>
      <c r="L957" s="359" t="s">
        <v>974</v>
      </c>
      <c r="M957" s="359" t="s">
        <v>980</v>
      </c>
      <c r="N957" s="359"/>
      <c r="O957" s="359"/>
      <c r="P957" s="359"/>
    </row>
    <row r="958" spans="1:16" ht="18">
      <c r="A958" s="360">
        <v>886</v>
      </c>
      <c r="B958" s="359" t="s">
        <v>970</v>
      </c>
      <c r="C958" s="359" t="s">
        <v>263</v>
      </c>
      <c r="D958" s="359" t="s">
        <v>966</v>
      </c>
      <c r="E958" s="359" t="s">
        <v>959</v>
      </c>
      <c r="F958" s="359" t="s">
        <v>985</v>
      </c>
      <c r="G958" s="358" t="s">
        <v>980</v>
      </c>
      <c r="H958" s="359" t="s">
        <v>966</v>
      </c>
      <c r="I958" s="359" t="s">
        <v>964</v>
      </c>
      <c r="J958" s="359"/>
      <c r="K958" s="360" t="s">
        <v>971</v>
      </c>
      <c r="L958" s="359" t="s">
        <v>974</v>
      </c>
      <c r="M958" s="359" t="s">
        <v>980</v>
      </c>
      <c r="N958" s="359"/>
      <c r="O958" s="359"/>
      <c r="P958" s="359"/>
    </row>
    <row r="959" spans="1:16" ht="18">
      <c r="A959" s="360">
        <v>887</v>
      </c>
      <c r="B959" s="359" t="s">
        <v>970</v>
      </c>
      <c r="C959" s="359" t="s">
        <v>263</v>
      </c>
      <c r="D959" s="359" t="s">
        <v>966</v>
      </c>
      <c r="E959" s="359" t="s">
        <v>959</v>
      </c>
      <c r="F959" s="359" t="s">
        <v>985</v>
      </c>
      <c r="G959" s="358" t="s">
        <v>980</v>
      </c>
      <c r="H959" s="359" t="s">
        <v>966</v>
      </c>
      <c r="I959" s="359" t="s">
        <v>964</v>
      </c>
      <c r="J959" s="359"/>
      <c r="K959" s="360" t="s">
        <v>971</v>
      </c>
      <c r="L959" s="359" t="s">
        <v>974</v>
      </c>
      <c r="M959" s="359" t="s">
        <v>980</v>
      </c>
      <c r="N959" s="359"/>
      <c r="O959" s="359"/>
      <c r="P959" s="359"/>
    </row>
    <row r="960" spans="1:16" ht="18">
      <c r="A960" s="360">
        <v>888</v>
      </c>
      <c r="B960" s="359" t="s">
        <v>970</v>
      </c>
      <c r="C960" s="359" t="s">
        <v>263</v>
      </c>
      <c r="D960" s="359" t="s">
        <v>966</v>
      </c>
      <c r="E960" s="359" t="s">
        <v>959</v>
      </c>
      <c r="F960" s="359" t="s">
        <v>985</v>
      </c>
      <c r="G960" s="358" t="s">
        <v>980</v>
      </c>
      <c r="H960" s="359" t="s">
        <v>966</v>
      </c>
      <c r="I960" s="359" t="s">
        <v>964</v>
      </c>
      <c r="J960" s="359"/>
      <c r="K960" s="360" t="s">
        <v>971</v>
      </c>
      <c r="L960" s="359" t="s">
        <v>974</v>
      </c>
      <c r="M960" s="359" t="s">
        <v>980</v>
      </c>
      <c r="N960" s="359"/>
      <c r="O960" s="359"/>
      <c r="P960" s="359"/>
    </row>
    <row r="961" spans="1:16" ht="18">
      <c r="A961" s="360">
        <v>889</v>
      </c>
      <c r="B961" s="359" t="s">
        <v>970</v>
      </c>
      <c r="C961" s="359" t="s">
        <v>263</v>
      </c>
      <c r="D961" s="359" t="s">
        <v>966</v>
      </c>
      <c r="E961" s="359" t="s">
        <v>959</v>
      </c>
      <c r="F961" s="359" t="s">
        <v>985</v>
      </c>
      <c r="G961" s="358" t="s">
        <v>980</v>
      </c>
      <c r="H961" s="359" t="s">
        <v>966</v>
      </c>
      <c r="I961" s="359" t="s">
        <v>964</v>
      </c>
      <c r="J961" s="359"/>
      <c r="K961" s="360" t="s">
        <v>971</v>
      </c>
      <c r="L961" s="359" t="s">
        <v>974</v>
      </c>
      <c r="M961" s="359" t="s">
        <v>980</v>
      </c>
      <c r="N961" s="359"/>
      <c r="O961" s="359"/>
      <c r="P961" s="359"/>
    </row>
    <row r="962" spans="1:16" ht="18">
      <c r="A962" s="360">
        <v>890</v>
      </c>
      <c r="B962" s="359" t="s">
        <v>970</v>
      </c>
      <c r="C962" s="359" t="s">
        <v>65</v>
      </c>
      <c r="D962" s="359" t="s">
        <v>966</v>
      </c>
      <c r="E962" s="359" t="s">
        <v>959</v>
      </c>
      <c r="F962" s="359" t="s">
        <v>985</v>
      </c>
      <c r="G962" s="358" t="s">
        <v>980</v>
      </c>
      <c r="H962" s="359" t="s">
        <v>966</v>
      </c>
      <c r="I962" s="359" t="s">
        <v>964</v>
      </c>
      <c r="J962" s="359" t="s">
        <v>965</v>
      </c>
      <c r="K962" s="360" t="s">
        <v>971</v>
      </c>
      <c r="L962" s="359" t="s">
        <v>974</v>
      </c>
      <c r="M962" s="359" t="s">
        <v>980</v>
      </c>
      <c r="N962" s="359"/>
      <c r="O962" s="359"/>
      <c r="P962" s="359"/>
    </row>
    <row r="963" spans="1:16" ht="18">
      <c r="A963" s="360">
        <v>891</v>
      </c>
      <c r="B963" s="359" t="s">
        <v>970</v>
      </c>
      <c r="C963" s="359" t="s">
        <v>65</v>
      </c>
      <c r="D963" s="359" t="s">
        <v>966</v>
      </c>
      <c r="E963" s="359" t="s">
        <v>959</v>
      </c>
      <c r="F963" s="359" t="s">
        <v>985</v>
      </c>
      <c r="G963" s="358" t="s">
        <v>980</v>
      </c>
      <c r="H963" s="359" t="s">
        <v>966</v>
      </c>
      <c r="I963" s="359" t="s">
        <v>964</v>
      </c>
      <c r="J963" s="359"/>
      <c r="K963" s="360" t="s">
        <v>971</v>
      </c>
      <c r="L963" s="359" t="s">
        <v>974</v>
      </c>
      <c r="M963" s="359" t="s">
        <v>980</v>
      </c>
      <c r="N963" s="359"/>
      <c r="O963" s="359"/>
      <c r="P963" s="359"/>
    </row>
    <row r="964" spans="1:16" ht="18">
      <c r="A964" s="360">
        <v>892</v>
      </c>
      <c r="B964" s="359" t="s">
        <v>970</v>
      </c>
      <c r="C964" s="359" t="s">
        <v>65</v>
      </c>
      <c r="D964" s="359" t="s">
        <v>966</v>
      </c>
      <c r="E964" s="359" t="s">
        <v>959</v>
      </c>
      <c r="F964" s="359" t="s">
        <v>985</v>
      </c>
      <c r="G964" s="358" t="s">
        <v>980</v>
      </c>
      <c r="H964" s="359" t="s">
        <v>966</v>
      </c>
      <c r="I964" s="359" t="s">
        <v>964</v>
      </c>
      <c r="J964" s="359"/>
      <c r="K964" s="360" t="s">
        <v>971</v>
      </c>
      <c r="L964" s="359" t="s">
        <v>974</v>
      </c>
      <c r="M964" s="359" t="s">
        <v>980</v>
      </c>
      <c r="N964" s="359"/>
      <c r="O964" s="359"/>
      <c r="P964" s="359"/>
    </row>
    <row r="965" spans="1:16" ht="18">
      <c r="A965" s="360">
        <v>893</v>
      </c>
      <c r="B965" s="359" t="s">
        <v>970</v>
      </c>
      <c r="C965" s="359" t="s">
        <v>65</v>
      </c>
      <c r="D965" s="359" t="s">
        <v>966</v>
      </c>
      <c r="E965" s="359" t="s">
        <v>959</v>
      </c>
      <c r="F965" s="359" t="s">
        <v>985</v>
      </c>
      <c r="G965" s="358" t="s">
        <v>980</v>
      </c>
      <c r="H965" s="359" t="s">
        <v>966</v>
      </c>
      <c r="I965" s="359" t="s">
        <v>964</v>
      </c>
      <c r="J965" s="359"/>
      <c r="K965" s="360" t="s">
        <v>971</v>
      </c>
      <c r="L965" s="359" t="s">
        <v>974</v>
      </c>
      <c r="M965" s="359" t="s">
        <v>980</v>
      </c>
      <c r="N965" s="359"/>
      <c r="O965" s="359"/>
      <c r="P965" s="359"/>
    </row>
    <row r="966" spans="1:16" ht="18">
      <c r="A966" s="360">
        <v>894</v>
      </c>
      <c r="B966" s="359" t="s">
        <v>970</v>
      </c>
      <c r="C966" s="359" t="s">
        <v>65</v>
      </c>
      <c r="D966" s="359" t="s">
        <v>966</v>
      </c>
      <c r="E966" s="359" t="s">
        <v>959</v>
      </c>
      <c r="F966" s="359" t="s">
        <v>985</v>
      </c>
      <c r="G966" s="358" t="s">
        <v>980</v>
      </c>
      <c r="H966" s="359" t="s">
        <v>966</v>
      </c>
      <c r="I966" s="359" t="s">
        <v>964</v>
      </c>
      <c r="J966" s="359"/>
      <c r="K966" s="360" t="s">
        <v>971</v>
      </c>
      <c r="L966" s="359" t="s">
        <v>974</v>
      </c>
      <c r="M966" s="359" t="s">
        <v>980</v>
      </c>
      <c r="N966" s="359"/>
      <c r="O966" s="359"/>
      <c r="P966" s="359"/>
    </row>
    <row r="967" spans="1:16" ht="18">
      <c r="A967" s="360">
        <v>895</v>
      </c>
      <c r="B967" s="359" t="s">
        <v>970</v>
      </c>
      <c r="C967" s="359" t="s">
        <v>65</v>
      </c>
      <c r="D967" s="359" t="s">
        <v>966</v>
      </c>
      <c r="E967" s="359" t="s">
        <v>959</v>
      </c>
      <c r="F967" s="359" t="s">
        <v>985</v>
      </c>
      <c r="G967" s="358" t="s">
        <v>980</v>
      </c>
      <c r="H967" s="359" t="s">
        <v>966</v>
      </c>
      <c r="I967" s="359" t="s">
        <v>964</v>
      </c>
      <c r="J967" s="359"/>
      <c r="K967" s="360" t="s">
        <v>971</v>
      </c>
      <c r="L967" s="359" t="s">
        <v>974</v>
      </c>
      <c r="M967" s="359" t="s">
        <v>980</v>
      </c>
      <c r="N967" s="359"/>
      <c r="O967" s="359"/>
      <c r="P967" s="359"/>
    </row>
    <row r="968" spans="1:16" ht="18">
      <c r="A968" s="360">
        <v>896</v>
      </c>
      <c r="B968" s="359" t="s">
        <v>970</v>
      </c>
      <c r="C968" s="359" t="s">
        <v>65</v>
      </c>
      <c r="D968" s="359" t="s">
        <v>966</v>
      </c>
      <c r="E968" s="359" t="s">
        <v>959</v>
      </c>
      <c r="F968" s="359" t="s">
        <v>985</v>
      </c>
      <c r="G968" s="358" t="s">
        <v>980</v>
      </c>
      <c r="H968" s="359" t="s">
        <v>966</v>
      </c>
      <c r="I968" s="359" t="s">
        <v>964</v>
      </c>
      <c r="J968" s="359"/>
      <c r="K968" s="360" t="s">
        <v>971</v>
      </c>
      <c r="L968" s="359" t="s">
        <v>974</v>
      </c>
      <c r="M968" s="359" t="s">
        <v>980</v>
      </c>
      <c r="N968" s="359"/>
      <c r="O968" s="359"/>
      <c r="P968" s="359"/>
    </row>
    <row r="969" spans="1:16" ht="18">
      <c r="A969" s="360">
        <v>897</v>
      </c>
      <c r="B969" s="359" t="s">
        <v>970</v>
      </c>
      <c r="C969" s="359" t="s">
        <v>65</v>
      </c>
      <c r="D969" s="359" t="s">
        <v>966</v>
      </c>
      <c r="E969" s="359" t="s">
        <v>959</v>
      </c>
      <c r="F969" s="359" t="s">
        <v>985</v>
      </c>
      <c r="G969" s="358" t="s">
        <v>980</v>
      </c>
      <c r="H969" s="359" t="s">
        <v>966</v>
      </c>
      <c r="I969" s="359" t="s">
        <v>964</v>
      </c>
      <c r="J969" s="359"/>
      <c r="K969" s="360" t="s">
        <v>971</v>
      </c>
      <c r="L969" s="359" t="s">
        <v>974</v>
      </c>
      <c r="M969" s="359" t="s">
        <v>980</v>
      </c>
      <c r="N969" s="359"/>
      <c r="O969" s="359"/>
      <c r="P969" s="359"/>
    </row>
    <row r="970" spans="1:16" ht="18">
      <c r="A970" s="360">
        <v>898</v>
      </c>
      <c r="B970" s="359" t="s">
        <v>970</v>
      </c>
      <c r="C970" s="359" t="s">
        <v>65</v>
      </c>
      <c r="D970" s="359" t="s">
        <v>966</v>
      </c>
      <c r="E970" s="359" t="s">
        <v>959</v>
      </c>
      <c r="F970" s="359" t="s">
        <v>985</v>
      </c>
      <c r="G970" s="358" t="s">
        <v>980</v>
      </c>
      <c r="H970" s="359" t="s">
        <v>966</v>
      </c>
      <c r="I970" s="359" t="s">
        <v>964</v>
      </c>
      <c r="J970" s="359"/>
      <c r="K970" s="360" t="s">
        <v>971</v>
      </c>
      <c r="L970" s="359" t="s">
        <v>974</v>
      </c>
      <c r="M970" s="359" t="s">
        <v>980</v>
      </c>
      <c r="N970" s="359"/>
      <c r="O970" s="359"/>
      <c r="P970" s="359"/>
    </row>
    <row r="971" spans="1:16" ht="18">
      <c r="A971" s="360">
        <v>899</v>
      </c>
      <c r="B971" s="359" t="s">
        <v>970</v>
      </c>
      <c r="C971" s="359" t="s">
        <v>65</v>
      </c>
      <c r="D971" s="359" t="s">
        <v>966</v>
      </c>
      <c r="E971" s="359" t="s">
        <v>959</v>
      </c>
      <c r="F971" s="359" t="s">
        <v>985</v>
      </c>
      <c r="G971" s="358" t="s">
        <v>980</v>
      </c>
      <c r="H971" s="359" t="s">
        <v>966</v>
      </c>
      <c r="I971" s="359" t="s">
        <v>964</v>
      </c>
      <c r="J971" s="359"/>
      <c r="K971" s="360" t="s">
        <v>971</v>
      </c>
      <c r="L971" s="359" t="s">
        <v>974</v>
      </c>
      <c r="M971" s="359" t="s">
        <v>980</v>
      </c>
      <c r="N971" s="359"/>
      <c r="O971" s="359"/>
      <c r="P971" s="359"/>
    </row>
    <row r="972" spans="1:16" ht="18">
      <c r="A972" s="360">
        <v>900</v>
      </c>
      <c r="B972" s="359" t="s">
        <v>970</v>
      </c>
      <c r="C972" s="359" t="s">
        <v>65</v>
      </c>
      <c r="D972" s="359" t="s">
        <v>966</v>
      </c>
      <c r="E972" s="359" t="s">
        <v>959</v>
      </c>
      <c r="F972" s="359" t="s">
        <v>985</v>
      </c>
      <c r="G972" s="358" t="s">
        <v>980</v>
      </c>
      <c r="H972" s="359" t="s">
        <v>966</v>
      </c>
      <c r="I972" s="359" t="s">
        <v>964</v>
      </c>
      <c r="J972" s="359"/>
      <c r="K972" s="360" t="s">
        <v>971</v>
      </c>
      <c r="L972" s="359" t="s">
        <v>974</v>
      </c>
      <c r="M972" s="359" t="s">
        <v>980</v>
      </c>
      <c r="N972" s="359"/>
      <c r="O972" s="359"/>
      <c r="P972" s="359"/>
    </row>
    <row r="973" spans="1:16" ht="18">
      <c r="A973" s="360">
        <v>901</v>
      </c>
      <c r="B973" s="359" t="s">
        <v>970</v>
      </c>
      <c r="C973" s="359" t="s">
        <v>263</v>
      </c>
      <c r="D973" s="359" t="s">
        <v>966</v>
      </c>
      <c r="E973" s="359" t="s">
        <v>959</v>
      </c>
      <c r="F973" s="359" t="s">
        <v>985</v>
      </c>
      <c r="G973" s="358" t="s">
        <v>980</v>
      </c>
      <c r="H973" s="359" t="s">
        <v>966</v>
      </c>
      <c r="I973" s="359" t="s">
        <v>964</v>
      </c>
      <c r="J973" s="359"/>
      <c r="K973" s="360" t="s">
        <v>971</v>
      </c>
      <c r="L973" s="359" t="s">
        <v>974</v>
      </c>
      <c r="M973" s="359" t="s">
        <v>980</v>
      </c>
      <c r="N973" s="359"/>
      <c r="O973" s="359"/>
      <c r="P973" s="359"/>
    </row>
    <row r="974" spans="1:16" ht="18">
      <c r="A974" s="360">
        <v>902</v>
      </c>
      <c r="B974" s="359" t="s">
        <v>970</v>
      </c>
      <c r="C974" s="359" t="s">
        <v>263</v>
      </c>
      <c r="D974" s="359" t="s">
        <v>966</v>
      </c>
      <c r="E974" s="359" t="s">
        <v>959</v>
      </c>
      <c r="F974" s="359" t="s">
        <v>985</v>
      </c>
      <c r="G974" s="358" t="s">
        <v>980</v>
      </c>
      <c r="H974" s="359" t="s">
        <v>966</v>
      </c>
      <c r="I974" s="359" t="s">
        <v>964</v>
      </c>
      <c r="J974" s="359"/>
      <c r="K974" s="360" t="s">
        <v>971</v>
      </c>
      <c r="L974" s="359" t="s">
        <v>974</v>
      </c>
      <c r="M974" s="359" t="s">
        <v>980</v>
      </c>
      <c r="N974" s="359"/>
      <c r="O974" s="359"/>
      <c r="P974" s="359"/>
    </row>
    <row r="975" spans="1:16" ht="18">
      <c r="A975" s="360">
        <v>903</v>
      </c>
      <c r="B975" s="359" t="s">
        <v>970</v>
      </c>
      <c r="C975" s="359" t="s">
        <v>263</v>
      </c>
      <c r="D975" s="359" t="s">
        <v>966</v>
      </c>
      <c r="E975" s="359" t="s">
        <v>959</v>
      </c>
      <c r="F975" s="359" t="s">
        <v>985</v>
      </c>
      <c r="G975" s="358" t="s">
        <v>980</v>
      </c>
      <c r="H975" s="359" t="s">
        <v>966</v>
      </c>
      <c r="I975" s="359" t="s">
        <v>964</v>
      </c>
      <c r="J975" s="359"/>
      <c r="K975" s="360" t="s">
        <v>971</v>
      </c>
      <c r="L975" s="359" t="s">
        <v>974</v>
      </c>
      <c r="M975" s="359" t="s">
        <v>980</v>
      </c>
      <c r="N975" s="359"/>
      <c r="O975" s="359"/>
      <c r="P975" s="359"/>
    </row>
    <row r="976" spans="1:16" ht="18">
      <c r="A976" s="360">
        <v>904</v>
      </c>
      <c r="B976" s="359" t="s">
        <v>970</v>
      </c>
      <c r="C976" s="359" t="s">
        <v>263</v>
      </c>
      <c r="D976" s="359" t="s">
        <v>966</v>
      </c>
      <c r="E976" s="359" t="s">
        <v>959</v>
      </c>
      <c r="F976" s="359" t="s">
        <v>985</v>
      </c>
      <c r="G976" s="358" t="s">
        <v>980</v>
      </c>
      <c r="H976" s="359" t="s">
        <v>966</v>
      </c>
      <c r="I976" s="359" t="s">
        <v>964</v>
      </c>
      <c r="J976" s="359"/>
      <c r="K976" s="360" t="s">
        <v>971</v>
      </c>
      <c r="L976" s="359" t="s">
        <v>974</v>
      </c>
      <c r="M976" s="359" t="s">
        <v>980</v>
      </c>
      <c r="N976" s="359"/>
      <c r="O976" s="359"/>
      <c r="P976" s="359"/>
    </row>
    <row r="977" spans="1:16" ht="18">
      <c r="A977" s="360">
        <v>905</v>
      </c>
      <c r="B977" s="359" t="s">
        <v>970</v>
      </c>
      <c r="C977" s="359" t="s">
        <v>263</v>
      </c>
      <c r="D977" s="359" t="s">
        <v>966</v>
      </c>
      <c r="E977" s="359" t="s">
        <v>959</v>
      </c>
      <c r="F977" s="359" t="s">
        <v>985</v>
      </c>
      <c r="G977" s="358" t="s">
        <v>980</v>
      </c>
      <c r="H977" s="359" t="s">
        <v>966</v>
      </c>
      <c r="I977" s="359" t="s">
        <v>964</v>
      </c>
      <c r="J977" s="359"/>
      <c r="K977" s="360" t="s">
        <v>971</v>
      </c>
      <c r="L977" s="359" t="s">
        <v>974</v>
      </c>
      <c r="M977" s="359" t="s">
        <v>980</v>
      </c>
      <c r="N977" s="359"/>
      <c r="O977" s="359"/>
      <c r="P977" s="359"/>
    </row>
    <row r="978" spans="1:16" ht="18">
      <c r="A978" s="360">
        <v>906</v>
      </c>
      <c r="B978" s="359" t="s">
        <v>970</v>
      </c>
      <c r="C978" s="359" t="s">
        <v>263</v>
      </c>
      <c r="D978" s="359" t="s">
        <v>966</v>
      </c>
      <c r="E978" s="359" t="s">
        <v>959</v>
      </c>
      <c r="F978" s="359" t="s">
        <v>985</v>
      </c>
      <c r="G978" s="358" t="s">
        <v>980</v>
      </c>
      <c r="H978" s="359" t="s">
        <v>966</v>
      </c>
      <c r="I978" s="359" t="s">
        <v>964</v>
      </c>
      <c r="J978" s="359"/>
      <c r="K978" s="360" t="s">
        <v>971</v>
      </c>
      <c r="L978" s="359" t="s">
        <v>974</v>
      </c>
      <c r="M978" s="359" t="s">
        <v>980</v>
      </c>
      <c r="N978" s="359"/>
      <c r="O978" s="359"/>
      <c r="P978" s="359"/>
    </row>
    <row r="979" spans="1:16" ht="18">
      <c r="A979" s="360">
        <v>907</v>
      </c>
      <c r="B979" s="359" t="s">
        <v>970</v>
      </c>
      <c r="C979" s="359" t="s">
        <v>263</v>
      </c>
      <c r="D979" s="359" t="s">
        <v>966</v>
      </c>
      <c r="E979" s="359" t="s">
        <v>959</v>
      </c>
      <c r="F979" s="359" t="s">
        <v>985</v>
      </c>
      <c r="G979" s="358" t="s">
        <v>980</v>
      </c>
      <c r="H979" s="359" t="s">
        <v>966</v>
      </c>
      <c r="I979" s="359" t="s">
        <v>964</v>
      </c>
      <c r="J979" s="359"/>
      <c r="K979" s="360" t="s">
        <v>971</v>
      </c>
      <c r="L979" s="359" t="s">
        <v>974</v>
      </c>
      <c r="M979" s="359" t="s">
        <v>980</v>
      </c>
      <c r="N979" s="359"/>
      <c r="O979" s="359"/>
      <c r="P979" s="359"/>
    </row>
    <row r="980" spans="1:16" ht="18">
      <c r="A980" s="360">
        <v>908</v>
      </c>
      <c r="B980" s="359" t="s">
        <v>970</v>
      </c>
      <c r="C980" s="359" t="s">
        <v>263</v>
      </c>
      <c r="D980" s="359" t="s">
        <v>966</v>
      </c>
      <c r="E980" s="359" t="s">
        <v>959</v>
      </c>
      <c r="F980" s="359" t="s">
        <v>985</v>
      </c>
      <c r="G980" s="358" t="s">
        <v>980</v>
      </c>
      <c r="H980" s="359" t="s">
        <v>966</v>
      </c>
      <c r="I980" s="359" t="s">
        <v>964</v>
      </c>
      <c r="J980" s="359"/>
      <c r="K980" s="360" t="s">
        <v>971</v>
      </c>
      <c r="L980" s="359" t="s">
        <v>974</v>
      </c>
      <c r="M980" s="359" t="s">
        <v>980</v>
      </c>
      <c r="N980" s="359"/>
      <c r="O980" s="359"/>
      <c r="P980" s="359"/>
    </row>
    <row r="981" spans="1:16" ht="18">
      <c r="A981" s="360">
        <v>909</v>
      </c>
      <c r="B981" s="359" t="s">
        <v>970</v>
      </c>
      <c r="C981" s="359" t="s">
        <v>263</v>
      </c>
      <c r="D981" s="359" t="s">
        <v>966</v>
      </c>
      <c r="E981" s="359" t="s">
        <v>959</v>
      </c>
      <c r="F981" s="359" t="s">
        <v>985</v>
      </c>
      <c r="G981" s="358" t="s">
        <v>980</v>
      </c>
      <c r="H981" s="359" t="s">
        <v>966</v>
      </c>
      <c r="I981" s="359" t="s">
        <v>964</v>
      </c>
      <c r="J981" s="359"/>
      <c r="K981" s="360" t="s">
        <v>971</v>
      </c>
      <c r="L981" s="359" t="s">
        <v>974</v>
      </c>
      <c r="M981" s="359" t="s">
        <v>980</v>
      </c>
      <c r="N981" s="359"/>
      <c r="O981" s="359"/>
      <c r="P981" s="359"/>
    </row>
    <row r="982" spans="1:16" ht="18">
      <c r="A982" s="360">
        <v>910</v>
      </c>
      <c r="B982" s="359" t="s">
        <v>970</v>
      </c>
      <c r="C982" s="359" t="s">
        <v>263</v>
      </c>
      <c r="D982" s="359" t="s">
        <v>966</v>
      </c>
      <c r="E982" s="359" t="s">
        <v>959</v>
      </c>
      <c r="F982" s="359" t="s">
        <v>985</v>
      </c>
      <c r="G982" s="358" t="s">
        <v>980</v>
      </c>
      <c r="H982" s="359" t="s">
        <v>966</v>
      </c>
      <c r="I982" s="359" t="s">
        <v>964</v>
      </c>
      <c r="J982" s="359"/>
      <c r="K982" s="360" t="s">
        <v>971</v>
      </c>
      <c r="L982" s="359" t="s">
        <v>974</v>
      </c>
      <c r="M982" s="359" t="s">
        <v>980</v>
      </c>
      <c r="N982" s="359"/>
      <c r="O982" s="359"/>
      <c r="P982" s="359"/>
    </row>
    <row r="983" spans="1:16" ht="18">
      <c r="A983" s="360">
        <v>911</v>
      </c>
      <c r="B983" s="359" t="s">
        <v>970</v>
      </c>
      <c r="C983" s="359" t="s">
        <v>263</v>
      </c>
      <c r="D983" s="359" t="s">
        <v>966</v>
      </c>
      <c r="E983" s="359" t="s">
        <v>959</v>
      </c>
      <c r="F983" s="359" t="s">
        <v>985</v>
      </c>
      <c r="G983" s="358" t="s">
        <v>980</v>
      </c>
      <c r="H983" s="359" t="s">
        <v>966</v>
      </c>
      <c r="I983" s="359" t="s">
        <v>964</v>
      </c>
      <c r="J983" s="359"/>
      <c r="K983" s="360" t="s">
        <v>971</v>
      </c>
      <c r="L983" s="359" t="s">
        <v>974</v>
      </c>
      <c r="M983" s="359" t="s">
        <v>980</v>
      </c>
      <c r="N983" s="359"/>
      <c r="O983" s="359"/>
      <c r="P983" s="359"/>
    </row>
    <row r="984" spans="1:16" ht="18">
      <c r="A984" s="360">
        <v>912</v>
      </c>
      <c r="B984" s="359" t="s">
        <v>970</v>
      </c>
      <c r="C984" s="359" t="s">
        <v>263</v>
      </c>
      <c r="D984" s="359" t="s">
        <v>966</v>
      </c>
      <c r="E984" s="359" t="s">
        <v>959</v>
      </c>
      <c r="F984" s="359" t="s">
        <v>985</v>
      </c>
      <c r="G984" s="358" t="s">
        <v>980</v>
      </c>
      <c r="H984" s="359" t="s">
        <v>966</v>
      </c>
      <c r="I984" s="359" t="s">
        <v>964</v>
      </c>
      <c r="J984" s="359"/>
      <c r="K984" s="360" t="s">
        <v>971</v>
      </c>
      <c r="L984" s="359" t="s">
        <v>974</v>
      </c>
      <c r="M984" s="359" t="s">
        <v>980</v>
      </c>
      <c r="N984" s="359"/>
      <c r="O984" s="359"/>
      <c r="P984" s="359"/>
    </row>
    <row r="985" spans="1:16" ht="18">
      <c r="A985" s="360">
        <v>913</v>
      </c>
      <c r="B985" s="359" t="s">
        <v>970</v>
      </c>
      <c r="C985" s="359" t="s">
        <v>263</v>
      </c>
      <c r="D985" s="359" t="s">
        <v>966</v>
      </c>
      <c r="E985" s="359" t="s">
        <v>959</v>
      </c>
      <c r="F985" s="359" t="s">
        <v>985</v>
      </c>
      <c r="G985" s="358" t="s">
        <v>980</v>
      </c>
      <c r="H985" s="359" t="s">
        <v>966</v>
      </c>
      <c r="I985" s="359" t="s">
        <v>964</v>
      </c>
      <c r="J985" s="359"/>
      <c r="K985" s="360" t="s">
        <v>971</v>
      </c>
      <c r="L985" s="359" t="s">
        <v>974</v>
      </c>
      <c r="M985" s="359" t="s">
        <v>980</v>
      </c>
      <c r="N985" s="359"/>
      <c r="O985" s="359"/>
      <c r="P985" s="359"/>
    </row>
    <row r="986" spans="1:16" ht="18">
      <c r="A986" s="360">
        <v>914</v>
      </c>
      <c r="B986" s="359" t="s">
        <v>970</v>
      </c>
      <c r="C986" s="359" t="s">
        <v>263</v>
      </c>
      <c r="D986" s="359" t="s">
        <v>966</v>
      </c>
      <c r="E986" s="359" t="s">
        <v>959</v>
      </c>
      <c r="F986" s="359" t="s">
        <v>985</v>
      </c>
      <c r="G986" s="358" t="s">
        <v>980</v>
      </c>
      <c r="H986" s="359" t="s">
        <v>966</v>
      </c>
      <c r="I986" s="359" t="s">
        <v>964</v>
      </c>
      <c r="J986" s="359"/>
      <c r="K986" s="360" t="s">
        <v>971</v>
      </c>
      <c r="L986" s="359" t="s">
        <v>974</v>
      </c>
      <c r="M986" s="359" t="s">
        <v>980</v>
      </c>
      <c r="N986" s="359"/>
      <c r="O986" s="359"/>
      <c r="P986" s="359"/>
    </row>
    <row r="987" spans="1:16" ht="18">
      <c r="A987" s="360">
        <v>915</v>
      </c>
      <c r="B987" s="359" t="s">
        <v>970</v>
      </c>
      <c r="C987" s="359" t="s">
        <v>263</v>
      </c>
      <c r="D987" s="359" t="s">
        <v>966</v>
      </c>
      <c r="E987" s="359" t="s">
        <v>959</v>
      </c>
      <c r="F987" s="359" t="s">
        <v>985</v>
      </c>
      <c r="G987" s="358" t="s">
        <v>980</v>
      </c>
      <c r="H987" s="359" t="s">
        <v>966</v>
      </c>
      <c r="I987" s="359" t="s">
        <v>964</v>
      </c>
      <c r="J987" s="359"/>
      <c r="K987" s="360" t="s">
        <v>971</v>
      </c>
      <c r="L987" s="359" t="s">
        <v>974</v>
      </c>
      <c r="M987" s="359" t="s">
        <v>980</v>
      </c>
      <c r="N987" s="359"/>
      <c r="O987" s="359"/>
      <c r="P987" s="359"/>
    </row>
    <row r="988" spans="1:16" ht="18">
      <c r="A988" s="360">
        <v>916</v>
      </c>
      <c r="B988" s="359" t="s">
        <v>970</v>
      </c>
      <c r="C988" s="359" t="s">
        <v>263</v>
      </c>
      <c r="D988" s="359" t="s">
        <v>966</v>
      </c>
      <c r="E988" s="359" t="s">
        <v>959</v>
      </c>
      <c r="F988" s="359" t="s">
        <v>985</v>
      </c>
      <c r="G988" s="358" t="s">
        <v>980</v>
      </c>
      <c r="H988" s="359" t="s">
        <v>966</v>
      </c>
      <c r="I988" s="359" t="s">
        <v>964</v>
      </c>
      <c r="J988" s="359"/>
      <c r="K988" s="360" t="s">
        <v>971</v>
      </c>
      <c r="L988" s="359" t="s">
        <v>974</v>
      </c>
      <c r="M988" s="359" t="s">
        <v>980</v>
      </c>
      <c r="N988" s="359"/>
      <c r="O988" s="359"/>
      <c r="P988" s="359"/>
    </row>
    <row r="989" spans="1:16" ht="18">
      <c r="A989" s="360">
        <v>917</v>
      </c>
      <c r="B989" s="359" t="s">
        <v>970</v>
      </c>
      <c r="C989" s="359" t="s">
        <v>263</v>
      </c>
      <c r="D989" s="359" t="s">
        <v>966</v>
      </c>
      <c r="E989" s="359" t="s">
        <v>959</v>
      </c>
      <c r="F989" s="359" t="s">
        <v>985</v>
      </c>
      <c r="G989" s="358" t="s">
        <v>980</v>
      </c>
      <c r="H989" s="359" t="s">
        <v>966</v>
      </c>
      <c r="I989" s="359" t="s">
        <v>964</v>
      </c>
      <c r="J989" s="359"/>
      <c r="K989" s="360" t="s">
        <v>971</v>
      </c>
      <c r="L989" s="359" t="s">
        <v>974</v>
      </c>
      <c r="M989" s="359" t="s">
        <v>980</v>
      </c>
      <c r="N989" s="359"/>
      <c r="O989" s="359"/>
      <c r="P989" s="359"/>
    </row>
    <row r="990" spans="1:16" ht="18">
      <c r="A990" s="360">
        <v>918</v>
      </c>
      <c r="B990" s="359" t="s">
        <v>970</v>
      </c>
      <c r="C990" s="359" t="s">
        <v>263</v>
      </c>
      <c r="D990" s="359" t="s">
        <v>966</v>
      </c>
      <c r="E990" s="359" t="s">
        <v>959</v>
      </c>
      <c r="F990" s="359" t="s">
        <v>985</v>
      </c>
      <c r="G990" s="358" t="s">
        <v>980</v>
      </c>
      <c r="H990" s="359" t="s">
        <v>966</v>
      </c>
      <c r="I990" s="359" t="s">
        <v>964</v>
      </c>
      <c r="J990" s="359"/>
      <c r="K990" s="360" t="s">
        <v>971</v>
      </c>
      <c r="L990" s="359" t="s">
        <v>974</v>
      </c>
      <c r="M990" s="359" t="s">
        <v>980</v>
      </c>
      <c r="N990" s="359"/>
      <c r="O990" s="359"/>
      <c r="P990" s="359"/>
    </row>
    <row r="991" spans="1:16" ht="18">
      <c r="A991" s="360">
        <v>919</v>
      </c>
      <c r="B991" s="359" t="s">
        <v>970</v>
      </c>
      <c r="C991" s="359" t="s">
        <v>263</v>
      </c>
      <c r="D991" s="359" t="s">
        <v>966</v>
      </c>
      <c r="E991" s="359" t="s">
        <v>959</v>
      </c>
      <c r="F991" s="359" t="s">
        <v>985</v>
      </c>
      <c r="G991" s="358" t="s">
        <v>980</v>
      </c>
      <c r="H991" s="359" t="s">
        <v>966</v>
      </c>
      <c r="I991" s="359" t="s">
        <v>964</v>
      </c>
      <c r="J991" s="359"/>
      <c r="K991" s="360" t="s">
        <v>971</v>
      </c>
      <c r="L991" s="359" t="s">
        <v>974</v>
      </c>
      <c r="M991" s="359" t="s">
        <v>980</v>
      </c>
      <c r="N991" s="359"/>
      <c r="O991" s="359"/>
      <c r="P991" s="359"/>
    </row>
    <row r="992" spans="1:16" ht="18">
      <c r="A992" s="360">
        <v>920</v>
      </c>
      <c r="B992" s="359" t="s">
        <v>970</v>
      </c>
      <c r="C992" s="359" t="s">
        <v>263</v>
      </c>
      <c r="D992" s="359" t="s">
        <v>966</v>
      </c>
      <c r="E992" s="359" t="s">
        <v>959</v>
      </c>
      <c r="F992" s="359" t="s">
        <v>985</v>
      </c>
      <c r="G992" s="358" t="s">
        <v>980</v>
      </c>
      <c r="H992" s="359" t="s">
        <v>966</v>
      </c>
      <c r="I992" s="359" t="s">
        <v>964</v>
      </c>
      <c r="J992" s="359"/>
      <c r="K992" s="360" t="s">
        <v>971</v>
      </c>
      <c r="L992" s="359" t="s">
        <v>974</v>
      </c>
      <c r="M992" s="359" t="s">
        <v>980</v>
      </c>
      <c r="N992" s="359"/>
      <c r="O992" s="359"/>
      <c r="P992" s="359"/>
    </row>
    <row r="993" spans="1:16" ht="18">
      <c r="A993" s="360">
        <v>921</v>
      </c>
      <c r="B993" s="359" t="s">
        <v>970</v>
      </c>
      <c r="C993" s="359" t="s">
        <v>263</v>
      </c>
      <c r="D993" s="359" t="s">
        <v>966</v>
      </c>
      <c r="E993" s="359" t="s">
        <v>959</v>
      </c>
      <c r="F993" s="359" t="s">
        <v>985</v>
      </c>
      <c r="G993" s="358" t="s">
        <v>980</v>
      </c>
      <c r="H993" s="359" t="s">
        <v>966</v>
      </c>
      <c r="I993" s="359" t="s">
        <v>964</v>
      </c>
      <c r="J993" s="359"/>
      <c r="K993" s="360" t="s">
        <v>971</v>
      </c>
      <c r="L993" s="359" t="s">
        <v>974</v>
      </c>
      <c r="M993" s="359" t="s">
        <v>980</v>
      </c>
      <c r="N993" s="359"/>
      <c r="O993" s="359"/>
      <c r="P993" s="359"/>
    </row>
    <row r="994" spans="1:16" ht="18">
      <c r="A994" s="360">
        <v>922</v>
      </c>
      <c r="B994" s="359" t="s">
        <v>970</v>
      </c>
      <c r="C994" s="359" t="s">
        <v>263</v>
      </c>
      <c r="D994" s="359" t="s">
        <v>966</v>
      </c>
      <c r="E994" s="359" t="s">
        <v>959</v>
      </c>
      <c r="F994" s="359" t="s">
        <v>985</v>
      </c>
      <c r="G994" s="358" t="s">
        <v>980</v>
      </c>
      <c r="H994" s="359" t="s">
        <v>966</v>
      </c>
      <c r="I994" s="359" t="s">
        <v>964</v>
      </c>
      <c r="J994" s="359"/>
      <c r="K994" s="360" t="s">
        <v>971</v>
      </c>
      <c r="L994" s="359" t="s">
        <v>974</v>
      </c>
      <c r="M994" s="359" t="s">
        <v>980</v>
      </c>
      <c r="N994" s="359"/>
      <c r="O994" s="359"/>
      <c r="P994" s="359"/>
    </row>
    <row r="995" spans="1:16" ht="18">
      <c r="A995" s="360">
        <v>923</v>
      </c>
      <c r="B995" s="359" t="s">
        <v>970</v>
      </c>
      <c r="C995" s="359" t="s">
        <v>263</v>
      </c>
      <c r="D995" s="359" t="s">
        <v>966</v>
      </c>
      <c r="E995" s="359" t="s">
        <v>959</v>
      </c>
      <c r="F995" s="359" t="s">
        <v>985</v>
      </c>
      <c r="G995" s="358" t="s">
        <v>980</v>
      </c>
      <c r="H995" s="359" t="s">
        <v>966</v>
      </c>
      <c r="I995" s="359" t="s">
        <v>964</v>
      </c>
      <c r="J995" s="359"/>
      <c r="K995" s="360" t="s">
        <v>971</v>
      </c>
      <c r="L995" s="359" t="s">
        <v>974</v>
      </c>
      <c r="M995" s="359" t="s">
        <v>980</v>
      </c>
      <c r="N995" s="359"/>
      <c r="O995" s="359"/>
      <c r="P995" s="359"/>
    </row>
    <row r="996" spans="1:16" ht="18">
      <c r="A996" s="360">
        <v>924</v>
      </c>
      <c r="B996" s="359" t="s">
        <v>970</v>
      </c>
      <c r="C996" s="359" t="s">
        <v>263</v>
      </c>
      <c r="D996" s="359" t="s">
        <v>966</v>
      </c>
      <c r="E996" s="359" t="s">
        <v>959</v>
      </c>
      <c r="F996" s="359" t="s">
        <v>985</v>
      </c>
      <c r="G996" s="358" t="s">
        <v>980</v>
      </c>
      <c r="H996" s="359" t="s">
        <v>966</v>
      </c>
      <c r="I996" s="359" t="s">
        <v>964</v>
      </c>
      <c r="J996" s="359"/>
      <c r="K996" s="360" t="s">
        <v>971</v>
      </c>
      <c r="L996" s="359" t="s">
        <v>974</v>
      </c>
      <c r="M996" s="359" t="s">
        <v>980</v>
      </c>
      <c r="N996" s="359"/>
      <c r="O996" s="359"/>
      <c r="P996" s="359"/>
    </row>
    <row r="997" spans="1:16" ht="18">
      <c r="A997" s="360">
        <v>925</v>
      </c>
      <c r="B997" s="359" t="s">
        <v>963</v>
      </c>
      <c r="C997" s="359" t="s">
        <v>113</v>
      </c>
      <c r="D997" s="359" t="s">
        <v>966</v>
      </c>
      <c r="E997" s="359" t="s">
        <v>959</v>
      </c>
      <c r="F997" s="359" t="s">
        <v>996</v>
      </c>
      <c r="G997" s="358" t="s">
        <v>992</v>
      </c>
      <c r="H997" s="359" t="s">
        <v>966</v>
      </c>
      <c r="I997" s="359" t="s">
        <v>964</v>
      </c>
      <c r="J997" s="359" t="s">
        <v>965</v>
      </c>
      <c r="K997" s="360" t="s">
        <v>962</v>
      </c>
      <c r="L997" s="359" t="s">
        <v>991</v>
      </c>
      <c r="M997" s="359" t="s">
        <v>992</v>
      </c>
      <c r="N997" s="359"/>
      <c r="O997" s="359"/>
      <c r="P997" s="359"/>
    </row>
    <row r="998" spans="1:16" ht="18">
      <c r="A998" s="360">
        <v>926</v>
      </c>
      <c r="B998" s="359" t="s">
        <v>963</v>
      </c>
      <c r="C998" s="359" t="s">
        <v>113</v>
      </c>
      <c r="D998" s="359" t="s">
        <v>966</v>
      </c>
      <c r="E998" s="359" t="s">
        <v>959</v>
      </c>
      <c r="F998" s="359" t="s">
        <v>996</v>
      </c>
      <c r="G998" s="358" t="s">
        <v>992</v>
      </c>
      <c r="H998" s="359" t="s">
        <v>966</v>
      </c>
      <c r="I998" s="359" t="s">
        <v>964</v>
      </c>
      <c r="J998" s="359" t="s">
        <v>965</v>
      </c>
      <c r="K998" s="360" t="s">
        <v>962</v>
      </c>
      <c r="L998" s="359" t="s">
        <v>991</v>
      </c>
      <c r="M998" s="359" t="s">
        <v>992</v>
      </c>
      <c r="N998" s="359"/>
      <c r="O998" s="359"/>
      <c r="P998" s="359"/>
    </row>
    <row r="999" spans="1:16" ht="18">
      <c r="A999" s="360">
        <v>927</v>
      </c>
      <c r="B999" s="359" t="s">
        <v>963</v>
      </c>
      <c r="C999" s="359" t="s">
        <v>152</v>
      </c>
      <c r="D999" s="359" t="s">
        <v>966</v>
      </c>
      <c r="E999" s="359" t="s">
        <v>959</v>
      </c>
      <c r="F999" s="359" t="s">
        <v>996</v>
      </c>
      <c r="G999" s="358" t="s">
        <v>992</v>
      </c>
      <c r="H999" s="359" t="s">
        <v>966</v>
      </c>
      <c r="I999" s="359" t="s">
        <v>964</v>
      </c>
      <c r="J999" s="359" t="s">
        <v>965</v>
      </c>
      <c r="K999" s="360" t="s">
        <v>971</v>
      </c>
      <c r="L999" s="359" t="s">
        <v>991</v>
      </c>
      <c r="M999" s="359" t="s">
        <v>992</v>
      </c>
      <c r="N999" s="359"/>
      <c r="O999" s="359"/>
      <c r="P999" s="359"/>
    </row>
    <row r="1000" spans="1:16" ht="18">
      <c r="A1000" s="360">
        <v>928</v>
      </c>
      <c r="B1000" s="359" t="s">
        <v>963</v>
      </c>
      <c r="C1000" s="359" t="s">
        <v>152</v>
      </c>
      <c r="D1000" s="359" t="s">
        <v>966</v>
      </c>
      <c r="E1000" s="359" t="s">
        <v>959</v>
      </c>
      <c r="F1000" s="359" t="s">
        <v>996</v>
      </c>
      <c r="G1000" s="358" t="s">
        <v>992</v>
      </c>
      <c r="H1000" s="359"/>
      <c r="I1000" s="359"/>
      <c r="J1000" s="359"/>
      <c r="K1000" s="360" t="s">
        <v>971</v>
      </c>
      <c r="L1000" s="359" t="s">
        <v>148</v>
      </c>
      <c r="M1000" s="359" t="s">
        <v>1012</v>
      </c>
      <c r="N1000" s="359"/>
      <c r="O1000" s="359"/>
      <c r="P1000" s="359"/>
    </row>
    <row r="1001" spans="1:16" ht="18">
      <c r="A1001" s="360">
        <v>929</v>
      </c>
      <c r="B1001" s="359" t="s">
        <v>969</v>
      </c>
      <c r="C1001" s="359" t="s">
        <v>84</v>
      </c>
      <c r="D1001" s="359" t="s">
        <v>966</v>
      </c>
      <c r="E1001" s="359" t="s">
        <v>959</v>
      </c>
      <c r="F1001" s="359" t="s">
        <v>996</v>
      </c>
      <c r="G1001" s="358" t="s">
        <v>992</v>
      </c>
      <c r="H1001" s="359"/>
      <c r="I1001" s="359"/>
      <c r="J1001" s="359"/>
      <c r="K1001" s="360" t="s">
        <v>971</v>
      </c>
      <c r="L1001" s="359" t="s">
        <v>148</v>
      </c>
      <c r="M1001" s="359" t="s">
        <v>1012</v>
      </c>
      <c r="N1001" s="359"/>
      <c r="O1001" s="359"/>
      <c r="P1001" s="359"/>
    </row>
    <row r="1002" spans="1:16" ht="18">
      <c r="A1002" s="360">
        <v>930</v>
      </c>
      <c r="B1002" s="359" t="s">
        <v>969</v>
      </c>
      <c r="C1002" s="359" t="s">
        <v>84</v>
      </c>
      <c r="D1002" s="359" t="s">
        <v>966</v>
      </c>
      <c r="E1002" s="359" t="s">
        <v>959</v>
      </c>
      <c r="F1002" s="359" t="s">
        <v>996</v>
      </c>
      <c r="G1002" s="358" t="s">
        <v>992</v>
      </c>
      <c r="H1002" s="359"/>
      <c r="I1002" s="359"/>
      <c r="J1002" s="359"/>
      <c r="K1002" s="360" t="s">
        <v>967</v>
      </c>
      <c r="L1002" s="359" t="s">
        <v>148</v>
      </c>
      <c r="M1002" s="359" t="s">
        <v>1012</v>
      </c>
      <c r="N1002" s="359"/>
      <c r="O1002" s="359"/>
      <c r="P1002" s="359"/>
    </row>
    <row r="1003" spans="1:16" ht="18">
      <c r="A1003" s="360">
        <v>931</v>
      </c>
      <c r="B1003" s="359" t="s">
        <v>969</v>
      </c>
      <c r="C1003" s="359" t="s">
        <v>25</v>
      </c>
      <c r="D1003" s="359" t="s">
        <v>966</v>
      </c>
      <c r="E1003" s="359" t="s">
        <v>959</v>
      </c>
      <c r="F1003" s="359" t="s">
        <v>996</v>
      </c>
      <c r="G1003" s="358" t="s">
        <v>992</v>
      </c>
      <c r="H1003" s="359"/>
      <c r="I1003" s="359"/>
      <c r="J1003" s="359"/>
      <c r="K1003" s="360" t="s">
        <v>967</v>
      </c>
      <c r="L1003" s="359" t="s">
        <v>148</v>
      </c>
      <c r="M1003" s="359" t="s">
        <v>1012</v>
      </c>
      <c r="N1003" s="359"/>
      <c r="O1003" s="359"/>
      <c r="P1003" s="359"/>
    </row>
    <row r="1004" spans="1:16" ht="18">
      <c r="A1004" s="360">
        <v>932</v>
      </c>
      <c r="B1004" s="359" t="s">
        <v>969</v>
      </c>
      <c r="C1004" s="359" t="s">
        <v>101</v>
      </c>
      <c r="D1004" s="359" t="s">
        <v>966</v>
      </c>
      <c r="E1004" s="359" t="s">
        <v>959</v>
      </c>
      <c r="F1004" s="359" t="s">
        <v>996</v>
      </c>
      <c r="G1004" s="358" t="s">
        <v>992</v>
      </c>
      <c r="H1004" s="359"/>
      <c r="I1004" s="359"/>
      <c r="J1004" s="359"/>
      <c r="K1004" s="360" t="s">
        <v>967</v>
      </c>
      <c r="L1004" s="359" t="s">
        <v>148</v>
      </c>
      <c r="M1004" s="359" t="s">
        <v>1012</v>
      </c>
      <c r="N1004" s="359"/>
      <c r="O1004" s="359"/>
      <c r="P1004" s="359"/>
    </row>
    <row r="1005" spans="1:16" ht="18">
      <c r="A1005" s="360">
        <v>933</v>
      </c>
      <c r="B1005" s="359" t="s">
        <v>970</v>
      </c>
      <c r="C1005" s="359" t="s">
        <v>65</v>
      </c>
      <c r="D1005" s="359" t="s">
        <v>966</v>
      </c>
      <c r="E1005" s="359" t="s">
        <v>959</v>
      </c>
      <c r="F1005" s="359" t="s">
        <v>996</v>
      </c>
      <c r="G1005" s="358" t="s">
        <v>992</v>
      </c>
      <c r="H1005" s="359"/>
      <c r="I1005" s="359"/>
      <c r="J1005" s="359"/>
      <c r="K1005" s="360" t="s">
        <v>971</v>
      </c>
      <c r="L1005" s="359" t="s">
        <v>148</v>
      </c>
      <c r="M1005" s="359" t="s">
        <v>1012</v>
      </c>
      <c r="N1005" s="359"/>
      <c r="O1005" s="359"/>
      <c r="P1005" s="359"/>
    </row>
    <row r="1006" spans="1:16" ht="18">
      <c r="A1006" s="360">
        <v>934</v>
      </c>
      <c r="B1006" s="359" t="s">
        <v>970</v>
      </c>
      <c r="C1006" s="359" t="s">
        <v>65</v>
      </c>
      <c r="D1006" s="359" t="s">
        <v>966</v>
      </c>
      <c r="E1006" s="359" t="s">
        <v>959</v>
      </c>
      <c r="F1006" s="359" t="s">
        <v>996</v>
      </c>
      <c r="G1006" s="358" t="s">
        <v>992</v>
      </c>
      <c r="H1006" s="359"/>
      <c r="I1006" s="359"/>
      <c r="J1006" s="359"/>
      <c r="K1006" s="360" t="s">
        <v>971</v>
      </c>
      <c r="L1006" s="359" t="s">
        <v>148</v>
      </c>
      <c r="M1006" s="359" t="s">
        <v>1012</v>
      </c>
      <c r="N1006" s="359"/>
      <c r="O1006" s="359"/>
      <c r="P1006" s="359"/>
    </row>
    <row r="1007" spans="1:16" ht="18">
      <c r="A1007" s="360">
        <v>935</v>
      </c>
      <c r="B1007" s="359" t="s">
        <v>970</v>
      </c>
      <c r="C1007" s="359" t="s">
        <v>65</v>
      </c>
      <c r="D1007" s="359" t="s">
        <v>966</v>
      </c>
      <c r="E1007" s="359" t="s">
        <v>959</v>
      </c>
      <c r="F1007" s="359" t="s">
        <v>996</v>
      </c>
      <c r="G1007" s="358" t="s">
        <v>992</v>
      </c>
      <c r="H1007" s="359"/>
      <c r="I1007" s="359"/>
      <c r="J1007" s="359"/>
      <c r="K1007" s="360" t="s">
        <v>971</v>
      </c>
      <c r="L1007" s="359" t="s">
        <v>148</v>
      </c>
      <c r="M1007" s="359" t="s">
        <v>1012</v>
      </c>
      <c r="N1007" s="359"/>
      <c r="O1007" s="359"/>
      <c r="P1007" s="359"/>
    </row>
    <row r="1008" spans="1:16" ht="18">
      <c r="A1008" s="360">
        <v>936</v>
      </c>
      <c r="B1008" s="359" t="s">
        <v>970</v>
      </c>
      <c r="C1008" s="359" t="s">
        <v>65</v>
      </c>
      <c r="D1008" s="359" t="s">
        <v>966</v>
      </c>
      <c r="E1008" s="359" t="s">
        <v>959</v>
      </c>
      <c r="F1008" s="359" t="s">
        <v>996</v>
      </c>
      <c r="G1008" s="358" t="s">
        <v>992</v>
      </c>
      <c r="H1008" s="359"/>
      <c r="I1008" s="359"/>
      <c r="J1008" s="359"/>
      <c r="K1008" s="360" t="s">
        <v>971</v>
      </c>
      <c r="L1008" s="359" t="s">
        <v>148</v>
      </c>
      <c r="M1008" s="359" t="s">
        <v>1012</v>
      </c>
      <c r="N1008" s="359"/>
      <c r="O1008" s="359"/>
      <c r="P1008" s="359"/>
    </row>
    <row r="1009" spans="1:16" ht="18">
      <c r="A1009" s="360">
        <v>937</v>
      </c>
      <c r="B1009" s="359" t="s">
        <v>970</v>
      </c>
      <c r="C1009" s="359" t="s">
        <v>65</v>
      </c>
      <c r="D1009" s="359" t="s">
        <v>966</v>
      </c>
      <c r="E1009" s="359" t="s">
        <v>959</v>
      </c>
      <c r="F1009" s="359" t="s">
        <v>996</v>
      </c>
      <c r="G1009" s="358" t="s">
        <v>992</v>
      </c>
      <c r="H1009" s="359"/>
      <c r="I1009" s="359"/>
      <c r="J1009" s="359"/>
      <c r="K1009" s="360" t="s">
        <v>971</v>
      </c>
      <c r="L1009" s="359" t="s">
        <v>148</v>
      </c>
      <c r="M1009" s="359" t="s">
        <v>1012</v>
      </c>
      <c r="N1009" s="359"/>
      <c r="O1009" s="359"/>
      <c r="P1009" s="359"/>
    </row>
    <row r="1010" spans="1:16" ht="18">
      <c r="A1010" s="360">
        <v>938</v>
      </c>
      <c r="B1010" s="359" t="s">
        <v>970</v>
      </c>
      <c r="C1010" s="359" t="s">
        <v>65</v>
      </c>
      <c r="D1010" s="359" t="s">
        <v>966</v>
      </c>
      <c r="E1010" s="359" t="s">
        <v>959</v>
      </c>
      <c r="F1010" s="359" t="s">
        <v>996</v>
      </c>
      <c r="G1010" s="358" t="s">
        <v>992</v>
      </c>
      <c r="H1010" s="359"/>
      <c r="I1010" s="359"/>
      <c r="J1010" s="359"/>
      <c r="K1010" s="360" t="s">
        <v>971</v>
      </c>
      <c r="L1010" s="359" t="s">
        <v>148</v>
      </c>
      <c r="M1010" s="359" t="s">
        <v>1012</v>
      </c>
      <c r="N1010" s="359"/>
      <c r="O1010" s="359"/>
      <c r="P1010" s="359"/>
    </row>
    <row r="1011" spans="1:16" ht="18">
      <c r="A1011" s="360">
        <v>939</v>
      </c>
      <c r="B1011" s="359" t="s">
        <v>970</v>
      </c>
      <c r="C1011" s="359" t="s">
        <v>259</v>
      </c>
      <c r="D1011" s="359" t="s">
        <v>966</v>
      </c>
      <c r="E1011" s="359" t="s">
        <v>959</v>
      </c>
      <c r="F1011" s="359" t="s">
        <v>996</v>
      </c>
      <c r="G1011" s="358" t="s">
        <v>992</v>
      </c>
      <c r="H1011" s="359"/>
      <c r="I1011" s="359"/>
      <c r="J1011" s="359"/>
      <c r="K1011" s="360" t="s">
        <v>971</v>
      </c>
      <c r="L1011" s="359" t="s">
        <v>148</v>
      </c>
      <c r="M1011" s="359" t="s">
        <v>1012</v>
      </c>
      <c r="N1011" s="359"/>
      <c r="O1011" s="359"/>
      <c r="P1011" s="359"/>
    </row>
    <row r="1012" spans="1:16" ht="18">
      <c r="A1012" s="360">
        <v>940</v>
      </c>
      <c r="B1012" s="359" t="s">
        <v>970</v>
      </c>
      <c r="C1012" s="359" t="s">
        <v>259</v>
      </c>
      <c r="D1012" s="359" t="s">
        <v>966</v>
      </c>
      <c r="E1012" s="359" t="s">
        <v>959</v>
      </c>
      <c r="F1012" s="359" t="s">
        <v>996</v>
      </c>
      <c r="G1012" s="358" t="s">
        <v>992</v>
      </c>
      <c r="H1012" s="359"/>
      <c r="I1012" s="359"/>
      <c r="J1012" s="359"/>
      <c r="K1012" s="360" t="s">
        <v>971</v>
      </c>
      <c r="L1012" s="359" t="s">
        <v>148</v>
      </c>
      <c r="M1012" s="359" t="s">
        <v>1012</v>
      </c>
      <c r="N1012" s="359"/>
      <c r="O1012" s="359"/>
      <c r="P1012" s="359"/>
    </row>
    <row r="1013" spans="1:16" ht="18">
      <c r="A1013" s="360">
        <v>941</v>
      </c>
      <c r="B1013" s="359" t="s">
        <v>970</v>
      </c>
      <c r="C1013" s="359" t="s">
        <v>259</v>
      </c>
      <c r="D1013" s="359" t="s">
        <v>966</v>
      </c>
      <c r="E1013" s="359" t="s">
        <v>959</v>
      </c>
      <c r="F1013" s="359" t="s">
        <v>996</v>
      </c>
      <c r="G1013" s="358" t="s">
        <v>992</v>
      </c>
      <c r="H1013" s="359"/>
      <c r="I1013" s="359"/>
      <c r="J1013" s="359"/>
      <c r="K1013" s="360" t="s">
        <v>971</v>
      </c>
      <c r="L1013" s="359" t="s">
        <v>148</v>
      </c>
      <c r="M1013" s="359" t="s">
        <v>1012</v>
      </c>
      <c r="N1013" s="359"/>
      <c r="O1013" s="359"/>
      <c r="P1013" s="359"/>
    </row>
    <row r="1014" spans="1:16" ht="18">
      <c r="A1014" s="360">
        <v>942</v>
      </c>
      <c r="B1014" s="359" t="s">
        <v>970</v>
      </c>
      <c r="C1014" s="359" t="s">
        <v>259</v>
      </c>
      <c r="D1014" s="359" t="s">
        <v>966</v>
      </c>
      <c r="E1014" s="359" t="s">
        <v>959</v>
      </c>
      <c r="F1014" s="359" t="s">
        <v>996</v>
      </c>
      <c r="G1014" s="358" t="s">
        <v>992</v>
      </c>
      <c r="H1014" s="359"/>
      <c r="I1014" s="359"/>
      <c r="J1014" s="359"/>
      <c r="K1014" s="360" t="s">
        <v>971</v>
      </c>
      <c r="L1014" s="359" t="s">
        <v>148</v>
      </c>
      <c r="M1014" s="359" t="s">
        <v>1012</v>
      </c>
      <c r="N1014" s="359"/>
      <c r="O1014" s="359"/>
      <c r="P1014" s="359"/>
    </row>
    <row r="1015" spans="1:16" ht="18">
      <c r="A1015" s="360">
        <v>943</v>
      </c>
      <c r="B1015" s="359" t="s">
        <v>970</v>
      </c>
      <c r="C1015" s="359" t="s">
        <v>259</v>
      </c>
      <c r="D1015" s="359" t="s">
        <v>966</v>
      </c>
      <c r="E1015" s="359" t="s">
        <v>959</v>
      </c>
      <c r="F1015" s="359" t="s">
        <v>996</v>
      </c>
      <c r="G1015" s="358" t="s">
        <v>992</v>
      </c>
      <c r="H1015" s="359"/>
      <c r="I1015" s="359"/>
      <c r="J1015" s="359"/>
      <c r="K1015" s="360" t="s">
        <v>971</v>
      </c>
      <c r="L1015" s="359" t="s">
        <v>148</v>
      </c>
      <c r="M1015" s="359" t="s">
        <v>1012</v>
      </c>
      <c r="N1015" s="359"/>
      <c r="O1015" s="359"/>
      <c r="P1015" s="359"/>
    </row>
    <row r="1016" spans="1:16" ht="18">
      <c r="A1016" s="360">
        <v>944</v>
      </c>
      <c r="B1016" s="359" t="s">
        <v>970</v>
      </c>
      <c r="C1016" s="359" t="s">
        <v>259</v>
      </c>
      <c r="D1016" s="359" t="s">
        <v>966</v>
      </c>
      <c r="E1016" s="359" t="s">
        <v>959</v>
      </c>
      <c r="F1016" s="359" t="s">
        <v>996</v>
      </c>
      <c r="G1016" s="358" t="s">
        <v>992</v>
      </c>
      <c r="H1016" s="359"/>
      <c r="I1016" s="359"/>
      <c r="J1016" s="359"/>
      <c r="K1016" s="360" t="s">
        <v>971</v>
      </c>
      <c r="L1016" s="359" t="s">
        <v>148</v>
      </c>
      <c r="M1016" s="359" t="s">
        <v>1012</v>
      </c>
      <c r="N1016" s="359"/>
      <c r="O1016" s="359"/>
      <c r="P1016" s="359"/>
    </row>
    <row r="1017" spans="1:16" ht="18">
      <c r="A1017" s="360">
        <v>945</v>
      </c>
      <c r="B1017" s="359" t="s">
        <v>970</v>
      </c>
      <c r="C1017" s="359" t="s">
        <v>259</v>
      </c>
      <c r="D1017" s="359" t="s">
        <v>966</v>
      </c>
      <c r="E1017" s="359" t="s">
        <v>959</v>
      </c>
      <c r="F1017" s="359" t="s">
        <v>996</v>
      </c>
      <c r="G1017" s="358" t="s">
        <v>992</v>
      </c>
      <c r="H1017" s="359"/>
      <c r="I1017" s="359"/>
      <c r="J1017" s="359"/>
      <c r="K1017" s="360" t="s">
        <v>971</v>
      </c>
      <c r="L1017" s="359" t="s">
        <v>148</v>
      </c>
      <c r="M1017" s="359" t="s">
        <v>1012</v>
      </c>
      <c r="N1017" s="359"/>
      <c r="O1017" s="359"/>
      <c r="P1017" s="359"/>
    </row>
    <row r="1018" spans="1:16" ht="18">
      <c r="A1018" s="360">
        <v>946</v>
      </c>
      <c r="B1018" s="359" t="s">
        <v>970</v>
      </c>
      <c r="C1018" s="359" t="s">
        <v>259</v>
      </c>
      <c r="D1018" s="359" t="s">
        <v>966</v>
      </c>
      <c r="E1018" s="359" t="s">
        <v>959</v>
      </c>
      <c r="F1018" s="359" t="s">
        <v>996</v>
      </c>
      <c r="G1018" s="358" t="s">
        <v>992</v>
      </c>
      <c r="H1018" s="359"/>
      <c r="I1018" s="359"/>
      <c r="J1018" s="359"/>
      <c r="K1018" s="360" t="s">
        <v>971</v>
      </c>
      <c r="L1018" s="359" t="s">
        <v>148</v>
      </c>
      <c r="M1018" s="359" t="s">
        <v>1012</v>
      </c>
      <c r="N1018" s="359"/>
      <c r="O1018" s="359"/>
      <c r="P1018" s="359"/>
    </row>
    <row r="1019" spans="1:16" ht="18">
      <c r="A1019" s="360">
        <v>947</v>
      </c>
      <c r="B1019" s="359" t="s">
        <v>970</v>
      </c>
      <c r="C1019" s="359" t="s">
        <v>263</v>
      </c>
      <c r="D1019" s="359" t="s">
        <v>966</v>
      </c>
      <c r="E1019" s="359" t="s">
        <v>959</v>
      </c>
      <c r="F1019" s="359" t="s">
        <v>996</v>
      </c>
      <c r="G1019" s="358" t="s">
        <v>992</v>
      </c>
      <c r="H1019" s="359"/>
      <c r="I1019" s="359"/>
      <c r="J1019" s="359"/>
      <c r="K1019" s="360" t="s">
        <v>971</v>
      </c>
      <c r="L1019" s="359" t="s">
        <v>148</v>
      </c>
      <c r="M1019" s="359" t="s">
        <v>1012</v>
      </c>
      <c r="N1019" s="359"/>
      <c r="O1019" s="359"/>
      <c r="P1019" s="359"/>
    </row>
    <row r="1020" spans="1:16" ht="18">
      <c r="A1020" s="360">
        <v>948</v>
      </c>
      <c r="B1020" s="359" t="s">
        <v>970</v>
      </c>
      <c r="C1020" s="359" t="s">
        <v>263</v>
      </c>
      <c r="D1020" s="359" t="s">
        <v>966</v>
      </c>
      <c r="E1020" s="359" t="s">
        <v>959</v>
      </c>
      <c r="F1020" s="359" t="s">
        <v>996</v>
      </c>
      <c r="G1020" s="358" t="s">
        <v>992</v>
      </c>
      <c r="H1020" s="359"/>
      <c r="I1020" s="359"/>
      <c r="J1020" s="359"/>
      <c r="K1020" s="360" t="s">
        <v>971</v>
      </c>
      <c r="L1020" s="359" t="s">
        <v>148</v>
      </c>
      <c r="M1020" s="359" t="s">
        <v>1012</v>
      </c>
      <c r="N1020" s="359"/>
      <c r="O1020" s="359"/>
      <c r="P1020" s="359"/>
    </row>
    <row r="1021" spans="1:16" ht="18">
      <c r="A1021" s="360">
        <v>949</v>
      </c>
      <c r="B1021" s="359" t="s">
        <v>970</v>
      </c>
      <c r="C1021" s="359" t="s">
        <v>263</v>
      </c>
      <c r="D1021" s="359" t="s">
        <v>966</v>
      </c>
      <c r="E1021" s="359" t="s">
        <v>959</v>
      </c>
      <c r="F1021" s="359" t="s">
        <v>996</v>
      </c>
      <c r="G1021" s="358" t="s">
        <v>992</v>
      </c>
      <c r="H1021" s="359"/>
      <c r="I1021" s="359"/>
      <c r="J1021" s="359"/>
      <c r="K1021" s="360" t="s">
        <v>971</v>
      </c>
      <c r="L1021" s="359" t="s">
        <v>148</v>
      </c>
      <c r="M1021" s="359" t="s">
        <v>1012</v>
      </c>
      <c r="N1021" s="359"/>
      <c r="O1021" s="359"/>
      <c r="P1021" s="359"/>
    </row>
    <row r="1022" spans="1:16" ht="18">
      <c r="A1022" s="360">
        <v>950</v>
      </c>
      <c r="B1022" s="359" t="s">
        <v>970</v>
      </c>
      <c r="C1022" s="359" t="s">
        <v>263</v>
      </c>
      <c r="D1022" s="359" t="s">
        <v>966</v>
      </c>
      <c r="E1022" s="359" t="s">
        <v>959</v>
      </c>
      <c r="F1022" s="359" t="s">
        <v>996</v>
      </c>
      <c r="G1022" s="358" t="s">
        <v>992</v>
      </c>
      <c r="H1022" s="359"/>
      <c r="I1022" s="359"/>
      <c r="J1022" s="359"/>
      <c r="K1022" s="360" t="s">
        <v>971</v>
      </c>
      <c r="L1022" s="359" t="s">
        <v>148</v>
      </c>
      <c r="M1022" s="359" t="s">
        <v>1012</v>
      </c>
      <c r="N1022" s="359"/>
      <c r="O1022" s="359"/>
      <c r="P1022" s="359"/>
    </row>
    <row r="1023" spans="1:16" ht="18">
      <c r="A1023" s="360">
        <v>951</v>
      </c>
      <c r="B1023" s="359" t="s">
        <v>970</v>
      </c>
      <c r="C1023" s="359" t="s">
        <v>263</v>
      </c>
      <c r="D1023" s="359" t="s">
        <v>966</v>
      </c>
      <c r="E1023" s="359" t="s">
        <v>959</v>
      </c>
      <c r="F1023" s="359" t="s">
        <v>996</v>
      </c>
      <c r="G1023" s="358" t="s">
        <v>992</v>
      </c>
      <c r="H1023" s="359"/>
      <c r="I1023" s="359"/>
      <c r="J1023" s="359"/>
      <c r="K1023" s="360" t="s">
        <v>971</v>
      </c>
      <c r="L1023" s="359" t="s">
        <v>148</v>
      </c>
      <c r="M1023" s="359" t="s">
        <v>1012</v>
      </c>
      <c r="N1023" s="359"/>
      <c r="O1023" s="359"/>
      <c r="P1023" s="359"/>
    </row>
    <row r="1024" spans="1:16" ht="18">
      <c r="A1024" s="360">
        <v>952</v>
      </c>
      <c r="B1024" s="359" t="s">
        <v>970</v>
      </c>
      <c r="C1024" s="359" t="s">
        <v>65</v>
      </c>
      <c r="D1024" s="359" t="s">
        <v>966</v>
      </c>
      <c r="E1024" s="359" t="s">
        <v>959</v>
      </c>
      <c r="F1024" s="359" t="s">
        <v>996</v>
      </c>
      <c r="G1024" s="358" t="s">
        <v>992</v>
      </c>
      <c r="H1024" s="359"/>
      <c r="I1024" s="359"/>
      <c r="J1024" s="359"/>
      <c r="K1024" s="360" t="s">
        <v>971</v>
      </c>
      <c r="L1024" s="359" t="s">
        <v>148</v>
      </c>
      <c r="M1024" s="359" t="s">
        <v>1012</v>
      </c>
      <c r="N1024" s="359"/>
      <c r="O1024" s="359"/>
      <c r="P1024" s="359"/>
    </row>
    <row r="1025" spans="1:16" ht="18">
      <c r="A1025" s="360">
        <v>953</v>
      </c>
      <c r="B1025" s="359" t="s">
        <v>970</v>
      </c>
      <c r="C1025" s="359" t="s">
        <v>65</v>
      </c>
      <c r="D1025" s="359" t="s">
        <v>966</v>
      </c>
      <c r="E1025" s="359" t="s">
        <v>959</v>
      </c>
      <c r="F1025" s="359" t="s">
        <v>996</v>
      </c>
      <c r="G1025" s="358" t="s">
        <v>992</v>
      </c>
      <c r="H1025" s="359"/>
      <c r="I1025" s="359"/>
      <c r="J1025" s="359"/>
      <c r="K1025" s="360" t="s">
        <v>971</v>
      </c>
      <c r="L1025" s="359" t="s">
        <v>148</v>
      </c>
      <c r="M1025" s="359" t="s">
        <v>1012</v>
      </c>
      <c r="N1025" s="359"/>
      <c r="O1025" s="359"/>
      <c r="P1025" s="359"/>
    </row>
    <row r="1026" spans="1:16" ht="18">
      <c r="A1026" s="360">
        <v>954</v>
      </c>
      <c r="B1026" s="359" t="s">
        <v>970</v>
      </c>
      <c r="C1026" s="359" t="s">
        <v>65</v>
      </c>
      <c r="D1026" s="359" t="s">
        <v>966</v>
      </c>
      <c r="E1026" s="359" t="s">
        <v>959</v>
      </c>
      <c r="F1026" s="359" t="s">
        <v>996</v>
      </c>
      <c r="G1026" s="358" t="s">
        <v>992</v>
      </c>
      <c r="H1026" s="359"/>
      <c r="I1026" s="359"/>
      <c r="J1026" s="359"/>
      <c r="K1026" s="360" t="s">
        <v>971</v>
      </c>
      <c r="L1026" s="359" t="s">
        <v>148</v>
      </c>
      <c r="M1026" s="359" t="s">
        <v>1012</v>
      </c>
      <c r="N1026" s="359"/>
      <c r="O1026" s="359"/>
      <c r="P1026" s="359"/>
    </row>
    <row r="1027" spans="1:16" ht="18">
      <c r="A1027" s="360">
        <v>955</v>
      </c>
      <c r="B1027" s="359" t="s">
        <v>970</v>
      </c>
      <c r="C1027" s="359" t="s">
        <v>65</v>
      </c>
      <c r="D1027" s="359" t="s">
        <v>966</v>
      </c>
      <c r="E1027" s="359" t="s">
        <v>959</v>
      </c>
      <c r="F1027" s="359" t="s">
        <v>996</v>
      </c>
      <c r="G1027" s="358" t="s">
        <v>992</v>
      </c>
      <c r="H1027" s="359"/>
      <c r="I1027" s="359"/>
      <c r="J1027" s="359"/>
      <c r="K1027" s="360" t="s">
        <v>971</v>
      </c>
      <c r="L1027" s="359" t="s">
        <v>148</v>
      </c>
      <c r="M1027" s="359" t="s">
        <v>1012</v>
      </c>
      <c r="N1027" s="359"/>
      <c r="O1027" s="359"/>
      <c r="P1027" s="359"/>
    </row>
    <row r="1028" spans="1:16" ht="18">
      <c r="A1028" s="360">
        <v>956</v>
      </c>
      <c r="B1028" s="359" t="s">
        <v>970</v>
      </c>
      <c r="C1028" s="359" t="s">
        <v>65</v>
      </c>
      <c r="D1028" s="359" t="s">
        <v>966</v>
      </c>
      <c r="E1028" s="359" t="s">
        <v>959</v>
      </c>
      <c r="F1028" s="359" t="s">
        <v>996</v>
      </c>
      <c r="G1028" s="358" t="s">
        <v>992</v>
      </c>
      <c r="H1028" s="359"/>
      <c r="I1028" s="359"/>
      <c r="J1028" s="359"/>
      <c r="K1028" s="360" t="s">
        <v>971</v>
      </c>
      <c r="L1028" s="359" t="s">
        <v>148</v>
      </c>
      <c r="M1028" s="359" t="s">
        <v>1012</v>
      </c>
      <c r="N1028" s="359"/>
      <c r="O1028" s="359"/>
      <c r="P1028" s="359"/>
    </row>
    <row r="1029" spans="1:16" ht="18">
      <c r="A1029" s="360">
        <v>957</v>
      </c>
      <c r="B1029" s="359" t="s">
        <v>970</v>
      </c>
      <c r="C1029" s="359" t="s">
        <v>65</v>
      </c>
      <c r="D1029" s="359" t="s">
        <v>966</v>
      </c>
      <c r="E1029" s="359" t="s">
        <v>959</v>
      </c>
      <c r="F1029" s="359" t="s">
        <v>996</v>
      </c>
      <c r="G1029" s="358" t="s">
        <v>992</v>
      </c>
      <c r="H1029" s="359"/>
      <c r="I1029" s="359"/>
      <c r="J1029" s="359"/>
      <c r="K1029" s="360" t="s">
        <v>971</v>
      </c>
      <c r="L1029" s="359" t="s">
        <v>148</v>
      </c>
      <c r="M1029" s="359" t="s">
        <v>1012</v>
      </c>
      <c r="N1029" s="359"/>
      <c r="O1029" s="359"/>
      <c r="P1029" s="359"/>
    </row>
    <row r="1030" spans="1:16" ht="18">
      <c r="A1030" s="360">
        <v>958</v>
      </c>
      <c r="B1030" s="359" t="s">
        <v>970</v>
      </c>
      <c r="C1030" s="359" t="s">
        <v>65</v>
      </c>
      <c r="D1030" s="359" t="s">
        <v>966</v>
      </c>
      <c r="E1030" s="359" t="s">
        <v>959</v>
      </c>
      <c r="F1030" s="359" t="s">
        <v>996</v>
      </c>
      <c r="G1030" s="358" t="s">
        <v>992</v>
      </c>
      <c r="H1030" s="359"/>
      <c r="I1030" s="359"/>
      <c r="J1030" s="359"/>
      <c r="K1030" s="360" t="s">
        <v>971</v>
      </c>
      <c r="L1030" s="359" t="s">
        <v>148</v>
      </c>
      <c r="M1030" s="359" t="s">
        <v>1012</v>
      </c>
      <c r="N1030" s="359"/>
      <c r="O1030" s="359"/>
      <c r="P1030" s="359"/>
    </row>
    <row r="1031" spans="1:16" ht="18">
      <c r="A1031" s="360">
        <v>959</v>
      </c>
      <c r="B1031" s="359" t="s">
        <v>970</v>
      </c>
      <c r="C1031" s="359" t="s">
        <v>65</v>
      </c>
      <c r="D1031" s="359" t="s">
        <v>966</v>
      </c>
      <c r="E1031" s="359" t="s">
        <v>959</v>
      </c>
      <c r="F1031" s="359" t="s">
        <v>996</v>
      </c>
      <c r="G1031" s="358" t="s">
        <v>992</v>
      </c>
      <c r="H1031" s="359"/>
      <c r="I1031" s="359"/>
      <c r="J1031" s="359"/>
      <c r="K1031" s="360" t="s">
        <v>971</v>
      </c>
      <c r="L1031" s="359" t="s">
        <v>148</v>
      </c>
      <c r="M1031" s="359" t="s">
        <v>1012</v>
      </c>
      <c r="N1031" s="359"/>
      <c r="O1031" s="359"/>
      <c r="P1031" s="359"/>
    </row>
    <row r="1032" spans="1:16" ht="18">
      <c r="A1032" s="360">
        <v>960</v>
      </c>
      <c r="B1032" s="359" t="s">
        <v>970</v>
      </c>
      <c r="C1032" s="359" t="s">
        <v>65</v>
      </c>
      <c r="D1032" s="359" t="s">
        <v>966</v>
      </c>
      <c r="E1032" s="359" t="s">
        <v>959</v>
      </c>
      <c r="F1032" s="359" t="s">
        <v>996</v>
      </c>
      <c r="G1032" s="358" t="s">
        <v>992</v>
      </c>
      <c r="H1032" s="359"/>
      <c r="I1032" s="359"/>
      <c r="J1032" s="359"/>
      <c r="K1032" s="360" t="s">
        <v>971</v>
      </c>
      <c r="L1032" s="359" t="s">
        <v>148</v>
      </c>
      <c r="M1032" s="359" t="s">
        <v>1012</v>
      </c>
      <c r="N1032" s="359"/>
      <c r="O1032" s="359"/>
      <c r="P1032" s="359"/>
    </row>
    <row r="1033" spans="1:16" ht="18">
      <c r="A1033" s="360">
        <v>961</v>
      </c>
      <c r="B1033" s="359" t="s">
        <v>970</v>
      </c>
      <c r="C1033" s="359" t="s">
        <v>65</v>
      </c>
      <c r="D1033" s="359" t="s">
        <v>966</v>
      </c>
      <c r="E1033" s="359" t="s">
        <v>959</v>
      </c>
      <c r="F1033" s="359" t="s">
        <v>996</v>
      </c>
      <c r="G1033" s="358" t="s">
        <v>992</v>
      </c>
      <c r="H1033" s="359"/>
      <c r="I1033" s="359"/>
      <c r="J1033" s="359"/>
      <c r="K1033" s="360" t="s">
        <v>971</v>
      </c>
      <c r="L1033" s="359" t="s">
        <v>148</v>
      </c>
      <c r="M1033" s="359" t="s">
        <v>1012</v>
      </c>
      <c r="N1033" s="359"/>
      <c r="O1033" s="359"/>
      <c r="P1033" s="359"/>
    </row>
    <row r="1034" spans="1:16" ht="18">
      <c r="A1034" s="360">
        <v>962</v>
      </c>
      <c r="B1034" s="359" t="s">
        <v>970</v>
      </c>
      <c r="C1034" s="359" t="s">
        <v>65</v>
      </c>
      <c r="D1034" s="359" t="s">
        <v>966</v>
      </c>
      <c r="E1034" s="359" t="s">
        <v>959</v>
      </c>
      <c r="F1034" s="359" t="s">
        <v>996</v>
      </c>
      <c r="G1034" s="358" t="s">
        <v>992</v>
      </c>
      <c r="H1034" s="359"/>
      <c r="I1034" s="359"/>
      <c r="J1034" s="359"/>
      <c r="K1034" s="360" t="s">
        <v>971</v>
      </c>
      <c r="L1034" s="359" t="s">
        <v>148</v>
      </c>
      <c r="M1034" s="359" t="s">
        <v>1012</v>
      </c>
      <c r="N1034" s="359"/>
      <c r="O1034" s="359"/>
      <c r="P1034" s="359"/>
    </row>
    <row r="1035" spans="1:16" ht="18">
      <c r="A1035" s="360">
        <v>963</v>
      </c>
      <c r="B1035" s="359" t="s">
        <v>970</v>
      </c>
      <c r="C1035" s="359" t="s">
        <v>263</v>
      </c>
      <c r="D1035" s="359" t="s">
        <v>966</v>
      </c>
      <c r="E1035" s="359" t="s">
        <v>959</v>
      </c>
      <c r="F1035" s="359" t="s">
        <v>996</v>
      </c>
      <c r="G1035" s="358" t="s">
        <v>992</v>
      </c>
      <c r="H1035" s="359"/>
      <c r="I1035" s="359"/>
      <c r="J1035" s="359"/>
      <c r="K1035" s="360" t="s">
        <v>971</v>
      </c>
      <c r="L1035" s="359" t="s">
        <v>148</v>
      </c>
      <c r="M1035" s="359" t="s">
        <v>1012</v>
      </c>
      <c r="N1035" s="359"/>
      <c r="O1035" s="359"/>
      <c r="P1035" s="359"/>
    </row>
    <row r="1036" spans="1:16" ht="18">
      <c r="A1036" s="360">
        <v>964</v>
      </c>
      <c r="B1036" s="359" t="s">
        <v>970</v>
      </c>
      <c r="C1036" s="359" t="s">
        <v>263</v>
      </c>
      <c r="D1036" s="359" t="s">
        <v>966</v>
      </c>
      <c r="E1036" s="359" t="s">
        <v>959</v>
      </c>
      <c r="F1036" s="359" t="s">
        <v>996</v>
      </c>
      <c r="G1036" s="358" t="s">
        <v>992</v>
      </c>
      <c r="H1036" s="359"/>
      <c r="I1036" s="359"/>
      <c r="J1036" s="359"/>
      <c r="K1036" s="360" t="s">
        <v>971</v>
      </c>
      <c r="L1036" s="359" t="s">
        <v>148</v>
      </c>
      <c r="M1036" s="359" t="s">
        <v>1012</v>
      </c>
      <c r="N1036" s="359"/>
      <c r="O1036" s="359"/>
      <c r="P1036" s="359"/>
    </row>
    <row r="1037" spans="1:16" ht="18">
      <c r="A1037" s="360">
        <v>965</v>
      </c>
      <c r="B1037" s="359" t="s">
        <v>970</v>
      </c>
      <c r="C1037" s="359" t="s">
        <v>263</v>
      </c>
      <c r="D1037" s="359" t="s">
        <v>966</v>
      </c>
      <c r="E1037" s="359" t="s">
        <v>959</v>
      </c>
      <c r="F1037" s="359" t="s">
        <v>996</v>
      </c>
      <c r="G1037" s="358" t="s">
        <v>992</v>
      </c>
      <c r="H1037" s="359"/>
      <c r="I1037" s="359"/>
      <c r="J1037" s="359"/>
      <c r="K1037" s="360" t="s">
        <v>971</v>
      </c>
      <c r="L1037" s="359" t="s">
        <v>148</v>
      </c>
      <c r="M1037" s="359" t="s">
        <v>1012</v>
      </c>
      <c r="N1037" s="359"/>
      <c r="O1037" s="359"/>
      <c r="P1037" s="359"/>
    </row>
    <row r="1038" spans="1:16" ht="18">
      <c r="A1038" s="360">
        <v>966</v>
      </c>
      <c r="B1038" s="359" t="s">
        <v>970</v>
      </c>
      <c r="C1038" s="359" t="s">
        <v>263</v>
      </c>
      <c r="D1038" s="359" t="s">
        <v>966</v>
      </c>
      <c r="E1038" s="359" t="s">
        <v>959</v>
      </c>
      <c r="F1038" s="359" t="s">
        <v>996</v>
      </c>
      <c r="G1038" s="358" t="s">
        <v>992</v>
      </c>
      <c r="H1038" s="359"/>
      <c r="I1038" s="359"/>
      <c r="J1038" s="359"/>
      <c r="K1038" s="360" t="s">
        <v>971</v>
      </c>
      <c r="L1038" s="359" t="s">
        <v>148</v>
      </c>
      <c r="M1038" s="359" t="s">
        <v>1012</v>
      </c>
      <c r="N1038" s="359"/>
      <c r="O1038" s="359"/>
      <c r="P1038" s="359"/>
    </row>
    <row r="1039" spans="1:16" ht="18">
      <c r="A1039" s="360">
        <v>967</v>
      </c>
      <c r="B1039" s="359" t="s">
        <v>970</v>
      </c>
      <c r="C1039" s="359" t="s">
        <v>263</v>
      </c>
      <c r="D1039" s="359" t="s">
        <v>966</v>
      </c>
      <c r="E1039" s="359" t="s">
        <v>959</v>
      </c>
      <c r="F1039" s="359" t="s">
        <v>996</v>
      </c>
      <c r="G1039" s="358" t="s">
        <v>992</v>
      </c>
      <c r="H1039" s="359"/>
      <c r="I1039" s="359"/>
      <c r="J1039" s="359"/>
      <c r="K1039" s="360" t="s">
        <v>971</v>
      </c>
      <c r="L1039" s="359" t="s">
        <v>148</v>
      </c>
      <c r="M1039" s="359" t="s">
        <v>1012</v>
      </c>
      <c r="N1039" s="359"/>
      <c r="O1039" s="359"/>
      <c r="P1039" s="359"/>
    </row>
    <row r="1040" spans="1:16" ht="18">
      <c r="A1040" s="360">
        <v>968</v>
      </c>
      <c r="B1040" s="359" t="s">
        <v>970</v>
      </c>
      <c r="C1040" s="359" t="s">
        <v>263</v>
      </c>
      <c r="D1040" s="359" t="s">
        <v>966</v>
      </c>
      <c r="E1040" s="359" t="s">
        <v>959</v>
      </c>
      <c r="F1040" s="359" t="s">
        <v>996</v>
      </c>
      <c r="G1040" s="358" t="s">
        <v>992</v>
      </c>
      <c r="H1040" s="359"/>
      <c r="I1040" s="359"/>
      <c r="J1040" s="359"/>
      <c r="K1040" s="360" t="s">
        <v>971</v>
      </c>
      <c r="L1040" s="359" t="s">
        <v>148</v>
      </c>
      <c r="M1040" s="359" t="s">
        <v>1012</v>
      </c>
      <c r="N1040" s="359"/>
      <c r="O1040" s="359"/>
      <c r="P1040" s="359"/>
    </row>
    <row r="1041" spans="1:16" ht="18">
      <c r="A1041" s="360">
        <v>969</v>
      </c>
      <c r="B1041" s="359" t="s">
        <v>970</v>
      </c>
      <c r="C1041" s="359" t="s">
        <v>263</v>
      </c>
      <c r="D1041" s="359" t="s">
        <v>966</v>
      </c>
      <c r="E1041" s="359" t="s">
        <v>959</v>
      </c>
      <c r="F1041" s="359" t="s">
        <v>996</v>
      </c>
      <c r="G1041" s="358" t="s">
        <v>992</v>
      </c>
      <c r="H1041" s="359"/>
      <c r="I1041" s="359"/>
      <c r="J1041" s="359"/>
      <c r="K1041" s="360" t="s">
        <v>971</v>
      </c>
      <c r="L1041" s="359" t="s">
        <v>148</v>
      </c>
      <c r="M1041" s="359" t="s">
        <v>1012</v>
      </c>
      <c r="N1041" s="359"/>
      <c r="O1041" s="359"/>
      <c r="P1041" s="359"/>
    </row>
    <row r="1042" spans="1:16" ht="18">
      <c r="A1042" s="360">
        <v>970</v>
      </c>
      <c r="B1042" s="359" t="s">
        <v>970</v>
      </c>
      <c r="C1042" s="359" t="s">
        <v>263</v>
      </c>
      <c r="D1042" s="359" t="s">
        <v>966</v>
      </c>
      <c r="E1042" s="359" t="s">
        <v>959</v>
      </c>
      <c r="F1042" s="359" t="s">
        <v>996</v>
      </c>
      <c r="G1042" s="358" t="s">
        <v>992</v>
      </c>
      <c r="H1042" s="359"/>
      <c r="I1042" s="359"/>
      <c r="J1042" s="359"/>
      <c r="K1042" s="360" t="s">
        <v>1013</v>
      </c>
      <c r="L1042" s="359" t="s">
        <v>148</v>
      </c>
      <c r="M1042" s="359" t="s">
        <v>1012</v>
      </c>
      <c r="N1042" s="359"/>
      <c r="O1042" s="359"/>
      <c r="P1042" s="359"/>
    </row>
    <row r="1043" spans="1:16" ht="18">
      <c r="A1043" s="360">
        <v>971</v>
      </c>
      <c r="B1043" s="359" t="s">
        <v>970</v>
      </c>
      <c r="C1043" s="359" t="s">
        <v>263</v>
      </c>
      <c r="D1043" s="359" t="s">
        <v>966</v>
      </c>
      <c r="E1043" s="359" t="s">
        <v>959</v>
      </c>
      <c r="F1043" s="359" t="s">
        <v>996</v>
      </c>
      <c r="G1043" s="358" t="s">
        <v>992</v>
      </c>
      <c r="H1043" s="359"/>
      <c r="I1043" s="359"/>
      <c r="J1043" s="359"/>
      <c r="K1043" s="360" t="s">
        <v>971</v>
      </c>
      <c r="L1043" s="359" t="s">
        <v>148</v>
      </c>
      <c r="M1043" s="359" t="s">
        <v>1012</v>
      </c>
      <c r="N1043" s="359"/>
      <c r="O1043" s="359"/>
      <c r="P1043" s="359"/>
    </row>
    <row r="1044" spans="1:16" ht="18">
      <c r="A1044" s="360">
        <v>972</v>
      </c>
      <c r="B1044" s="359" t="s">
        <v>970</v>
      </c>
      <c r="C1044" s="359" t="s">
        <v>263</v>
      </c>
      <c r="D1044" s="359" t="s">
        <v>966</v>
      </c>
      <c r="E1044" s="359" t="s">
        <v>959</v>
      </c>
      <c r="F1044" s="359" t="s">
        <v>996</v>
      </c>
      <c r="G1044" s="358" t="s">
        <v>992</v>
      </c>
      <c r="H1044" s="359"/>
      <c r="I1044" s="359"/>
      <c r="J1044" s="359"/>
      <c r="K1044" s="360" t="s">
        <v>971</v>
      </c>
      <c r="L1044" s="359" t="s">
        <v>148</v>
      </c>
      <c r="M1044" s="359" t="s">
        <v>1012</v>
      </c>
      <c r="N1044" s="359"/>
      <c r="O1044" s="359"/>
      <c r="P1044" s="359"/>
    </row>
    <row r="1045" spans="1:16" ht="18">
      <c r="A1045" s="360">
        <v>973</v>
      </c>
      <c r="B1045" s="359" t="s">
        <v>970</v>
      </c>
      <c r="C1045" s="359" t="s">
        <v>263</v>
      </c>
      <c r="D1045" s="359" t="s">
        <v>966</v>
      </c>
      <c r="E1045" s="359" t="s">
        <v>959</v>
      </c>
      <c r="F1045" s="359" t="s">
        <v>996</v>
      </c>
      <c r="G1045" s="358" t="s">
        <v>992</v>
      </c>
      <c r="H1045" s="359"/>
      <c r="I1045" s="359"/>
      <c r="J1045" s="359"/>
      <c r="K1045" s="360" t="s">
        <v>971</v>
      </c>
      <c r="L1045" s="359" t="s">
        <v>148</v>
      </c>
      <c r="M1045" s="359" t="s">
        <v>1012</v>
      </c>
      <c r="N1045" s="359"/>
      <c r="O1045" s="359"/>
      <c r="P1045" s="359"/>
    </row>
    <row r="1046" spans="1:16" ht="18">
      <c r="A1046" s="360">
        <v>974</v>
      </c>
      <c r="B1046" s="359" t="s">
        <v>970</v>
      </c>
      <c r="C1046" s="359" t="s">
        <v>263</v>
      </c>
      <c r="D1046" s="359" t="s">
        <v>966</v>
      </c>
      <c r="E1046" s="359" t="s">
        <v>959</v>
      </c>
      <c r="F1046" s="359" t="s">
        <v>996</v>
      </c>
      <c r="G1046" s="358" t="s">
        <v>992</v>
      </c>
      <c r="H1046" s="359"/>
      <c r="I1046" s="359"/>
      <c r="J1046" s="359"/>
      <c r="K1046" s="360" t="s">
        <v>971</v>
      </c>
      <c r="L1046" s="359" t="s">
        <v>148</v>
      </c>
      <c r="M1046" s="359" t="s">
        <v>1012</v>
      </c>
      <c r="N1046" s="359"/>
      <c r="O1046" s="359"/>
      <c r="P1046" s="359"/>
    </row>
    <row r="1047" spans="1:16" ht="18">
      <c r="A1047" s="360">
        <v>975</v>
      </c>
      <c r="B1047" s="359" t="s">
        <v>970</v>
      </c>
      <c r="C1047" s="359" t="s">
        <v>263</v>
      </c>
      <c r="D1047" s="359" t="s">
        <v>966</v>
      </c>
      <c r="E1047" s="359" t="s">
        <v>959</v>
      </c>
      <c r="F1047" s="359" t="s">
        <v>996</v>
      </c>
      <c r="G1047" s="358" t="s">
        <v>992</v>
      </c>
      <c r="H1047" s="359"/>
      <c r="I1047" s="359"/>
      <c r="J1047" s="359"/>
      <c r="K1047" s="360" t="s">
        <v>971</v>
      </c>
      <c r="L1047" s="359" t="s">
        <v>148</v>
      </c>
      <c r="M1047" s="359" t="s">
        <v>1012</v>
      </c>
      <c r="N1047" s="359"/>
      <c r="O1047" s="359"/>
      <c r="P1047" s="359"/>
    </row>
    <row r="1048" spans="1:16" ht="18">
      <c r="A1048" s="360">
        <v>976</v>
      </c>
      <c r="B1048" s="359" t="s">
        <v>970</v>
      </c>
      <c r="C1048" s="359" t="s">
        <v>263</v>
      </c>
      <c r="D1048" s="359" t="s">
        <v>966</v>
      </c>
      <c r="E1048" s="359" t="s">
        <v>959</v>
      </c>
      <c r="F1048" s="359" t="s">
        <v>996</v>
      </c>
      <c r="G1048" s="358" t="s">
        <v>992</v>
      </c>
      <c r="H1048" s="359"/>
      <c r="I1048" s="359"/>
      <c r="J1048" s="359"/>
      <c r="K1048" s="360" t="s">
        <v>971</v>
      </c>
      <c r="L1048" s="359" t="s">
        <v>148</v>
      </c>
      <c r="M1048" s="359" t="s">
        <v>1012</v>
      </c>
      <c r="N1048" s="359"/>
      <c r="O1048" s="359"/>
      <c r="P1048" s="359"/>
    </row>
    <row r="1049" spans="1:16" ht="18">
      <c r="A1049" s="360">
        <v>977</v>
      </c>
      <c r="B1049" s="359" t="s">
        <v>970</v>
      </c>
      <c r="C1049" s="359" t="s">
        <v>263</v>
      </c>
      <c r="D1049" s="359" t="s">
        <v>966</v>
      </c>
      <c r="E1049" s="359" t="s">
        <v>959</v>
      </c>
      <c r="F1049" s="359" t="s">
        <v>996</v>
      </c>
      <c r="G1049" s="358" t="s">
        <v>992</v>
      </c>
      <c r="H1049" s="359"/>
      <c r="I1049" s="359"/>
      <c r="J1049" s="359"/>
      <c r="K1049" s="360" t="s">
        <v>971</v>
      </c>
      <c r="L1049" s="359" t="s">
        <v>148</v>
      </c>
      <c r="M1049" s="359" t="s">
        <v>1012</v>
      </c>
      <c r="N1049" s="359"/>
      <c r="O1049" s="359"/>
      <c r="P1049" s="359"/>
    </row>
    <row r="1050" spans="1:16" ht="18">
      <c r="A1050" s="360">
        <v>978</v>
      </c>
      <c r="B1050" s="359" t="s">
        <v>970</v>
      </c>
      <c r="C1050" s="359" t="s">
        <v>263</v>
      </c>
      <c r="D1050" s="359" t="s">
        <v>966</v>
      </c>
      <c r="E1050" s="359" t="s">
        <v>959</v>
      </c>
      <c r="F1050" s="359" t="s">
        <v>996</v>
      </c>
      <c r="G1050" s="358" t="s">
        <v>992</v>
      </c>
      <c r="H1050" s="359"/>
      <c r="I1050" s="359"/>
      <c r="J1050" s="359"/>
      <c r="K1050" s="360" t="s">
        <v>971</v>
      </c>
      <c r="L1050" s="359" t="s">
        <v>148</v>
      </c>
      <c r="M1050" s="359" t="s">
        <v>1012</v>
      </c>
      <c r="N1050" s="359"/>
      <c r="O1050" s="359"/>
      <c r="P1050" s="359"/>
    </row>
    <row r="1051" spans="1:16" ht="18">
      <c r="A1051" s="360">
        <v>979</v>
      </c>
      <c r="B1051" s="359" t="s">
        <v>970</v>
      </c>
      <c r="C1051" s="359" t="s">
        <v>263</v>
      </c>
      <c r="D1051" s="359" t="s">
        <v>966</v>
      </c>
      <c r="E1051" s="359" t="s">
        <v>959</v>
      </c>
      <c r="F1051" s="359" t="s">
        <v>996</v>
      </c>
      <c r="G1051" s="358" t="s">
        <v>992</v>
      </c>
      <c r="H1051" s="359"/>
      <c r="I1051" s="359"/>
      <c r="J1051" s="359"/>
      <c r="K1051" s="360" t="s">
        <v>971</v>
      </c>
      <c r="L1051" s="359" t="s">
        <v>148</v>
      </c>
      <c r="M1051" s="359" t="s">
        <v>1012</v>
      </c>
      <c r="N1051" s="359"/>
      <c r="O1051" s="359"/>
      <c r="P1051" s="359"/>
    </row>
    <row r="1052" spans="1:16" ht="18">
      <c r="A1052" s="360">
        <v>980</v>
      </c>
      <c r="B1052" s="359" t="s">
        <v>970</v>
      </c>
      <c r="C1052" s="359" t="s">
        <v>263</v>
      </c>
      <c r="D1052" s="359" t="s">
        <v>966</v>
      </c>
      <c r="E1052" s="359" t="s">
        <v>959</v>
      </c>
      <c r="F1052" s="359" t="s">
        <v>996</v>
      </c>
      <c r="G1052" s="358" t="s">
        <v>992</v>
      </c>
      <c r="H1052" s="359"/>
      <c r="I1052" s="359"/>
      <c r="J1052" s="359"/>
      <c r="K1052" s="360" t="s">
        <v>971</v>
      </c>
      <c r="L1052" s="359" t="s">
        <v>148</v>
      </c>
      <c r="M1052" s="359" t="s">
        <v>1012</v>
      </c>
      <c r="N1052" s="359"/>
      <c r="O1052" s="359"/>
      <c r="P1052" s="359"/>
    </row>
    <row r="1053" spans="1:16" ht="18">
      <c r="A1053" s="360">
        <v>981</v>
      </c>
      <c r="B1053" s="359" t="s">
        <v>970</v>
      </c>
      <c r="C1053" s="359" t="s">
        <v>263</v>
      </c>
      <c r="D1053" s="359" t="s">
        <v>966</v>
      </c>
      <c r="E1053" s="359" t="s">
        <v>959</v>
      </c>
      <c r="F1053" s="359" t="s">
        <v>996</v>
      </c>
      <c r="G1053" s="358" t="s">
        <v>992</v>
      </c>
      <c r="H1053" s="359"/>
      <c r="I1053" s="359"/>
      <c r="J1053" s="359"/>
      <c r="K1053" s="360" t="s">
        <v>971</v>
      </c>
      <c r="L1053" s="359" t="s">
        <v>148</v>
      </c>
      <c r="M1053" s="359" t="s">
        <v>1012</v>
      </c>
      <c r="N1053" s="359"/>
      <c r="O1053" s="359"/>
      <c r="P1053" s="359"/>
    </row>
    <row r="1054" spans="1:16" ht="18">
      <c r="A1054" s="360">
        <v>982</v>
      </c>
      <c r="B1054" s="359" t="s">
        <v>970</v>
      </c>
      <c r="C1054" s="359" t="s">
        <v>263</v>
      </c>
      <c r="D1054" s="359" t="s">
        <v>966</v>
      </c>
      <c r="E1054" s="359" t="s">
        <v>959</v>
      </c>
      <c r="F1054" s="359" t="s">
        <v>996</v>
      </c>
      <c r="G1054" s="358" t="s">
        <v>992</v>
      </c>
      <c r="H1054" s="359"/>
      <c r="I1054" s="359"/>
      <c r="J1054" s="359"/>
      <c r="K1054" s="360" t="s">
        <v>971</v>
      </c>
      <c r="L1054" s="359" t="s">
        <v>148</v>
      </c>
      <c r="M1054" s="359" t="s">
        <v>1012</v>
      </c>
      <c r="N1054" s="359"/>
      <c r="O1054" s="359"/>
      <c r="P1054" s="359"/>
    </row>
    <row r="1055" spans="1:16" ht="18">
      <c r="A1055" s="360">
        <v>983</v>
      </c>
      <c r="B1055" s="359" t="s">
        <v>970</v>
      </c>
      <c r="C1055" s="359" t="s">
        <v>263</v>
      </c>
      <c r="D1055" s="359" t="s">
        <v>966</v>
      </c>
      <c r="E1055" s="359" t="s">
        <v>959</v>
      </c>
      <c r="F1055" s="359" t="s">
        <v>996</v>
      </c>
      <c r="G1055" s="358" t="s">
        <v>992</v>
      </c>
      <c r="H1055" s="359"/>
      <c r="I1055" s="359"/>
      <c r="J1055" s="359"/>
      <c r="K1055" s="360" t="s">
        <v>971</v>
      </c>
      <c r="L1055" s="359" t="s">
        <v>148</v>
      </c>
      <c r="M1055" s="359" t="s">
        <v>1012</v>
      </c>
      <c r="N1055" s="359"/>
      <c r="O1055" s="359"/>
      <c r="P1055" s="359"/>
    </row>
    <row r="1056" spans="1:16" ht="18">
      <c r="A1056" s="360">
        <v>984</v>
      </c>
      <c r="B1056" s="359" t="s">
        <v>970</v>
      </c>
      <c r="C1056" s="359" t="s">
        <v>263</v>
      </c>
      <c r="D1056" s="359" t="s">
        <v>966</v>
      </c>
      <c r="E1056" s="359" t="s">
        <v>959</v>
      </c>
      <c r="F1056" s="359" t="s">
        <v>996</v>
      </c>
      <c r="G1056" s="358" t="s">
        <v>992</v>
      </c>
      <c r="H1056" s="359"/>
      <c r="I1056" s="359"/>
      <c r="J1056" s="359"/>
      <c r="K1056" s="360" t="s">
        <v>971</v>
      </c>
      <c r="L1056" s="359" t="s">
        <v>148</v>
      </c>
      <c r="M1056" s="359" t="s">
        <v>1012</v>
      </c>
      <c r="N1056" s="359"/>
      <c r="O1056" s="359"/>
      <c r="P1056" s="359"/>
    </row>
    <row r="1057" spans="1:16" ht="18">
      <c r="A1057" s="360">
        <v>985</v>
      </c>
      <c r="B1057" s="359" t="s">
        <v>970</v>
      </c>
      <c r="C1057" s="359" t="s">
        <v>263</v>
      </c>
      <c r="D1057" s="359" t="s">
        <v>966</v>
      </c>
      <c r="E1057" s="359" t="s">
        <v>959</v>
      </c>
      <c r="F1057" s="359" t="s">
        <v>996</v>
      </c>
      <c r="G1057" s="358" t="s">
        <v>992</v>
      </c>
      <c r="H1057" s="359"/>
      <c r="I1057" s="359"/>
      <c r="J1057" s="359"/>
      <c r="K1057" s="360" t="s">
        <v>971</v>
      </c>
      <c r="L1057" s="359" t="s">
        <v>148</v>
      </c>
      <c r="M1057" s="359" t="s">
        <v>1012</v>
      </c>
      <c r="N1057" s="359"/>
      <c r="O1057" s="359"/>
      <c r="P1057" s="359"/>
    </row>
    <row r="1058" spans="1:16" ht="18">
      <c r="A1058" s="360">
        <v>986</v>
      </c>
      <c r="B1058" s="359" t="s">
        <v>970</v>
      </c>
      <c r="C1058" s="359" t="s">
        <v>263</v>
      </c>
      <c r="D1058" s="359" t="s">
        <v>966</v>
      </c>
      <c r="E1058" s="359" t="s">
        <v>959</v>
      </c>
      <c r="F1058" s="359" t="s">
        <v>996</v>
      </c>
      <c r="G1058" s="358" t="s">
        <v>992</v>
      </c>
      <c r="H1058" s="359"/>
      <c r="I1058" s="359"/>
      <c r="J1058" s="359"/>
      <c r="K1058" s="360" t="s">
        <v>971</v>
      </c>
      <c r="L1058" s="359" t="s">
        <v>148</v>
      </c>
      <c r="M1058" s="359" t="s">
        <v>1012</v>
      </c>
      <c r="N1058" s="359"/>
      <c r="O1058" s="359"/>
      <c r="P1058" s="359"/>
    </row>
    <row r="1059" spans="1:16" ht="18">
      <c r="A1059" s="360">
        <v>987</v>
      </c>
      <c r="B1059" s="359" t="s">
        <v>963</v>
      </c>
      <c r="C1059" s="359" t="s">
        <v>113</v>
      </c>
      <c r="D1059" s="359" t="s">
        <v>966</v>
      </c>
      <c r="E1059" s="359" t="s">
        <v>959</v>
      </c>
      <c r="F1059" s="359" t="s">
        <v>973</v>
      </c>
      <c r="G1059" s="358" t="s">
        <v>986</v>
      </c>
      <c r="H1059" s="359" t="s">
        <v>966</v>
      </c>
      <c r="I1059" s="359" t="s">
        <v>964</v>
      </c>
      <c r="J1059" s="359" t="s">
        <v>965</v>
      </c>
      <c r="K1059" s="360" t="s">
        <v>962</v>
      </c>
      <c r="L1059" s="359" t="s">
        <v>978</v>
      </c>
      <c r="M1059" s="359" t="s">
        <v>986</v>
      </c>
      <c r="N1059" s="359"/>
      <c r="O1059" s="359"/>
      <c r="P1059" s="359"/>
    </row>
    <row r="1060" spans="1:16" ht="18">
      <c r="A1060" s="360">
        <v>988</v>
      </c>
      <c r="B1060" s="359" t="s">
        <v>963</v>
      </c>
      <c r="C1060" s="359" t="s">
        <v>113</v>
      </c>
      <c r="D1060" s="359" t="s">
        <v>966</v>
      </c>
      <c r="E1060" s="359" t="s">
        <v>959</v>
      </c>
      <c r="F1060" s="359" t="s">
        <v>973</v>
      </c>
      <c r="G1060" s="358" t="s">
        <v>986</v>
      </c>
      <c r="H1060" s="359" t="s">
        <v>966</v>
      </c>
      <c r="I1060" s="359" t="s">
        <v>964</v>
      </c>
      <c r="J1060" s="359"/>
      <c r="K1060" s="360" t="s">
        <v>962</v>
      </c>
      <c r="L1060" s="359" t="s">
        <v>978</v>
      </c>
      <c r="M1060" s="359" t="s">
        <v>986</v>
      </c>
      <c r="N1060" s="359"/>
      <c r="O1060" s="359"/>
      <c r="P1060" s="359"/>
    </row>
    <row r="1061" spans="1:16" ht="18">
      <c r="A1061" s="360">
        <v>989</v>
      </c>
      <c r="B1061" s="359" t="s">
        <v>963</v>
      </c>
      <c r="C1061" s="359" t="s">
        <v>152</v>
      </c>
      <c r="D1061" s="359" t="s">
        <v>966</v>
      </c>
      <c r="E1061" s="359" t="s">
        <v>959</v>
      </c>
      <c r="F1061" s="359" t="s">
        <v>973</v>
      </c>
      <c r="G1061" s="358" t="s">
        <v>986</v>
      </c>
      <c r="H1061" s="359" t="s">
        <v>966</v>
      </c>
      <c r="I1061" s="359" t="s">
        <v>964</v>
      </c>
      <c r="J1061" s="359"/>
      <c r="K1061" s="360" t="s">
        <v>962</v>
      </c>
      <c r="L1061" s="359" t="s">
        <v>978</v>
      </c>
      <c r="M1061" s="359" t="s">
        <v>986</v>
      </c>
      <c r="N1061" s="359"/>
      <c r="O1061" s="359"/>
      <c r="P1061" s="359"/>
    </row>
    <row r="1062" spans="1:16" ht="18">
      <c r="A1062" s="360">
        <v>990</v>
      </c>
      <c r="B1062" s="359" t="s">
        <v>963</v>
      </c>
      <c r="C1062" s="359" t="s">
        <v>152</v>
      </c>
      <c r="D1062" s="359" t="s">
        <v>966</v>
      </c>
      <c r="E1062" s="359" t="s">
        <v>959</v>
      </c>
      <c r="F1062" s="359" t="s">
        <v>973</v>
      </c>
      <c r="G1062" s="358" t="s">
        <v>986</v>
      </c>
      <c r="H1062" s="359" t="s">
        <v>966</v>
      </c>
      <c r="I1062" s="359" t="s">
        <v>964</v>
      </c>
      <c r="J1062" s="359"/>
      <c r="K1062" s="360" t="s">
        <v>962</v>
      </c>
      <c r="L1062" s="359" t="s">
        <v>978</v>
      </c>
      <c r="M1062" s="359" t="s">
        <v>986</v>
      </c>
      <c r="N1062" s="359"/>
      <c r="O1062" s="359"/>
      <c r="P1062" s="359"/>
    </row>
    <row r="1063" spans="1:16" ht="18">
      <c r="A1063" s="360">
        <v>991</v>
      </c>
      <c r="B1063" s="359" t="s">
        <v>969</v>
      </c>
      <c r="C1063" s="359" t="s">
        <v>84</v>
      </c>
      <c r="D1063" s="359" t="s">
        <v>966</v>
      </c>
      <c r="E1063" s="359" t="s">
        <v>959</v>
      </c>
      <c r="F1063" s="359" t="s">
        <v>973</v>
      </c>
      <c r="G1063" s="358" t="s">
        <v>986</v>
      </c>
      <c r="H1063" s="359" t="s">
        <v>966</v>
      </c>
      <c r="I1063" s="359" t="s">
        <v>964</v>
      </c>
      <c r="J1063" s="359"/>
      <c r="K1063" s="360" t="s">
        <v>967</v>
      </c>
      <c r="L1063" s="359" t="s">
        <v>978</v>
      </c>
      <c r="M1063" s="359" t="s">
        <v>986</v>
      </c>
      <c r="N1063" s="359"/>
      <c r="O1063" s="359"/>
      <c r="P1063" s="359"/>
    </row>
    <row r="1064" spans="1:16" ht="18">
      <c r="A1064" s="360">
        <v>992</v>
      </c>
      <c r="B1064" s="359" t="s">
        <v>969</v>
      </c>
      <c r="C1064" s="359" t="s">
        <v>84</v>
      </c>
      <c r="D1064" s="359" t="s">
        <v>966</v>
      </c>
      <c r="E1064" s="359" t="s">
        <v>959</v>
      </c>
      <c r="F1064" s="359" t="s">
        <v>973</v>
      </c>
      <c r="G1064" s="358" t="s">
        <v>986</v>
      </c>
      <c r="H1064" s="359" t="s">
        <v>966</v>
      </c>
      <c r="I1064" s="359" t="s">
        <v>964</v>
      </c>
      <c r="J1064" s="359"/>
      <c r="K1064" s="360" t="s">
        <v>967</v>
      </c>
      <c r="L1064" s="359" t="s">
        <v>978</v>
      </c>
      <c r="M1064" s="359" t="s">
        <v>986</v>
      </c>
      <c r="N1064" s="359"/>
      <c r="O1064" s="359"/>
      <c r="P1064" s="359"/>
    </row>
    <row r="1065" spans="1:16" ht="18">
      <c r="A1065" s="360">
        <v>993</v>
      </c>
      <c r="B1065" s="359" t="s">
        <v>969</v>
      </c>
      <c r="C1065" s="359" t="s">
        <v>25</v>
      </c>
      <c r="D1065" s="359" t="s">
        <v>966</v>
      </c>
      <c r="E1065" s="359" t="s">
        <v>959</v>
      </c>
      <c r="F1065" s="359" t="s">
        <v>973</v>
      </c>
      <c r="G1065" s="358" t="s">
        <v>986</v>
      </c>
      <c r="H1065" s="359" t="s">
        <v>966</v>
      </c>
      <c r="I1065" s="359" t="s">
        <v>964</v>
      </c>
      <c r="J1065" s="359"/>
      <c r="K1065" s="360" t="s">
        <v>967</v>
      </c>
      <c r="L1065" s="359" t="s">
        <v>978</v>
      </c>
      <c r="M1065" s="359" t="s">
        <v>986</v>
      </c>
      <c r="N1065" s="359"/>
      <c r="O1065" s="359"/>
      <c r="P1065" s="359"/>
    </row>
    <row r="1066" spans="1:16" ht="18">
      <c r="A1066" s="360">
        <v>994</v>
      </c>
      <c r="B1066" s="359" t="s">
        <v>969</v>
      </c>
      <c r="C1066" s="359" t="s">
        <v>101</v>
      </c>
      <c r="D1066" s="359" t="s">
        <v>966</v>
      </c>
      <c r="E1066" s="359" t="s">
        <v>959</v>
      </c>
      <c r="F1066" s="359" t="s">
        <v>973</v>
      </c>
      <c r="G1066" s="358" t="s">
        <v>986</v>
      </c>
      <c r="H1066" s="359" t="s">
        <v>966</v>
      </c>
      <c r="I1066" s="359" t="s">
        <v>964</v>
      </c>
      <c r="J1066" s="359"/>
      <c r="K1066" s="360" t="s">
        <v>967</v>
      </c>
      <c r="L1066" s="359" t="s">
        <v>978</v>
      </c>
      <c r="M1066" s="359" t="s">
        <v>986</v>
      </c>
      <c r="N1066" s="359"/>
      <c r="O1066" s="359"/>
      <c r="P1066" s="359"/>
    </row>
    <row r="1067" spans="1:16" ht="18">
      <c r="A1067" s="360">
        <v>995</v>
      </c>
      <c r="B1067" s="359" t="s">
        <v>970</v>
      </c>
      <c r="C1067" s="359" t="s">
        <v>65</v>
      </c>
      <c r="D1067" s="359" t="s">
        <v>966</v>
      </c>
      <c r="E1067" s="359" t="s">
        <v>959</v>
      </c>
      <c r="F1067" s="359" t="s">
        <v>973</v>
      </c>
      <c r="G1067" s="358" t="s">
        <v>986</v>
      </c>
      <c r="H1067" s="359" t="s">
        <v>966</v>
      </c>
      <c r="I1067" s="359" t="s">
        <v>964</v>
      </c>
      <c r="J1067" s="359"/>
      <c r="K1067" s="360" t="s">
        <v>971</v>
      </c>
      <c r="L1067" s="359" t="s">
        <v>978</v>
      </c>
      <c r="M1067" s="359" t="s">
        <v>986</v>
      </c>
      <c r="N1067" s="359"/>
      <c r="O1067" s="359"/>
      <c r="P1067" s="359"/>
    </row>
    <row r="1068" spans="1:16" ht="18">
      <c r="A1068" s="360">
        <v>996</v>
      </c>
      <c r="B1068" s="359" t="s">
        <v>970</v>
      </c>
      <c r="C1068" s="359" t="s">
        <v>65</v>
      </c>
      <c r="D1068" s="359" t="s">
        <v>966</v>
      </c>
      <c r="E1068" s="359" t="s">
        <v>959</v>
      </c>
      <c r="F1068" s="359" t="s">
        <v>973</v>
      </c>
      <c r="G1068" s="358" t="s">
        <v>986</v>
      </c>
      <c r="H1068" s="359" t="s">
        <v>966</v>
      </c>
      <c r="I1068" s="359" t="s">
        <v>964</v>
      </c>
      <c r="J1068" s="359"/>
      <c r="K1068" s="360" t="s">
        <v>971</v>
      </c>
      <c r="L1068" s="359" t="s">
        <v>978</v>
      </c>
      <c r="M1068" s="359" t="s">
        <v>986</v>
      </c>
      <c r="N1068" s="359"/>
      <c r="O1068" s="359"/>
      <c r="P1068" s="359"/>
    </row>
    <row r="1069" spans="1:16" ht="18">
      <c r="A1069" s="360">
        <v>997</v>
      </c>
      <c r="B1069" s="359" t="s">
        <v>970</v>
      </c>
      <c r="C1069" s="359" t="s">
        <v>65</v>
      </c>
      <c r="D1069" s="359" t="s">
        <v>966</v>
      </c>
      <c r="E1069" s="359" t="s">
        <v>959</v>
      </c>
      <c r="F1069" s="359" t="s">
        <v>973</v>
      </c>
      <c r="G1069" s="358" t="s">
        <v>986</v>
      </c>
      <c r="H1069" s="359" t="s">
        <v>966</v>
      </c>
      <c r="I1069" s="359" t="s">
        <v>964</v>
      </c>
      <c r="J1069" s="359"/>
      <c r="K1069" s="360" t="s">
        <v>971</v>
      </c>
      <c r="L1069" s="359" t="s">
        <v>978</v>
      </c>
      <c r="M1069" s="359" t="s">
        <v>986</v>
      </c>
      <c r="N1069" s="359"/>
      <c r="O1069" s="359"/>
      <c r="P1069" s="359"/>
    </row>
    <row r="1070" spans="1:16" ht="18">
      <c r="A1070" s="360">
        <v>998</v>
      </c>
      <c r="B1070" s="359" t="s">
        <v>970</v>
      </c>
      <c r="C1070" s="359" t="s">
        <v>65</v>
      </c>
      <c r="D1070" s="359" t="s">
        <v>966</v>
      </c>
      <c r="E1070" s="359" t="s">
        <v>959</v>
      </c>
      <c r="F1070" s="359" t="s">
        <v>973</v>
      </c>
      <c r="G1070" s="358" t="s">
        <v>986</v>
      </c>
      <c r="H1070" s="359" t="s">
        <v>966</v>
      </c>
      <c r="I1070" s="359" t="s">
        <v>964</v>
      </c>
      <c r="J1070" s="359"/>
      <c r="K1070" s="360" t="s">
        <v>971</v>
      </c>
      <c r="L1070" s="359" t="s">
        <v>978</v>
      </c>
      <c r="M1070" s="359" t="s">
        <v>986</v>
      </c>
      <c r="N1070" s="359"/>
      <c r="O1070" s="359"/>
      <c r="P1070" s="359"/>
    </row>
    <row r="1071" spans="1:16" ht="18">
      <c r="A1071" s="360">
        <v>999</v>
      </c>
      <c r="B1071" s="359" t="s">
        <v>970</v>
      </c>
      <c r="C1071" s="359" t="s">
        <v>65</v>
      </c>
      <c r="D1071" s="359" t="s">
        <v>966</v>
      </c>
      <c r="E1071" s="359" t="s">
        <v>959</v>
      </c>
      <c r="F1071" s="359" t="s">
        <v>973</v>
      </c>
      <c r="G1071" s="358" t="s">
        <v>986</v>
      </c>
      <c r="H1071" s="359" t="s">
        <v>966</v>
      </c>
      <c r="I1071" s="359" t="s">
        <v>964</v>
      </c>
      <c r="J1071" s="359"/>
      <c r="K1071" s="360" t="s">
        <v>971</v>
      </c>
      <c r="L1071" s="359" t="s">
        <v>978</v>
      </c>
      <c r="M1071" s="359" t="s">
        <v>986</v>
      </c>
      <c r="N1071" s="359"/>
      <c r="O1071" s="359"/>
      <c r="P1071" s="359"/>
    </row>
    <row r="1072" spans="1:16" ht="18">
      <c r="A1072" s="360">
        <v>1000</v>
      </c>
      <c r="B1072" s="359" t="s">
        <v>970</v>
      </c>
      <c r="C1072" s="359" t="s">
        <v>65</v>
      </c>
      <c r="D1072" s="359" t="s">
        <v>966</v>
      </c>
      <c r="E1072" s="359" t="s">
        <v>959</v>
      </c>
      <c r="F1072" s="359" t="s">
        <v>973</v>
      </c>
      <c r="G1072" s="358" t="s">
        <v>986</v>
      </c>
      <c r="H1072" s="359" t="s">
        <v>966</v>
      </c>
      <c r="I1072" s="359" t="s">
        <v>964</v>
      </c>
      <c r="J1072" s="359"/>
      <c r="K1072" s="360" t="s">
        <v>971</v>
      </c>
      <c r="L1072" s="359" t="s">
        <v>978</v>
      </c>
      <c r="M1072" s="359" t="s">
        <v>986</v>
      </c>
      <c r="N1072" s="359"/>
      <c r="O1072" s="359"/>
      <c r="P1072" s="359"/>
    </row>
    <row r="1073" spans="1:16" ht="18">
      <c r="A1073" s="360">
        <v>1001</v>
      </c>
      <c r="B1073" s="359" t="s">
        <v>970</v>
      </c>
      <c r="C1073" s="359" t="s">
        <v>259</v>
      </c>
      <c r="D1073" s="359" t="s">
        <v>966</v>
      </c>
      <c r="E1073" s="359" t="s">
        <v>959</v>
      </c>
      <c r="F1073" s="359" t="s">
        <v>973</v>
      </c>
      <c r="G1073" s="358" t="s">
        <v>986</v>
      </c>
      <c r="H1073" s="359" t="s">
        <v>966</v>
      </c>
      <c r="I1073" s="359" t="s">
        <v>964</v>
      </c>
      <c r="J1073" s="359"/>
      <c r="K1073" s="360" t="s">
        <v>971</v>
      </c>
      <c r="L1073" s="359" t="s">
        <v>978</v>
      </c>
      <c r="M1073" s="359" t="s">
        <v>986</v>
      </c>
      <c r="N1073" s="359"/>
      <c r="O1073" s="359"/>
      <c r="P1073" s="359"/>
    </row>
    <row r="1074" spans="1:16" ht="18">
      <c r="A1074" s="360">
        <v>1002</v>
      </c>
      <c r="B1074" s="359" t="s">
        <v>970</v>
      </c>
      <c r="C1074" s="359" t="s">
        <v>259</v>
      </c>
      <c r="D1074" s="359" t="s">
        <v>966</v>
      </c>
      <c r="E1074" s="359" t="s">
        <v>959</v>
      </c>
      <c r="F1074" s="359" t="s">
        <v>973</v>
      </c>
      <c r="G1074" s="358" t="s">
        <v>986</v>
      </c>
      <c r="H1074" s="359" t="s">
        <v>966</v>
      </c>
      <c r="I1074" s="359" t="s">
        <v>964</v>
      </c>
      <c r="J1074" s="359"/>
      <c r="K1074" s="360" t="s">
        <v>971</v>
      </c>
      <c r="L1074" s="359" t="s">
        <v>978</v>
      </c>
      <c r="M1074" s="359" t="s">
        <v>986</v>
      </c>
      <c r="N1074" s="359"/>
      <c r="O1074" s="359"/>
      <c r="P1074" s="359"/>
    </row>
    <row r="1075" spans="1:16" ht="18">
      <c r="A1075" s="360">
        <v>1003</v>
      </c>
      <c r="B1075" s="359" t="s">
        <v>970</v>
      </c>
      <c r="C1075" s="359" t="s">
        <v>259</v>
      </c>
      <c r="D1075" s="359" t="s">
        <v>966</v>
      </c>
      <c r="E1075" s="359" t="s">
        <v>959</v>
      </c>
      <c r="F1075" s="359" t="s">
        <v>973</v>
      </c>
      <c r="G1075" s="358" t="s">
        <v>986</v>
      </c>
      <c r="H1075" s="359" t="s">
        <v>966</v>
      </c>
      <c r="I1075" s="359" t="s">
        <v>964</v>
      </c>
      <c r="J1075" s="359"/>
      <c r="K1075" s="360" t="s">
        <v>971</v>
      </c>
      <c r="L1075" s="359" t="s">
        <v>978</v>
      </c>
      <c r="M1075" s="359" t="s">
        <v>986</v>
      </c>
      <c r="N1075" s="359"/>
      <c r="O1075" s="359"/>
      <c r="P1075" s="359"/>
    </row>
    <row r="1076" spans="1:16" ht="18">
      <c r="A1076" s="360">
        <v>1004</v>
      </c>
      <c r="B1076" s="359" t="s">
        <v>970</v>
      </c>
      <c r="C1076" s="359" t="s">
        <v>259</v>
      </c>
      <c r="D1076" s="359" t="s">
        <v>966</v>
      </c>
      <c r="E1076" s="359" t="s">
        <v>959</v>
      </c>
      <c r="F1076" s="359" t="s">
        <v>973</v>
      </c>
      <c r="G1076" s="358" t="s">
        <v>986</v>
      </c>
      <c r="H1076" s="359" t="s">
        <v>966</v>
      </c>
      <c r="I1076" s="359" t="s">
        <v>964</v>
      </c>
      <c r="J1076" s="359"/>
      <c r="K1076" s="360" t="s">
        <v>971</v>
      </c>
      <c r="L1076" s="359" t="s">
        <v>978</v>
      </c>
      <c r="M1076" s="359" t="s">
        <v>986</v>
      </c>
      <c r="N1076" s="359"/>
      <c r="O1076" s="359"/>
      <c r="P1076" s="359"/>
    </row>
    <row r="1077" spans="1:16" ht="18">
      <c r="A1077" s="360">
        <v>1005</v>
      </c>
      <c r="B1077" s="359" t="s">
        <v>970</v>
      </c>
      <c r="C1077" s="359" t="s">
        <v>259</v>
      </c>
      <c r="D1077" s="359" t="s">
        <v>966</v>
      </c>
      <c r="E1077" s="359" t="s">
        <v>959</v>
      </c>
      <c r="F1077" s="359" t="s">
        <v>973</v>
      </c>
      <c r="G1077" s="358" t="s">
        <v>986</v>
      </c>
      <c r="H1077" s="359" t="s">
        <v>966</v>
      </c>
      <c r="I1077" s="359" t="s">
        <v>964</v>
      </c>
      <c r="J1077" s="359"/>
      <c r="K1077" s="360" t="s">
        <v>971</v>
      </c>
      <c r="L1077" s="359" t="s">
        <v>978</v>
      </c>
      <c r="M1077" s="359" t="s">
        <v>986</v>
      </c>
      <c r="N1077" s="359"/>
      <c r="O1077" s="359"/>
      <c r="P1077" s="359"/>
    </row>
    <row r="1078" spans="1:16" ht="18">
      <c r="A1078" s="360">
        <v>1006</v>
      </c>
      <c r="B1078" s="359" t="s">
        <v>970</v>
      </c>
      <c r="C1078" s="359" t="s">
        <v>259</v>
      </c>
      <c r="D1078" s="359" t="s">
        <v>966</v>
      </c>
      <c r="E1078" s="359" t="s">
        <v>959</v>
      </c>
      <c r="F1078" s="359" t="s">
        <v>973</v>
      </c>
      <c r="G1078" s="358" t="s">
        <v>986</v>
      </c>
      <c r="H1078" s="359" t="s">
        <v>966</v>
      </c>
      <c r="I1078" s="359" t="s">
        <v>964</v>
      </c>
      <c r="J1078" s="359"/>
      <c r="K1078" s="360" t="s">
        <v>971</v>
      </c>
      <c r="L1078" s="359" t="s">
        <v>978</v>
      </c>
      <c r="M1078" s="359" t="s">
        <v>986</v>
      </c>
      <c r="N1078" s="359"/>
      <c r="O1078" s="359"/>
      <c r="P1078" s="359"/>
    </row>
    <row r="1079" spans="1:16" ht="18">
      <c r="A1079" s="360">
        <v>1007</v>
      </c>
      <c r="B1079" s="359" t="s">
        <v>970</v>
      </c>
      <c r="C1079" s="359" t="s">
        <v>259</v>
      </c>
      <c r="D1079" s="359" t="s">
        <v>966</v>
      </c>
      <c r="E1079" s="359" t="s">
        <v>959</v>
      </c>
      <c r="F1079" s="359" t="s">
        <v>973</v>
      </c>
      <c r="G1079" s="358" t="s">
        <v>986</v>
      </c>
      <c r="H1079" s="359" t="s">
        <v>966</v>
      </c>
      <c r="I1079" s="359" t="s">
        <v>964</v>
      </c>
      <c r="J1079" s="359"/>
      <c r="K1079" s="360" t="s">
        <v>971</v>
      </c>
      <c r="L1079" s="359" t="s">
        <v>978</v>
      </c>
      <c r="M1079" s="359" t="s">
        <v>986</v>
      </c>
      <c r="N1079" s="359"/>
      <c r="O1079" s="359"/>
      <c r="P1079" s="359"/>
    </row>
    <row r="1080" spans="1:16" ht="18">
      <c r="A1080" s="360">
        <v>1008</v>
      </c>
      <c r="B1080" s="359" t="s">
        <v>970</v>
      </c>
      <c r="C1080" s="359" t="s">
        <v>259</v>
      </c>
      <c r="D1080" s="359" t="s">
        <v>966</v>
      </c>
      <c r="E1080" s="359" t="s">
        <v>959</v>
      </c>
      <c r="F1080" s="359" t="s">
        <v>973</v>
      </c>
      <c r="G1080" s="358" t="s">
        <v>986</v>
      </c>
      <c r="H1080" s="359" t="s">
        <v>966</v>
      </c>
      <c r="I1080" s="359" t="s">
        <v>964</v>
      </c>
      <c r="J1080" s="359"/>
      <c r="K1080" s="360" t="s">
        <v>971</v>
      </c>
      <c r="L1080" s="359" t="s">
        <v>978</v>
      </c>
      <c r="M1080" s="359" t="s">
        <v>986</v>
      </c>
      <c r="N1080" s="359"/>
      <c r="O1080" s="359"/>
      <c r="P1080" s="359"/>
    </row>
    <row r="1081" spans="1:16" ht="18">
      <c r="A1081" s="360">
        <v>1009</v>
      </c>
      <c r="B1081" s="359" t="s">
        <v>970</v>
      </c>
      <c r="C1081" s="359" t="s">
        <v>263</v>
      </c>
      <c r="D1081" s="359" t="s">
        <v>966</v>
      </c>
      <c r="E1081" s="359" t="s">
        <v>959</v>
      </c>
      <c r="F1081" s="359" t="s">
        <v>973</v>
      </c>
      <c r="G1081" s="358" t="s">
        <v>986</v>
      </c>
      <c r="H1081" s="359" t="s">
        <v>966</v>
      </c>
      <c r="I1081" s="359" t="s">
        <v>964</v>
      </c>
      <c r="J1081" s="359"/>
      <c r="K1081" s="360" t="s">
        <v>971</v>
      </c>
      <c r="L1081" s="359" t="s">
        <v>978</v>
      </c>
      <c r="M1081" s="359" t="s">
        <v>986</v>
      </c>
      <c r="N1081" s="359"/>
      <c r="O1081" s="359"/>
      <c r="P1081" s="359"/>
    </row>
    <row r="1082" spans="1:16" ht="18">
      <c r="A1082" s="360">
        <v>1010</v>
      </c>
      <c r="B1082" s="359" t="s">
        <v>970</v>
      </c>
      <c r="C1082" s="359" t="s">
        <v>263</v>
      </c>
      <c r="D1082" s="359" t="s">
        <v>966</v>
      </c>
      <c r="E1082" s="359" t="s">
        <v>959</v>
      </c>
      <c r="F1082" s="359" t="s">
        <v>973</v>
      </c>
      <c r="G1082" s="358" t="s">
        <v>986</v>
      </c>
      <c r="H1082" s="359" t="s">
        <v>966</v>
      </c>
      <c r="I1082" s="359" t="s">
        <v>964</v>
      </c>
      <c r="J1082" s="359"/>
      <c r="K1082" s="360" t="s">
        <v>971</v>
      </c>
      <c r="L1082" s="359" t="s">
        <v>978</v>
      </c>
      <c r="M1082" s="359" t="s">
        <v>986</v>
      </c>
      <c r="N1082" s="359"/>
      <c r="O1082" s="359"/>
      <c r="P1082" s="359"/>
    </row>
    <row r="1083" spans="1:16" ht="18">
      <c r="A1083" s="360">
        <v>1011</v>
      </c>
      <c r="B1083" s="359" t="s">
        <v>970</v>
      </c>
      <c r="C1083" s="359" t="s">
        <v>263</v>
      </c>
      <c r="D1083" s="359" t="s">
        <v>966</v>
      </c>
      <c r="E1083" s="359" t="s">
        <v>959</v>
      </c>
      <c r="F1083" s="359" t="s">
        <v>973</v>
      </c>
      <c r="G1083" s="358" t="s">
        <v>986</v>
      </c>
      <c r="H1083" s="359" t="s">
        <v>966</v>
      </c>
      <c r="I1083" s="359" t="s">
        <v>964</v>
      </c>
      <c r="J1083" s="359"/>
      <c r="K1083" s="360" t="s">
        <v>971</v>
      </c>
      <c r="L1083" s="359" t="s">
        <v>978</v>
      </c>
      <c r="M1083" s="359" t="s">
        <v>986</v>
      </c>
      <c r="N1083" s="359"/>
      <c r="O1083" s="359"/>
      <c r="P1083" s="359"/>
    </row>
    <row r="1084" spans="1:16" ht="18">
      <c r="A1084" s="360">
        <v>1012</v>
      </c>
      <c r="B1084" s="359" t="s">
        <v>970</v>
      </c>
      <c r="C1084" s="359" t="s">
        <v>263</v>
      </c>
      <c r="D1084" s="359" t="s">
        <v>966</v>
      </c>
      <c r="E1084" s="359" t="s">
        <v>959</v>
      </c>
      <c r="F1084" s="359" t="s">
        <v>973</v>
      </c>
      <c r="G1084" s="358" t="s">
        <v>986</v>
      </c>
      <c r="H1084" s="359" t="s">
        <v>966</v>
      </c>
      <c r="I1084" s="359" t="s">
        <v>964</v>
      </c>
      <c r="J1084" s="359"/>
      <c r="K1084" s="360" t="s">
        <v>971</v>
      </c>
      <c r="L1084" s="359" t="s">
        <v>978</v>
      </c>
      <c r="M1084" s="359" t="s">
        <v>986</v>
      </c>
      <c r="N1084" s="359"/>
      <c r="O1084" s="359"/>
      <c r="P1084" s="359"/>
    </row>
    <row r="1085" spans="1:16" ht="18">
      <c r="A1085" s="360">
        <v>1013</v>
      </c>
      <c r="B1085" s="359" t="s">
        <v>970</v>
      </c>
      <c r="C1085" s="359" t="s">
        <v>263</v>
      </c>
      <c r="D1085" s="359" t="s">
        <v>966</v>
      </c>
      <c r="E1085" s="359" t="s">
        <v>959</v>
      </c>
      <c r="F1085" s="359" t="s">
        <v>973</v>
      </c>
      <c r="G1085" s="358" t="s">
        <v>986</v>
      </c>
      <c r="H1085" s="359" t="s">
        <v>966</v>
      </c>
      <c r="I1085" s="359" t="s">
        <v>964</v>
      </c>
      <c r="J1085" s="359"/>
      <c r="K1085" s="360" t="s">
        <v>971</v>
      </c>
      <c r="L1085" s="359" t="s">
        <v>978</v>
      </c>
      <c r="M1085" s="359" t="s">
        <v>986</v>
      </c>
      <c r="N1085" s="359"/>
      <c r="O1085" s="359"/>
      <c r="P1085" s="359"/>
    </row>
    <row r="1086" spans="1:16" ht="18">
      <c r="A1086" s="360">
        <v>1014</v>
      </c>
      <c r="B1086" s="359" t="s">
        <v>970</v>
      </c>
      <c r="C1086" s="359" t="s">
        <v>65</v>
      </c>
      <c r="D1086" s="359" t="s">
        <v>966</v>
      </c>
      <c r="E1086" s="359" t="s">
        <v>959</v>
      </c>
      <c r="F1086" s="359" t="s">
        <v>973</v>
      </c>
      <c r="G1086" s="358" t="s">
        <v>986</v>
      </c>
      <c r="H1086" s="359" t="s">
        <v>966</v>
      </c>
      <c r="I1086" s="359" t="s">
        <v>964</v>
      </c>
      <c r="J1086" s="359"/>
      <c r="K1086" s="360" t="s">
        <v>971</v>
      </c>
      <c r="L1086" s="359" t="s">
        <v>978</v>
      </c>
      <c r="M1086" s="359" t="s">
        <v>986</v>
      </c>
      <c r="N1086" s="359"/>
      <c r="O1086" s="359"/>
      <c r="P1086" s="359"/>
    </row>
    <row r="1087" spans="1:16" ht="18">
      <c r="A1087" s="360">
        <v>1015</v>
      </c>
      <c r="B1087" s="359" t="s">
        <v>970</v>
      </c>
      <c r="C1087" s="359" t="s">
        <v>65</v>
      </c>
      <c r="D1087" s="359" t="s">
        <v>966</v>
      </c>
      <c r="E1087" s="359" t="s">
        <v>959</v>
      </c>
      <c r="F1087" s="359" t="s">
        <v>973</v>
      </c>
      <c r="G1087" s="358" t="s">
        <v>986</v>
      </c>
      <c r="H1087" s="359" t="s">
        <v>966</v>
      </c>
      <c r="I1087" s="359" t="s">
        <v>964</v>
      </c>
      <c r="J1087" s="359"/>
      <c r="K1087" s="360" t="s">
        <v>971</v>
      </c>
      <c r="L1087" s="359" t="s">
        <v>978</v>
      </c>
      <c r="M1087" s="359" t="s">
        <v>986</v>
      </c>
      <c r="N1087" s="359"/>
      <c r="O1087" s="359"/>
      <c r="P1087" s="359"/>
    </row>
    <row r="1088" spans="1:16" ht="18">
      <c r="A1088" s="360">
        <v>1016</v>
      </c>
      <c r="B1088" s="359" t="s">
        <v>970</v>
      </c>
      <c r="C1088" s="359" t="s">
        <v>65</v>
      </c>
      <c r="D1088" s="359" t="s">
        <v>966</v>
      </c>
      <c r="E1088" s="359" t="s">
        <v>959</v>
      </c>
      <c r="F1088" s="359" t="s">
        <v>973</v>
      </c>
      <c r="G1088" s="358" t="s">
        <v>986</v>
      </c>
      <c r="H1088" s="359" t="s">
        <v>966</v>
      </c>
      <c r="I1088" s="359" t="s">
        <v>964</v>
      </c>
      <c r="J1088" s="359"/>
      <c r="K1088" s="360" t="s">
        <v>971</v>
      </c>
      <c r="L1088" s="359" t="s">
        <v>978</v>
      </c>
      <c r="M1088" s="359" t="s">
        <v>986</v>
      </c>
      <c r="N1088" s="359"/>
      <c r="O1088" s="359"/>
      <c r="P1088" s="359"/>
    </row>
    <row r="1089" spans="1:16" ht="18">
      <c r="A1089" s="360">
        <v>1017</v>
      </c>
      <c r="B1089" s="359" t="s">
        <v>970</v>
      </c>
      <c r="C1089" s="359" t="s">
        <v>65</v>
      </c>
      <c r="D1089" s="359" t="s">
        <v>966</v>
      </c>
      <c r="E1089" s="359" t="s">
        <v>959</v>
      </c>
      <c r="F1089" s="359" t="s">
        <v>973</v>
      </c>
      <c r="G1089" s="358" t="s">
        <v>986</v>
      </c>
      <c r="H1089" s="359" t="s">
        <v>966</v>
      </c>
      <c r="I1089" s="359" t="s">
        <v>964</v>
      </c>
      <c r="J1089" s="359"/>
      <c r="K1089" s="360" t="s">
        <v>971</v>
      </c>
      <c r="L1089" s="359" t="s">
        <v>978</v>
      </c>
      <c r="M1089" s="359" t="s">
        <v>986</v>
      </c>
      <c r="N1089" s="359"/>
      <c r="O1089" s="359"/>
      <c r="P1089" s="359"/>
    </row>
    <row r="1090" spans="1:16" ht="18">
      <c r="A1090" s="360">
        <v>1018</v>
      </c>
      <c r="B1090" s="359" t="s">
        <v>970</v>
      </c>
      <c r="C1090" s="359" t="s">
        <v>65</v>
      </c>
      <c r="D1090" s="359" t="s">
        <v>966</v>
      </c>
      <c r="E1090" s="359" t="s">
        <v>959</v>
      </c>
      <c r="F1090" s="359" t="s">
        <v>973</v>
      </c>
      <c r="G1090" s="358" t="s">
        <v>986</v>
      </c>
      <c r="H1090" s="359" t="s">
        <v>966</v>
      </c>
      <c r="I1090" s="359" t="s">
        <v>964</v>
      </c>
      <c r="J1090" s="359"/>
      <c r="K1090" s="360" t="s">
        <v>971</v>
      </c>
      <c r="L1090" s="359" t="s">
        <v>978</v>
      </c>
      <c r="M1090" s="359" t="s">
        <v>986</v>
      </c>
      <c r="N1090" s="359"/>
      <c r="O1090" s="359"/>
      <c r="P1090" s="359"/>
    </row>
    <row r="1091" spans="1:16" ht="18">
      <c r="A1091" s="360">
        <v>1019</v>
      </c>
      <c r="B1091" s="359" t="s">
        <v>970</v>
      </c>
      <c r="C1091" s="359" t="s">
        <v>65</v>
      </c>
      <c r="D1091" s="359" t="s">
        <v>966</v>
      </c>
      <c r="E1091" s="359" t="s">
        <v>959</v>
      </c>
      <c r="F1091" s="359" t="s">
        <v>973</v>
      </c>
      <c r="G1091" s="358" t="s">
        <v>986</v>
      </c>
      <c r="H1091" s="359" t="s">
        <v>966</v>
      </c>
      <c r="I1091" s="359" t="s">
        <v>964</v>
      </c>
      <c r="J1091" s="359"/>
      <c r="K1091" s="360" t="s">
        <v>971</v>
      </c>
      <c r="L1091" s="359" t="s">
        <v>978</v>
      </c>
      <c r="M1091" s="359" t="s">
        <v>986</v>
      </c>
      <c r="N1091" s="359"/>
      <c r="O1091" s="359"/>
      <c r="P1091" s="359"/>
    </row>
    <row r="1092" spans="1:16" ht="18">
      <c r="A1092" s="360">
        <v>1020</v>
      </c>
      <c r="B1092" s="359" t="s">
        <v>970</v>
      </c>
      <c r="C1092" s="359" t="s">
        <v>65</v>
      </c>
      <c r="D1092" s="359" t="s">
        <v>966</v>
      </c>
      <c r="E1092" s="359" t="s">
        <v>959</v>
      </c>
      <c r="F1092" s="359" t="s">
        <v>973</v>
      </c>
      <c r="G1092" s="358" t="s">
        <v>986</v>
      </c>
      <c r="H1092" s="359" t="s">
        <v>966</v>
      </c>
      <c r="I1092" s="359" t="s">
        <v>964</v>
      </c>
      <c r="J1092" s="359"/>
      <c r="K1092" s="360" t="s">
        <v>971</v>
      </c>
      <c r="L1092" s="359" t="s">
        <v>978</v>
      </c>
      <c r="M1092" s="359" t="s">
        <v>986</v>
      </c>
      <c r="N1092" s="359"/>
      <c r="O1092" s="359"/>
      <c r="P1092" s="359"/>
    </row>
    <row r="1093" spans="1:16" ht="18">
      <c r="A1093" s="360">
        <v>1021</v>
      </c>
      <c r="B1093" s="359" t="s">
        <v>970</v>
      </c>
      <c r="C1093" s="359" t="s">
        <v>65</v>
      </c>
      <c r="D1093" s="359" t="s">
        <v>966</v>
      </c>
      <c r="E1093" s="359" t="s">
        <v>959</v>
      </c>
      <c r="F1093" s="359" t="s">
        <v>973</v>
      </c>
      <c r="G1093" s="358" t="s">
        <v>986</v>
      </c>
      <c r="H1093" s="359" t="s">
        <v>966</v>
      </c>
      <c r="I1093" s="359" t="s">
        <v>964</v>
      </c>
      <c r="J1093" s="359"/>
      <c r="K1093" s="360" t="s">
        <v>971</v>
      </c>
      <c r="L1093" s="359" t="s">
        <v>978</v>
      </c>
      <c r="M1093" s="359" t="s">
        <v>986</v>
      </c>
      <c r="N1093" s="359"/>
      <c r="O1093" s="359"/>
      <c r="P1093" s="359"/>
    </row>
    <row r="1094" spans="1:16" ht="18">
      <c r="A1094" s="360">
        <v>1022</v>
      </c>
      <c r="B1094" s="359" t="s">
        <v>970</v>
      </c>
      <c r="C1094" s="359" t="s">
        <v>65</v>
      </c>
      <c r="D1094" s="359" t="s">
        <v>966</v>
      </c>
      <c r="E1094" s="359" t="s">
        <v>959</v>
      </c>
      <c r="F1094" s="359" t="s">
        <v>973</v>
      </c>
      <c r="G1094" s="358" t="s">
        <v>986</v>
      </c>
      <c r="H1094" s="359" t="s">
        <v>966</v>
      </c>
      <c r="I1094" s="359" t="s">
        <v>964</v>
      </c>
      <c r="J1094" s="359"/>
      <c r="K1094" s="360" t="s">
        <v>971</v>
      </c>
      <c r="L1094" s="359" t="s">
        <v>978</v>
      </c>
      <c r="M1094" s="359" t="s">
        <v>986</v>
      </c>
      <c r="N1094" s="359"/>
      <c r="O1094" s="359"/>
      <c r="P1094" s="359"/>
    </row>
    <row r="1095" spans="1:16" ht="18">
      <c r="A1095" s="360">
        <v>1023</v>
      </c>
      <c r="B1095" s="359" t="s">
        <v>970</v>
      </c>
      <c r="C1095" s="359" t="s">
        <v>65</v>
      </c>
      <c r="D1095" s="359" t="s">
        <v>966</v>
      </c>
      <c r="E1095" s="359" t="s">
        <v>959</v>
      </c>
      <c r="F1095" s="359" t="s">
        <v>973</v>
      </c>
      <c r="G1095" s="358" t="s">
        <v>986</v>
      </c>
      <c r="H1095" s="359" t="s">
        <v>966</v>
      </c>
      <c r="I1095" s="359" t="s">
        <v>964</v>
      </c>
      <c r="J1095" s="359"/>
      <c r="K1095" s="360" t="s">
        <v>971</v>
      </c>
      <c r="L1095" s="359" t="s">
        <v>978</v>
      </c>
      <c r="M1095" s="359" t="s">
        <v>986</v>
      </c>
      <c r="N1095" s="359"/>
      <c r="O1095" s="359"/>
      <c r="P1095" s="359"/>
    </row>
    <row r="1096" spans="1:16" ht="18">
      <c r="A1096" s="360">
        <v>1024</v>
      </c>
      <c r="B1096" s="359" t="s">
        <v>970</v>
      </c>
      <c r="C1096" s="359" t="s">
        <v>65</v>
      </c>
      <c r="D1096" s="359" t="s">
        <v>966</v>
      </c>
      <c r="E1096" s="359" t="s">
        <v>959</v>
      </c>
      <c r="F1096" s="359" t="s">
        <v>973</v>
      </c>
      <c r="G1096" s="358" t="s">
        <v>986</v>
      </c>
      <c r="H1096" s="359" t="s">
        <v>966</v>
      </c>
      <c r="I1096" s="359" t="s">
        <v>964</v>
      </c>
      <c r="J1096" s="359"/>
      <c r="K1096" s="360" t="s">
        <v>971</v>
      </c>
      <c r="L1096" s="359" t="s">
        <v>978</v>
      </c>
      <c r="M1096" s="359" t="s">
        <v>986</v>
      </c>
      <c r="N1096" s="359"/>
      <c r="O1096" s="359"/>
      <c r="P1096" s="359"/>
    </row>
    <row r="1097" spans="1:16" ht="18">
      <c r="A1097" s="360">
        <v>1025</v>
      </c>
      <c r="B1097" s="359" t="s">
        <v>970</v>
      </c>
      <c r="C1097" s="359" t="s">
        <v>263</v>
      </c>
      <c r="D1097" s="359" t="s">
        <v>966</v>
      </c>
      <c r="E1097" s="359" t="s">
        <v>959</v>
      </c>
      <c r="F1097" s="359" t="s">
        <v>973</v>
      </c>
      <c r="G1097" s="358" t="s">
        <v>986</v>
      </c>
      <c r="H1097" s="359" t="s">
        <v>966</v>
      </c>
      <c r="I1097" s="359" t="s">
        <v>964</v>
      </c>
      <c r="J1097" s="359"/>
      <c r="K1097" s="360" t="s">
        <v>971</v>
      </c>
      <c r="L1097" s="359" t="s">
        <v>978</v>
      </c>
      <c r="M1097" s="359" t="s">
        <v>986</v>
      </c>
      <c r="N1097" s="359"/>
      <c r="O1097" s="359"/>
      <c r="P1097" s="359"/>
    </row>
    <row r="1098" spans="1:16" ht="18">
      <c r="A1098" s="360">
        <v>1026</v>
      </c>
      <c r="B1098" s="359" t="s">
        <v>970</v>
      </c>
      <c r="C1098" s="359" t="s">
        <v>263</v>
      </c>
      <c r="D1098" s="359" t="s">
        <v>966</v>
      </c>
      <c r="E1098" s="359" t="s">
        <v>959</v>
      </c>
      <c r="F1098" s="359" t="s">
        <v>973</v>
      </c>
      <c r="G1098" s="358" t="s">
        <v>986</v>
      </c>
      <c r="H1098" s="359" t="s">
        <v>966</v>
      </c>
      <c r="I1098" s="359" t="s">
        <v>964</v>
      </c>
      <c r="J1098" s="359"/>
      <c r="K1098" s="360" t="s">
        <v>971</v>
      </c>
      <c r="L1098" s="359" t="s">
        <v>978</v>
      </c>
      <c r="M1098" s="359" t="s">
        <v>986</v>
      </c>
      <c r="N1098" s="359"/>
      <c r="O1098" s="359"/>
      <c r="P1098" s="359"/>
    </row>
    <row r="1099" spans="1:16" ht="18">
      <c r="A1099" s="360">
        <v>1027</v>
      </c>
      <c r="B1099" s="359" t="s">
        <v>970</v>
      </c>
      <c r="C1099" s="359" t="s">
        <v>263</v>
      </c>
      <c r="D1099" s="359" t="s">
        <v>966</v>
      </c>
      <c r="E1099" s="359" t="s">
        <v>959</v>
      </c>
      <c r="F1099" s="359" t="s">
        <v>973</v>
      </c>
      <c r="G1099" s="358" t="s">
        <v>986</v>
      </c>
      <c r="H1099" s="359" t="s">
        <v>966</v>
      </c>
      <c r="I1099" s="359" t="s">
        <v>964</v>
      </c>
      <c r="J1099" s="359"/>
      <c r="K1099" s="360" t="s">
        <v>971</v>
      </c>
      <c r="L1099" s="359" t="s">
        <v>978</v>
      </c>
      <c r="M1099" s="359" t="s">
        <v>986</v>
      </c>
      <c r="N1099" s="359"/>
      <c r="O1099" s="359"/>
      <c r="P1099" s="359"/>
    </row>
    <row r="1100" spans="1:16" ht="18">
      <c r="A1100" s="360">
        <v>1028</v>
      </c>
      <c r="B1100" s="359" t="s">
        <v>970</v>
      </c>
      <c r="C1100" s="359" t="s">
        <v>263</v>
      </c>
      <c r="D1100" s="359" t="s">
        <v>966</v>
      </c>
      <c r="E1100" s="359" t="s">
        <v>959</v>
      </c>
      <c r="F1100" s="359" t="s">
        <v>973</v>
      </c>
      <c r="G1100" s="358" t="s">
        <v>986</v>
      </c>
      <c r="H1100" s="359" t="s">
        <v>966</v>
      </c>
      <c r="I1100" s="359" t="s">
        <v>964</v>
      </c>
      <c r="J1100" s="359"/>
      <c r="K1100" s="360" t="s">
        <v>971</v>
      </c>
      <c r="L1100" s="359" t="s">
        <v>978</v>
      </c>
      <c r="M1100" s="359" t="s">
        <v>986</v>
      </c>
      <c r="N1100" s="359"/>
      <c r="O1100" s="359"/>
      <c r="P1100" s="359"/>
    </row>
    <row r="1101" spans="1:16" ht="18">
      <c r="A1101" s="360">
        <v>1029</v>
      </c>
      <c r="B1101" s="359" t="s">
        <v>970</v>
      </c>
      <c r="C1101" s="359" t="s">
        <v>263</v>
      </c>
      <c r="D1101" s="359" t="s">
        <v>966</v>
      </c>
      <c r="E1101" s="359" t="s">
        <v>959</v>
      </c>
      <c r="F1101" s="359" t="s">
        <v>973</v>
      </c>
      <c r="G1101" s="358" t="s">
        <v>986</v>
      </c>
      <c r="H1101" s="359" t="s">
        <v>966</v>
      </c>
      <c r="I1101" s="359" t="s">
        <v>964</v>
      </c>
      <c r="J1101" s="359"/>
      <c r="K1101" s="360" t="s">
        <v>971</v>
      </c>
      <c r="L1101" s="359" t="s">
        <v>978</v>
      </c>
      <c r="M1101" s="359" t="s">
        <v>986</v>
      </c>
      <c r="N1101" s="359"/>
      <c r="O1101" s="359"/>
      <c r="P1101" s="359"/>
    </row>
    <row r="1102" spans="1:16" ht="18">
      <c r="A1102" s="360">
        <v>1030</v>
      </c>
      <c r="B1102" s="359" t="s">
        <v>970</v>
      </c>
      <c r="C1102" s="359" t="s">
        <v>263</v>
      </c>
      <c r="D1102" s="359" t="s">
        <v>966</v>
      </c>
      <c r="E1102" s="359" t="s">
        <v>959</v>
      </c>
      <c r="F1102" s="359" t="s">
        <v>973</v>
      </c>
      <c r="G1102" s="358" t="s">
        <v>986</v>
      </c>
      <c r="H1102" s="359" t="s">
        <v>966</v>
      </c>
      <c r="I1102" s="359" t="s">
        <v>964</v>
      </c>
      <c r="J1102" s="359"/>
      <c r="K1102" s="360" t="s">
        <v>971</v>
      </c>
      <c r="L1102" s="359" t="s">
        <v>978</v>
      </c>
      <c r="M1102" s="359" t="s">
        <v>986</v>
      </c>
      <c r="N1102" s="359"/>
      <c r="O1102" s="359"/>
      <c r="P1102" s="359"/>
    </row>
    <row r="1103" spans="1:16" ht="18">
      <c r="A1103" s="360">
        <v>1031</v>
      </c>
      <c r="B1103" s="359" t="s">
        <v>970</v>
      </c>
      <c r="C1103" s="359" t="s">
        <v>263</v>
      </c>
      <c r="D1103" s="359" t="s">
        <v>966</v>
      </c>
      <c r="E1103" s="359" t="s">
        <v>959</v>
      </c>
      <c r="F1103" s="359" t="s">
        <v>973</v>
      </c>
      <c r="G1103" s="358" t="s">
        <v>986</v>
      </c>
      <c r="H1103" s="359" t="s">
        <v>966</v>
      </c>
      <c r="I1103" s="359" t="s">
        <v>964</v>
      </c>
      <c r="J1103" s="359"/>
      <c r="K1103" s="360" t="s">
        <v>971</v>
      </c>
      <c r="L1103" s="359" t="s">
        <v>978</v>
      </c>
      <c r="M1103" s="359" t="s">
        <v>986</v>
      </c>
      <c r="N1103" s="359"/>
      <c r="O1103" s="359"/>
      <c r="P1103" s="359"/>
    </row>
    <row r="1104" spans="1:16" ht="18">
      <c r="A1104" s="360">
        <v>1032</v>
      </c>
      <c r="B1104" s="359" t="s">
        <v>970</v>
      </c>
      <c r="C1104" s="359" t="s">
        <v>263</v>
      </c>
      <c r="D1104" s="359" t="s">
        <v>966</v>
      </c>
      <c r="E1104" s="359" t="s">
        <v>959</v>
      </c>
      <c r="F1104" s="359" t="s">
        <v>973</v>
      </c>
      <c r="G1104" s="358" t="s">
        <v>986</v>
      </c>
      <c r="H1104" s="359" t="s">
        <v>966</v>
      </c>
      <c r="I1104" s="359" t="s">
        <v>964</v>
      </c>
      <c r="J1104" s="359"/>
      <c r="K1104" s="360" t="s">
        <v>971</v>
      </c>
      <c r="L1104" s="359" t="s">
        <v>978</v>
      </c>
      <c r="M1104" s="359" t="s">
        <v>986</v>
      </c>
      <c r="N1104" s="359"/>
      <c r="O1104" s="359"/>
      <c r="P1104" s="359"/>
    </row>
    <row r="1105" spans="1:16" ht="18">
      <c r="A1105" s="360">
        <v>1033</v>
      </c>
      <c r="B1105" s="359" t="s">
        <v>970</v>
      </c>
      <c r="C1105" s="359" t="s">
        <v>263</v>
      </c>
      <c r="D1105" s="359" t="s">
        <v>966</v>
      </c>
      <c r="E1105" s="359" t="s">
        <v>959</v>
      </c>
      <c r="F1105" s="359" t="s">
        <v>973</v>
      </c>
      <c r="G1105" s="358" t="s">
        <v>986</v>
      </c>
      <c r="H1105" s="359" t="s">
        <v>966</v>
      </c>
      <c r="I1105" s="359" t="s">
        <v>964</v>
      </c>
      <c r="J1105" s="359"/>
      <c r="K1105" s="360" t="s">
        <v>971</v>
      </c>
      <c r="L1105" s="359" t="s">
        <v>978</v>
      </c>
      <c r="M1105" s="359" t="s">
        <v>986</v>
      </c>
      <c r="N1105" s="359"/>
      <c r="O1105" s="359"/>
      <c r="P1105" s="359"/>
    </row>
    <row r="1106" spans="1:16" ht="18">
      <c r="A1106" s="360">
        <v>1034</v>
      </c>
      <c r="B1106" s="359" t="s">
        <v>970</v>
      </c>
      <c r="C1106" s="359" t="s">
        <v>263</v>
      </c>
      <c r="D1106" s="359" t="s">
        <v>966</v>
      </c>
      <c r="E1106" s="359" t="s">
        <v>959</v>
      </c>
      <c r="F1106" s="359" t="s">
        <v>973</v>
      </c>
      <c r="G1106" s="358" t="s">
        <v>986</v>
      </c>
      <c r="H1106" s="359" t="s">
        <v>966</v>
      </c>
      <c r="I1106" s="359" t="s">
        <v>964</v>
      </c>
      <c r="J1106" s="359"/>
      <c r="K1106" s="360" t="s">
        <v>971</v>
      </c>
      <c r="L1106" s="359" t="s">
        <v>978</v>
      </c>
      <c r="M1106" s="359" t="s">
        <v>986</v>
      </c>
      <c r="N1106" s="359"/>
      <c r="O1106" s="359"/>
      <c r="P1106" s="359"/>
    </row>
    <row r="1107" spans="1:16" ht="18">
      <c r="A1107" s="360">
        <v>1035</v>
      </c>
      <c r="B1107" s="359" t="s">
        <v>970</v>
      </c>
      <c r="C1107" s="359" t="s">
        <v>263</v>
      </c>
      <c r="D1107" s="359" t="s">
        <v>966</v>
      </c>
      <c r="E1107" s="359" t="s">
        <v>959</v>
      </c>
      <c r="F1107" s="359" t="s">
        <v>973</v>
      </c>
      <c r="G1107" s="358" t="s">
        <v>986</v>
      </c>
      <c r="H1107" s="359" t="s">
        <v>966</v>
      </c>
      <c r="I1107" s="359" t="s">
        <v>964</v>
      </c>
      <c r="J1107" s="359"/>
      <c r="K1107" s="360" t="s">
        <v>971</v>
      </c>
      <c r="L1107" s="359" t="s">
        <v>978</v>
      </c>
      <c r="M1107" s="359" t="s">
        <v>986</v>
      </c>
      <c r="N1107" s="359"/>
      <c r="O1107" s="359"/>
      <c r="P1107" s="359"/>
    </row>
    <row r="1108" spans="1:16" ht="18">
      <c r="A1108" s="360">
        <v>1036</v>
      </c>
      <c r="B1108" s="359" t="s">
        <v>970</v>
      </c>
      <c r="C1108" s="359" t="s">
        <v>263</v>
      </c>
      <c r="D1108" s="359" t="s">
        <v>966</v>
      </c>
      <c r="E1108" s="359" t="s">
        <v>959</v>
      </c>
      <c r="F1108" s="359" t="s">
        <v>973</v>
      </c>
      <c r="G1108" s="358" t="s">
        <v>986</v>
      </c>
      <c r="H1108" s="359" t="s">
        <v>966</v>
      </c>
      <c r="I1108" s="359" t="s">
        <v>964</v>
      </c>
      <c r="J1108" s="359"/>
      <c r="K1108" s="360" t="s">
        <v>971</v>
      </c>
      <c r="L1108" s="359" t="s">
        <v>978</v>
      </c>
      <c r="M1108" s="359" t="s">
        <v>986</v>
      </c>
      <c r="N1108" s="359"/>
      <c r="O1108" s="359"/>
      <c r="P1108" s="359"/>
    </row>
    <row r="1109" spans="1:16" ht="18">
      <c r="A1109" s="360">
        <v>1037</v>
      </c>
      <c r="B1109" s="359" t="s">
        <v>970</v>
      </c>
      <c r="C1109" s="359" t="s">
        <v>263</v>
      </c>
      <c r="D1109" s="359" t="s">
        <v>966</v>
      </c>
      <c r="E1109" s="359" t="s">
        <v>959</v>
      </c>
      <c r="F1109" s="359" t="s">
        <v>973</v>
      </c>
      <c r="G1109" s="358" t="s">
        <v>986</v>
      </c>
      <c r="H1109" s="359" t="s">
        <v>966</v>
      </c>
      <c r="I1109" s="359" t="s">
        <v>964</v>
      </c>
      <c r="J1109" s="359"/>
      <c r="K1109" s="360" t="s">
        <v>971</v>
      </c>
      <c r="L1109" s="359" t="s">
        <v>978</v>
      </c>
      <c r="M1109" s="359" t="s">
        <v>986</v>
      </c>
      <c r="N1109" s="359"/>
      <c r="O1109" s="359"/>
      <c r="P1109" s="359"/>
    </row>
    <row r="1110" spans="1:16" ht="18">
      <c r="A1110" s="360">
        <v>1038</v>
      </c>
      <c r="B1110" s="359" t="s">
        <v>970</v>
      </c>
      <c r="C1110" s="359" t="s">
        <v>263</v>
      </c>
      <c r="D1110" s="359" t="s">
        <v>966</v>
      </c>
      <c r="E1110" s="359" t="s">
        <v>959</v>
      </c>
      <c r="F1110" s="359" t="s">
        <v>973</v>
      </c>
      <c r="G1110" s="358" t="s">
        <v>986</v>
      </c>
      <c r="H1110" s="359" t="s">
        <v>966</v>
      </c>
      <c r="I1110" s="359" t="s">
        <v>964</v>
      </c>
      <c r="J1110" s="359"/>
      <c r="K1110" s="360" t="s">
        <v>971</v>
      </c>
      <c r="L1110" s="359" t="s">
        <v>978</v>
      </c>
      <c r="M1110" s="359" t="s">
        <v>986</v>
      </c>
      <c r="N1110" s="359"/>
      <c r="O1110" s="359"/>
      <c r="P1110" s="359"/>
    </row>
    <row r="1111" spans="1:16" ht="18">
      <c r="A1111" s="360">
        <v>1039</v>
      </c>
      <c r="B1111" s="359" t="s">
        <v>970</v>
      </c>
      <c r="C1111" s="359" t="s">
        <v>263</v>
      </c>
      <c r="D1111" s="359" t="s">
        <v>966</v>
      </c>
      <c r="E1111" s="359" t="s">
        <v>959</v>
      </c>
      <c r="F1111" s="359" t="s">
        <v>973</v>
      </c>
      <c r="G1111" s="358" t="s">
        <v>986</v>
      </c>
      <c r="H1111" s="359" t="s">
        <v>966</v>
      </c>
      <c r="I1111" s="359" t="s">
        <v>964</v>
      </c>
      <c r="J1111" s="359"/>
      <c r="K1111" s="360" t="s">
        <v>971</v>
      </c>
      <c r="L1111" s="359" t="s">
        <v>978</v>
      </c>
      <c r="M1111" s="359" t="s">
        <v>986</v>
      </c>
      <c r="N1111" s="359"/>
      <c r="O1111" s="359"/>
      <c r="P1111" s="359"/>
    </row>
    <row r="1112" spans="1:16" ht="18">
      <c r="A1112" s="360">
        <v>1040</v>
      </c>
      <c r="B1112" s="359" t="s">
        <v>970</v>
      </c>
      <c r="C1112" s="359" t="s">
        <v>263</v>
      </c>
      <c r="D1112" s="359" t="s">
        <v>966</v>
      </c>
      <c r="E1112" s="359" t="s">
        <v>959</v>
      </c>
      <c r="F1112" s="359" t="s">
        <v>973</v>
      </c>
      <c r="G1112" s="358" t="s">
        <v>986</v>
      </c>
      <c r="H1112" s="359" t="s">
        <v>966</v>
      </c>
      <c r="I1112" s="359" t="s">
        <v>964</v>
      </c>
      <c r="J1112" s="359"/>
      <c r="K1112" s="360" t="s">
        <v>971</v>
      </c>
      <c r="L1112" s="359" t="s">
        <v>978</v>
      </c>
      <c r="M1112" s="359" t="s">
        <v>986</v>
      </c>
      <c r="N1112" s="359"/>
      <c r="O1112" s="359"/>
      <c r="P1112" s="359"/>
    </row>
    <row r="1113" spans="1:16" ht="18">
      <c r="A1113" s="360">
        <v>1041</v>
      </c>
      <c r="B1113" s="359" t="s">
        <v>970</v>
      </c>
      <c r="C1113" s="359" t="s">
        <v>263</v>
      </c>
      <c r="D1113" s="359" t="s">
        <v>966</v>
      </c>
      <c r="E1113" s="359" t="s">
        <v>959</v>
      </c>
      <c r="F1113" s="359" t="s">
        <v>973</v>
      </c>
      <c r="G1113" s="358" t="s">
        <v>986</v>
      </c>
      <c r="H1113" s="359" t="s">
        <v>966</v>
      </c>
      <c r="I1113" s="359" t="s">
        <v>964</v>
      </c>
      <c r="J1113" s="359"/>
      <c r="K1113" s="360" t="s">
        <v>971</v>
      </c>
      <c r="L1113" s="359" t="s">
        <v>978</v>
      </c>
      <c r="M1113" s="359" t="s">
        <v>986</v>
      </c>
      <c r="N1113" s="359"/>
      <c r="O1113" s="359"/>
      <c r="P1113" s="359"/>
    </row>
    <row r="1114" spans="1:16" ht="18">
      <c r="A1114" s="360">
        <v>1042</v>
      </c>
      <c r="B1114" s="359" t="s">
        <v>970</v>
      </c>
      <c r="C1114" s="359" t="s">
        <v>263</v>
      </c>
      <c r="D1114" s="359" t="s">
        <v>966</v>
      </c>
      <c r="E1114" s="359" t="s">
        <v>959</v>
      </c>
      <c r="F1114" s="359" t="s">
        <v>973</v>
      </c>
      <c r="G1114" s="358" t="s">
        <v>986</v>
      </c>
      <c r="H1114" s="359" t="s">
        <v>966</v>
      </c>
      <c r="I1114" s="359" t="s">
        <v>964</v>
      </c>
      <c r="J1114" s="359"/>
      <c r="K1114" s="360" t="s">
        <v>971</v>
      </c>
      <c r="L1114" s="359" t="s">
        <v>978</v>
      </c>
      <c r="M1114" s="359" t="s">
        <v>986</v>
      </c>
      <c r="N1114" s="359"/>
      <c r="O1114" s="359"/>
      <c r="P1114" s="359"/>
    </row>
    <row r="1115" spans="1:16" ht="18">
      <c r="A1115" s="360">
        <v>1043</v>
      </c>
      <c r="B1115" s="359" t="s">
        <v>970</v>
      </c>
      <c r="C1115" s="359" t="s">
        <v>263</v>
      </c>
      <c r="D1115" s="359" t="s">
        <v>966</v>
      </c>
      <c r="E1115" s="359" t="s">
        <v>959</v>
      </c>
      <c r="F1115" s="359" t="s">
        <v>973</v>
      </c>
      <c r="G1115" s="358" t="s">
        <v>986</v>
      </c>
      <c r="H1115" s="359" t="s">
        <v>966</v>
      </c>
      <c r="I1115" s="359" t="s">
        <v>964</v>
      </c>
      <c r="J1115" s="359"/>
      <c r="K1115" s="360" t="s">
        <v>971</v>
      </c>
      <c r="L1115" s="359" t="s">
        <v>978</v>
      </c>
      <c r="M1115" s="359" t="s">
        <v>986</v>
      </c>
      <c r="N1115" s="359"/>
      <c r="O1115" s="359"/>
      <c r="P1115" s="359"/>
    </row>
    <row r="1116" spans="1:16" ht="18">
      <c r="A1116" s="360">
        <v>1044</v>
      </c>
      <c r="B1116" s="359" t="s">
        <v>970</v>
      </c>
      <c r="C1116" s="359" t="s">
        <v>263</v>
      </c>
      <c r="D1116" s="359" t="s">
        <v>966</v>
      </c>
      <c r="E1116" s="359" t="s">
        <v>959</v>
      </c>
      <c r="F1116" s="359" t="s">
        <v>973</v>
      </c>
      <c r="G1116" s="358" t="s">
        <v>986</v>
      </c>
      <c r="H1116" s="359" t="s">
        <v>966</v>
      </c>
      <c r="I1116" s="359" t="s">
        <v>964</v>
      </c>
      <c r="J1116" s="359"/>
      <c r="K1116" s="360" t="s">
        <v>971</v>
      </c>
      <c r="L1116" s="359" t="s">
        <v>978</v>
      </c>
      <c r="M1116" s="359" t="s">
        <v>986</v>
      </c>
      <c r="N1116" s="359"/>
      <c r="O1116" s="359"/>
      <c r="P1116" s="359"/>
    </row>
    <row r="1117" spans="1:16" ht="18">
      <c r="A1117" s="360">
        <v>1045</v>
      </c>
      <c r="B1117" s="359" t="s">
        <v>970</v>
      </c>
      <c r="C1117" s="359" t="s">
        <v>263</v>
      </c>
      <c r="D1117" s="359" t="s">
        <v>966</v>
      </c>
      <c r="E1117" s="359" t="s">
        <v>959</v>
      </c>
      <c r="F1117" s="359" t="s">
        <v>973</v>
      </c>
      <c r="G1117" s="358" t="s">
        <v>986</v>
      </c>
      <c r="H1117" s="359" t="s">
        <v>966</v>
      </c>
      <c r="I1117" s="359" t="s">
        <v>964</v>
      </c>
      <c r="J1117" s="359"/>
      <c r="K1117" s="360" t="s">
        <v>971</v>
      </c>
      <c r="L1117" s="359" t="s">
        <v>978</v>
      </c>
      <c r="M1117" s="359" t="s">
        <v>986</v>
      </c>
      <c r="N1117" s="359"/>
      <c r="O1117" s="359"/>
      <c r="P1117" s="359"/>
    </row>
    <row r="1118" spans="1:16" ht="18">
      <c r="A1118" s="360">
        <v>1046</v>
      </c>
      <c r="B1118" s="359" t="s">
        <v>970</v>
      </c>
      <c r="C1118" s="359" t="s">
        <v>263</v>
      </c>
      <c r="D1118" s="359" t="s">
        <v>966</v>
      </c>
      <c r="E1118" s="359" t="s">
        <v>959</v>
      </c>
      <c r="F1118" s="359" t="s">
        <v>973</v>
      </c>
      <c r="G1118" s="358" t="s">
        <v>986</v>
      </c>
      <c r="H1118" s="359" t="s">
        <v>966</v>
      </c>
      <c r="I1118" s="359" t="s">
        <v>964</v>
      </c>
      <c r="J1118" s="359"/>
      <c r="K1118" s="360" t="s">
        <v>971</v>
      </c>
      <c r="L1118" s="359" t="s">
        <v>978</v>
      </c>
      <c r="M1118" s="359" t="s">
        <v>986</v>
      </c>
      <c r="N1118" s="359"/>
      <c r="O1118" s="359"/>
      <c r="P1118" s="359"/>
    </row>
    <row r="1119" spans="1:16" ht="18">
      <c r="A1119" s="360">
        <v>1047</v>
      </c>
      <c r="B1119" s="359" t="s">
        <v>970</v>
      </c>
      <c r="C1119" s="359" t="s">
        <v>263</v>
      </c>
      <c r="D1119" s="359" t="s">
        <v>966</v>
      </c>
      <c r="E1119" s="359" t="s">
        <v>959</v>
      </c>
      <c r="F1119" s="359" t="s">
        <v>973</v>
      </c>
      <c r="G1119" s="358" t="s">
        <v>986</v>
      </c>
      <c r="H1119" s="359" t="s">
        <v>966</v>
      </c>
      <c r="I1119" s="359" t="s">
        <v>964</v>
      </c>
      <c r="J1119" s="359"/>
      <c r="K1119" s="360" t="s">
        <v>971</v>
      </c>
      <c r="L1119" s="359" t="s">
        <v>978</v>
      </c>
      <c r="M1119" s="359" t="s">
        <v>986</v>
      </c>
      <c r="N1119" s="359"/>
      <c r="O1119" s="359"/>
      <c r="P1119" s="359"/>
    </row>
    <row r="1120" spans="1:16" ht="18">
      <c r="A1120" s="360">
        <v>1048</v>
      </c>
      <c r="B1120" s="359" t="s">
        <v>970</v>
      </c>
      <c r="C1120" s="359" t="s">
        <v>263</v>
      </c>
      <c r="D1120" s="359" t="s">
        <v>966</v>
      </c>
      <c r="E1120" s="359" t="s">
        <v>959</v>
      </c>
      <c r="F1120" s="359" t="s">
        <v>973</v>
      </c>
      <c r="G1120" s="358" t="s">
        <v>986</v>
      </c>
      <c r="H1120" s="359" t="s">
        <v>966</v>
      </c>
      <c r="I1120" s="359" t="s">
        <v>964</v>
      </c>
      <c r="J1120" s="359"/>
      <c r="K1120" s="360" t="s">
        <v>971</v>
      </c>
      <c r="L1120" s="359" t="s">
        <v>978</v>
      </c>
      <c r="M1120" s="359" t="s">
        <v>986</v>
      </c>
      <c r="N1120" s="359"/>
      <c r="O1120" s="359"/>
      <c r="P1120" s="359"/>
    </row>
    <row r="1121" spans="1:16" ht="18">
      <c r="A1121" s="360">
        <v>1056</v>
      </c>
      <c r="B1121" s="359" t="s">
        <v>963</v>
      </c>
      <c r="C1121" s="359" t="s">
        <v>206</v>
      </c>
      <c r="D1121" s="359" t="s">
        <v>966</v>
      </c>
      <c r="E1121" s="359" t="s">
        <v>959</v>
      </c>
      <c r="F1121" s="359" t="s">
        <v>185</v>
      </c>
      <c r="G1121" s="356" t="s">
        <v>203</v>
      </c>
      <c r="H1121" s="359" t="s">
        <v>966</v>
      </c>
      <c r="I1121" s="359" t="s">
        <v>964</v>
      </c>
      <c r="J1121" s="359" t="s">
        <v>965</v>
      </c>
      <c r="K1121" s="360" t="s">
        <v>962</v>
      </c>
      <c r="L1121" s="359" t="s">
        <v>674</v>
      </c>
      <c r="M1121" s="359"/>
      <c r="N1121" s="359"/>
      <c r="O1121" s="359"/>
      <c r="P1121" s="359"/>
    </row>
    <row r="1122" spans="1:16" ht="18">
      <c r="A1122" s="360">
        <v>1057</v>
      </c>
      <c r="B1122" s="359" t="s">
        <v>963</v>
      </c>
      <c r="C1122" s="359" t="s">
        <v>206</v>
      </c>
      <c r="D1122" s="359" t="s">
        <v>966</v>
      </c>
      <c r="E1122" s="359" t="s">
        <v>959</v>
      </c>
      <c r="F1122" s="359" t="s">
        <v>185</v>
      </c>
      <c r="G1122" s="356" t="s">
        <v>203</v>
      </c>
      <c r="H1122" s="359" t="s">
        <v>966</v>
      </c>
      <c r="I1122" s="359" t="s">
        <v>964</v>
      </c>
      <c r="J1122" s="362" t="s">
        <v>965</v>
      </c>
      <c r="K1122" s="360" t="s">
        <v>962</v>
      </c>
      <c r="L1122" s="359" t="s">
        <v>674</v>
      </c>
      <c r="M1122" s="359"/>
      <c r="N1122" s="359"/>
      <c r="O1122" s="359"/>
      <c r="P1122" s="359"/>
    </row>
    <row r="1123" spans="1:16" ht="18">
      <c r="A1123" s="360">
        <v>1058</v>
      </c>
      <c r="B1123" s="359" t="s">
        <v>963</v>
      </c>
      <c r="C1123" s="359" t="s">
        <v>206</v>
      </c>
      <c r="D1123" s="359" t="s">
        <v>966</v>
      </c>
      <c r="E1123" s="359" t="s">
        <v>959</v>
      </c>
      <c r="F1123" s="359" t="s">
        <v>185</v>
      </c>
      <c r="G1123" s="356" t="s">
        <v>203</v>
      </c>
      <c r="H1123" s="359" t="s">
        <v>966</v>
      </c>
      <c r="I1123" s="359" t="s">
        <v>964</v>
      </c>
      <c r="J1123" s="359" t="s">
        <v>965</v>
      </c>
      <c r="K1123" s="360" t="s">
        <v>962</v>
      </c>
      <c r="L1123" s="359" t="s">
        <v>674</v>
      </c>
      <c r="M1123" s="359"/>
      <c r="N1123" s="359"/>
      <c r="O1123" s="359"/>
      <c r="P1123" s="359"/>
    </row>
    <row r="1124" spans="1:16" ht="18">
      <c r="A1124" s="360">
        <v>1059</v>
      </c>
      <c r="B1124" s="359" t="s">
        <v>963</v>
      </c>
      <c r="C1124" s="359" t="s">
        <v>206</v>
      </c>
      <c r="D1124" s="359" t="s">
        <v>966</v>
      </c>
      <c r="E1124" s="359" t="s">
        <v>959</v>
      </c>
      <c r="F1124" s="359" t="s">
        <v>185</v>
      </c>
      <c r="G1124" s="356" t="s">
        <v>203</v>
      </c>
      <c r="H1124" s="359" t="s">
        <v>966</v>
      </c>
      <c r="I1124" s="359" t="s">
        <v>964</v>
      </c>
      <c r="J1124" s="359"/>
      <c r="K1124" s="360" t="s">
        <v>962</v>
      </c>
      <c r="L1124" s="359" t="s">
        <v>674</v>
      </c>
      <c r="M1124" s="359"/>
      <c r="N1124" s="359"/>
      <c r="O1124" s="359"/>
      <c r="P1124" s="359"/>
    </row>
    <row r="1125" spans="1:16" ht="18">
      <c r="A1125" s="360">
        <v>1060</v>
      </c>
      <c r="B1125" s="359" t="s">
        <v>963</v>
      </c>
      <c r="C1125" s="359" t="s">
        <v>206</v>
      </c>
      <c r="D1125" s="359" t="s">
        <v>966</v>
      </c>
      <c r="E1125" s="359" t="s">
        <v>959</v>
      </c>
      <c r="F1125" s="359" t="s">
        <v>185</v>
      </c>
      <c r="G1125" s="356" t="s">
        <v>203</v>
      </c>
      <c r="H1125" s="359" t="s">
        <v>966</v>
      </c>
      <c r="I1125" s="359" t="s">
        <v>964</v>
      </c>
      <c r="J1125" s="359"/>
      <c r="K1125" s="360" t="s">
        <v>962</v>
      </c>
      <c r="L1125" s="359" t="s">
        <v>674</v>
      </c>
      <c r="M1125" s="359"/>
      <c r="N1125" s="359"/>
      <c r="O1125" s="359"/>
      <c r="P1125" s="359"/>
    </row>
    <row r="1126" spans="1:16" ht="18">
      <c r="A1126" s="360">
        <v>1061</v>
      </c>
      <c r="B1126" s="359" t="s">
        <v>963</v>
      </c>
      <c r="C1126" s="359" t="s">
        <v>206</v>
      </c>
      <c r="D1126" s="359" t="s">
        <v>966</v>
      </c>
      <c r="E1126" s="359" t="s">
        <v>959</v>
      </c>
      <c r="F1126" s="359" t="s">
        <v>185</v>
      </c>
      <c r="G1126" s="356" t="s">
        <v>203</v>
      </c>
      <c r="H1126" s="359" t="s">
        <v>966</v>
      </c>
      <c r="I1126" s="359" t="s">
        <v>964</v>
      </c>
      <c r="J1126" s="359"/>
      <c r="K1126" s="360" t="s">
        <v>962</v>
      </c>
      <c r="L1126" s="359" t="s">
        <v>674</v>
      </c>
      <c r="M1126" s="359"/>
      <c r="N1126" s="359"/>
      <c r="O1126" s="359"/>
      <c r="P1126" s="359"/>
    </row>
    <row r="1127" spans="1:16" ht="18">
      <c r="A1127" s="360">
        <v>1062</v>
      </c>
      <c r="B1127" s="359" t="s">
        <v>963</v>
      </c>
      <c r="C1127" s="359" t="s">
        <v>968</v>
      </c>
      <c r="D1127" s="359" t="s">
        <v>966</v>
      </c>
      <c r="E1127" s="359" t="s">
        <v>959</v>
      </c>
      <c r="F1127" s="359" t="s">
        <v>185</v>
      </c>
      <c r="G1127" s="356" t="s">
        <v>203</v>
      </c>
      <c r="H1127" s="359" t="s">
        <v>966</v>
      </c>
      <c r="I1127" s="359" t="s">
        <v>964</v>
      </c>
      <c r="J1127" s="359" t="s">
        <v>965</v>
      </c>
      <c r="K1127" s="360" t="s">
        <v>962</v>
      </c>
      <c r="L1127" s="359" t="s">
        <v>674</v>
      </c>
      <c r="M1127" s="359"/>
      <c r="N1127" s="359"/>
      <c r="O1127" s="359"/>
      <c r="P1127" s="359"/>
    </row>
    <row r="1128" spans="1:16" ht="18">
      <c r="A1128" s="360">
        <v>1063</v>
      </c>
      <c r="B1128" s="359" t="s">
        <v>969</v>
      </c>
      <c r="C1128" s="359" t="s">
        <v>213</v>
      </c>
      <c r="D1128" s="359" t="s">
        <v>966</v>
      </c>
      <c r="E1128" s="359" t="s">
        <v>959</v>
      </c>
      <c r="F1128" s="359" t="s">
        <v>185</v>
      </c>
      <c r="G1128" s="356" t="s">
        <v>203</v>
      </c>
      <c r="H1128" s="359" t="s">
        <v>966</v>
      </c>
      <c r="I1128" s="359" t="s">
        <v>964</v>
      </c>
      <c r="J1128" s="359"/>
      <c r="K1128" s="360" t="s">
        <v>962</v>
      </c>
      <c r="L1128" s="359" t="s">
        <v>674</v>
      </c>
      <c r="M1128" s="359"/>
      <c r="N1128" s="359"/>
      <c r="O1128" s="359"/>
      <c r="P1128" s="359"/>
    </row>
    <row r="1129" spans="1:16" ht="18">
      <c r="A1129" s="360">
        <v>1064</v>
      </c>
      <c r="B1129" s="359" t="s">
        <v>969</v>
      </c>
      <c r="C1129" s="359" t="s">
        <v>213</v>
      </c>
      <c r="D1129" s="359" t="s">
        <v>966</v>
      </c>
      <c r="E1129" s="359" t="s">
        <v>959</v>
      </c>
      <c r="F1129" s="359" t="s">
        <v>185</v>
      </c>
      <c r="G1129" s="356" t="s">
        <v>203</v>
      </c>
      <c r="H1129" s="359" t="s">
        <v>966</v>
      </c>
      <c r="I1129" s="359" t="s">
        <v>964</v>
      </c>
      <c r="J1129" s="359"/>
      <c r="K1129" s="360" t="s">
        <v>967</v>
      </c>
      <c r="L1129" s="359" t="s">
        <v>674</v>
      </c>
      <c r="M1129" s="359"/>
      <c r="N1129" s="359"/>
      <c r="O1129" s="359"/>
      <c r="P1129" s="359"/>
    </row>
    <row r="1130" spans="1:16" ht="18">
      <c r="A1130" s="360">
        <v>1065</v>
      </c>
      <c r="B1130" s="359" t="s">
        <v>969</v>
      </c>
      <c r="C1130" s="359" t="s">
        <v>25</v>
      </c>
      <c r="D1130" s="359" t="s">
        <v>966</v>
      </c>
      <c r="E1130" s="359" t="s">
        <v>959</v>
      </c>
      <c r="F1130" s="359" t="s">
        <v>185</v>
      </c>
      <c r="G1130" s="356" t="s">
        <v>203</v>
      </c>
      <c r="H1130" s="359" t="s">
        <v>966</v>
      </c>
      <c r="I1130" s="359" t="s">
        <v>964</v>
      </c>
      <c r="J1130" s="359" t="s">
        <v>965</v>
      </c>
      <c r="K1130" s="360" t="s">
        <v>967</v>
      </c>
      <c r="L1130" s="359" t="s">
        <v>674</v>
      </c>
      <c r="M1130" s="359"/>
      <c r="N1130" s="359"/>
      <c r="O1130" s="359"/>
      <c r="P1130" s="359"/>
    </row>
    <row r="1131" spans="1:16" ht="18">
      <c r="A1131" s="360">
        <v>1066</v>
      </c>
      <c r="B1131" s="359" t="s">
        <v>969</v>
      </c>
      <c r="C1131" s="359" t="s">
        <v>213</v>
      </c>
      <c r="D1131" s="359" t="s">
        <v>966</v>
      </c>
      <c r="E1131" s="359" t="s">
        <v>959</v>
      </c>
      <c r="F1131" s="359" t="s">
        <v>185</v>
      </c>
      <c r="G1131" s="356" t="s">
        <v>203</v>
      </c>
      <c r="H1131" s="359" t="s">
        <v>966</v>
      </c>
      <c r="I1131" s="359" t="s">
        <v>964</v>
      </c>
      <c r="J1131" s="359"/>
      <c r="K1131" s="360" t="s">
        <v>967</v>
      </c>
      <c r="L1131" s="359" t="s">
        <v>674</v>
      </c>
      <c r="M1131" s="359"/>
      <c r="N1131" s="359"/>
      <c r="O1131" s="359"/>
      <c r="P1131" s="359"/>
    </row>
    <row r="1132" spans="1:16" ht="18">
      <c r="A1132" s="360">
        <v>1067</v>
      </c>
      <c r="B1132" s="359" t="s">
        <v>969</v>
      </c>
      <c r="C1132" s="359" t="s">
        <v>213</v>
      </c>
      <c r="D1132" s="359" t="s">
        <v>966</v>
      </c>
      <c r="E1132" s="359" t="s">
        <v>959</v>
      </c>
      <c r="F1132" s="359" t="s">
        <v>185</v>
      </c>
      <c r="G1132" s="356" t="s">
        <v>203</v>
      </c>
      <c r="H1132" s="359" t="s">
        <v>966</v>
      </c>
      <c r="I1132" s="359" t="s">
        <v>964</v>
      </c>
      <c r="J1132" s="359"/>
      <c r="K1132" s="360" t="s">
        <v>967</v>
      </c>
      <c r="L1132" s="359" t="s">
        <v>674</v>
      </c>
      <c r="M1132" s="359"/>
      <c r="N1132" s="359"/>
      <c r="O1132" s="359"/>
      <c r="P1132" s="359"/>
    </row>
    <row r="1133" spans="1:16" ht="18">
      <c r="A1133" s="360">
        <v>1068</v>
      </c>
      <c r="B1133" s="359" t="s">
        <v>969</v>
      </c>
      <c r="C1133" s="359" t="s">
        <v>213</v>
      </c>
      <c r="D1133" s="359" t="s">
        <v>966</v>
      </c>
      <c r="E1133" s="359" t="s">
        <v>959</v>
      </c>
      <c r="F1133" s="359" t="s">
        <v>185</v>
      </c>
      <c r="G1133" s="356" t="s">
        <v>203</v>
      </c>
      <c r="H1133" s="359" t="s">
        <v>966</v>
      </c>
      <c r="I1133" s="359" t="s">
        <v>964</v>
      </c>
      <c r="J1133" s="359"/>
      <c r="K1133" s="360" t="s">
        <v>967</v>
      </c>
      <c r="L1133" s="359" t="s">
        <v>674</v>
      </c>
      <c r="M1133" s="359"/>
      <c r="N1133" s="359"/>
      <c r="O1133" s="359"/>
      <c r="P1133" s="359"/>
    </row>
    <row r="1134" spans="1:16" ht="18">
      <c r="A1134" s="360">
        <v>1069</v>
      </c>
      <c r="B1134" s="359" t="s">
        <v>963</v>
      </c>
      <c r="C1134" s="359" t="s">
        <v>152</v>
      </c>
      <c r="D1134" s="359" t="s">
        <v>966</v>
      </c>
      <c r="E1134" s="359" t="s">
        <v>959</v>
      </c>
      <c r="F1134" s="359" t="s">
        <v>148</v>
      </c>
      <c r="G1134" s="356" t="s">
        <v>153</v>
      </c>
      <c r="H1134" s="359" t="s">
        <v>966</v>
      </c>
      <c r="I1134" s="359" t="s">
        <v>964</v>
      </c>
      <c r="J1134" s="359"/>
      <c r="K1134" s="360" t="s">
        <v>962</v>
      </c>
      <c r="L1134" s="359" t="s">
        <v>148</v>
      </c>
      <c r="M1134" s="359"/>
      <c r="N1134" s="359"/>
      <c r="O1134" s="359"/>
      <c r="P1134" s="359"/>
    </row>
    <row r="1135" spans="1:16" ht="18">
      <c r="A1135" s="360">
        <v>1070</v>
      </c>
      <c r="B1135" s="359" t="s">
        <v>963</v>
      </c>
      <c r="C1135" s="359" t="s">
        <v>152</v>
      </c>
      <c r="D1135" s="359" t="s">
        <v>966</v>
      </c>
      <c r="E1135" s="359" t="s">
        <v>959</v>
      </c>
      <c r="F1135" s="359" t="s">
        <v>148</v>
      </c>
      <c r="G1135" s="356" t="s">
        <v>153</v>
      </c>
      <c r="H1135" s="359" t="s">
        <v>966</v>
      </c>
      <c r="I1135" s="359" t="s">
        <v>964</v>
      </c>
      <c r="J1135" s="359" t="s">
        <v>965</v>
      </c>
      <c r="K1135" s="360" t="s">
        <v>962</v>
      </c>
      <c r="L1135" s="359" t="s">
        <v>148</v>
      </c>
      <c r="M1135" s="359"/>
      <c r="N1135" s="359"/>
      <c r="O1135" s="359"/>
      <c r="P1135" s="359"/>
    </row>
    <row r="1136" spans="1:16" ht="18">
      <c r="A1136" s="360">
        <v>1071</v>
      </c>
      <c r="B1136" s="359" t="s">
        <v>963</v>
      </c>
      <c r="C1136" s="359" t="s">
        <v>152</v>
      </c>
      <c r="D1136" s="359" t="s">
        <v>966</v>
      </c>
      <c r="E1136" s="359" t="s">
        <v>959</v>
      </c>
      <c r="F1136" s="359" t="s">
        <v>148</v>
      </c>
      <c r="G1136" s="356" t="s">
        <v>158</v>
      </c>
      <c r="H1136" s="359" t="s">
        <v>966</v>
      </c>
      <c r="I1136" s="359" t="s">
        <v>964</v>
      </c>
      <c r="J1136" s="359" t="s">
        <v>965</v>
      </c>
      <c r="K1136" s="360" t="s">
        <v>962</v>
      </c>
      <c r="L1136" s="359" t="s">
        <v>148</v>
      </c>
      <c r="M1136" s="359"/>
      <c r="N1136" s="359"/>
      <c r="O1136" s="359"/>
      <c r="P1136" s="359"/>
    </row>
    <row r="1137" spans="1:16" ht="18">
      <c r="A1137" s="360">
        <v>1072</v>
      </c>
      <c r="B1137" s="359" t="s">
        <v>963</v>
      </c>
      <c r="C1137" s="359" t="s">
        <v>152</v>
      </c>
      <c r="D1137" s="359" t="s">
        <v>966</v>
      </c>
      <c r="E1137" s="359" t="s">
        <v>959</v>
      </c>
      <c r="F1137" s="359" t="s">
        <v>148</v>
      </c>
      <c r="G1137" s="356" t="s">
        <v>158</v>
      </c>
      <c r="H1137" s="359" t="s">
        <v>966</v>
      </c>
      <c r="I1137" s="359" t="s">
        <v>964</v>
      </c>
      <c r="J1137" s="359"/>
      <c r="K1137" s="360" t="s">
        <v>962</v>
      </c>
      <c r="L1137" s="359" t="s">
        <v>981</v>
      </c>
      <c r="M1137" s="359" t="s">
        <v>987</v>
      </c>
      <c r="N1137" s="359"/>
      <c r="O1137" s="359"/>
      <c r="P1137" s="359"/>
    </row>
    <row r="1138" spans="1:16" ht="18">
      <c r="A1138" s="360">
        <v>1073</v>
      </c>
      <c r="B1138" s="359" t="s">
        <v>970</v>
      </c>
      <c r="C1138" s="359" t="s">
        <v>65</v>
      </c>
      <c r="D1138" s="359" t="s">
        <v>966</v>
      </c>
      <c r="E1138" s="359" t="s">
        <v>959</v>
      </c>
      <c r="F1138" s="359" t="s">
        <v>148</v>
      </c>
      <c r="G1138" s="356" t="s">
        <v>153</v>
      </c>
      <c r="H1138" s="359" t="s">
        <v>966</v>
      </c>
      <c r="I1138" s="359" t="s">
        <v>964</v>
      </c>
      <c r="J1138" s="359"/>
      <c r="K1138" s="360" t="s">
        <v>971</v>
      </c>
      <c r="L1138" s="359" t="s">
        <v>148</v>
      </c>
      <c r="M1138" s="359"/>
      <c r="N1138" s="359"/>
      <c r="O1138" s="359"/>
      <c r="P1138" s="359"/>
    </row>
    <row r="1139" spans="1:16" ht="18">
      <c r="A1139" s="360">
        <v>1074</v>
      </c>
      <c r="B1139" s="359" t="s">
        <v>970</v>
      </c>
      <c r="C1139" s="359" t="s">
        <v>65</v>
      </c>
      <c r="D1139" s="359" t="s">
        <v>966</v>
      </c>
      <c r="E1139" s="359" t="s">
        <v>959</v>
      </c>
      <c r="F1139" s="359" t="s">
        <v>148</v>
      </c>
      <c r="G1139" s="356" t="s">
        <v>153</v>
      </c>
      <c r="H1139" s="359" t="s">
        <v>966</v>
      </c>
      <c r="I1139" s="359" t="s">
        <v>964</v>
      </c>
      <c r="J1139" s="359"/>
      <c r="K1139" s="360" t="s">
        <v>971</v>
      </c>
      <c r="L1139" s="359" t="s">
        <v>148</v>
      </c>
      <c r="M1139" s="359"/>
      <c r="N1139" s="359"/>
      <c r="O1139" s="359"/>
      <c r="P1139" s="359"/>
    </row>
    <row r="1140" spans="1:16" ht="18">
      <c r="A1140" s="360">
        <v>1075</v>
      </c>
      <c r="B1140" s="359" t="s">
        <v>970</v>
      </c>
      <c r="C1140" s="359" t="s">
        <v>65</v>
      </c>
      <c r="D1140" s="359" t="s">
        <v>966</v>
      </c>
      <c r="E1140" s="359" t="s">
        <v>959</v>
      </c>
      <c r="F1140" s="359" t="s">
        <v>148</v>
      </c>
      <c r="G1140" s="356" t="s">
        <v>153</v>
      </c>
      <c r="H1140" s="359" t="s">
        <v>966</v>
      </c>
      <c r="I1140" s="359" t="s">
        <v>964</v>
      </c>
      <c r="J1140" s="359"/>
      <c r="K1140" s="360" t="s">
        <v>971</v>
      </c>
      <c r="L1140" s="359" t="s">
        <v>148</v>
      </c>
      <c r="M1140" s="359"/>
      <c r="N1140" s="359"/>
      <c r="O1140" s="359"/>
      <c r="P1140" s="359"/>
    </row>
    <row r="1141" spans="1:16" ht="18">
      <c r="A1141" s="360">
        <v>1076</v>
      </c>
      <c r="B1141" s="359" t="s">
        <v>970</v>
      </c>
      <c r="C1141" s="359" t="s">
        <v>65</v>
      </c>
      <c r="D1141" s="359" t="s">
        <v>966</v>
      </c>
      <c r="E1141" s="359" t="s">
        <v>959</v>
      </c>
      <c r="F1141" s="359" t="s">
        <v>148</v>
      </c>
      <c r="G1141" s="356" t="s">
        <v>158</v>
      </c>
      <c r="H1141" s="359" t="s">
        <v>966</v>
      </c>
      <c r="I1141" s="359" t="s">
        <v>964</v>
      </c>
      <c r="J1141" s="359"/>
      <c r="K1141" s="360" t="s">
        <v>971</v>
      </c>
      <c r="L1141" s="359" t="s">
        <v>148</v>
      </c>
      <c r="M1141" s="359"/>
      <c r="N1141" s="359"/>
      <c r="O1141" s="359"/>
      <c r="P1141" s="359"/>
    </row>
    <row r="1142" spans="1:16" ht="18">
      <c r="A1142" s="360">
        <v>1077</v>
      </c>
      <c r="B1142" s="359" t="s">
        <v>970</v>
      </c>
      <c r="C1142" s="359" t="s">
        <v>65</v>
      </c>
      <c r="D1142" s="359" t="s">
        <v>966</v>
      </c>
      <c r="E1142" s="359" t="s">
        <v>959</v>
      </c>
      <c r="F1142" s="359" t="s">
        <v>148</v>
      </c>
      <c r="G1142" s="356" t="s">
        <v>158</v>
      </c>
      <c r="H1142" s="359"/>
      <c r="I1142" s="359"/>
      <c r="J1142" s="359"/>
      <c r="K1142" s="360" t="s">
        <v>971</v>
      </c>
      <c r="L1142" s="359" t="s">
        <v>148</v>
      </c>
      <c r="M1142" s="359" t="s">
        <v>1015</v>
      </c>
      <c r="N1142" s="359"/>
      <c r="O1142" s="359"/>
      <c r="P1142" s="359"/>
    </row>
    <row r="1143" spans="1:16" ht="18">
      <c r="A1143" s="360">
        <v>1078</v>
      </c>
      <c r="B1143" s="359" t="s">
        <v>969</v>
      </c>
      <c r="C1143" s="359" t="s">
        <v>25</v>
      </c>
      <c r="D1143" s="359" t="s">
        <v>966</v>
      </c>
      <c r="E1143" s="359" t="s">
        <v>959</v>
      </c>
      <c r="F1143" s="359" t="s">
        <v>148</v>
      </c>
      <c r="G1143" s="356" t="s">
        <v>151</v>
      </c>
      <c r="H1143" s="359" t="s">
        <v>966</v>
      </c>
      <c r="I1143" s="359" t="s">
        <v>964</v>
      </c>
      <c r="J1143" s="359" t="s">
        <v>965</v>
      </c>
      <c r="K1143" s="360" t="s">
        <v>967</v>
      </c>
      <c r="L1143" s="359" t="s">
        <v>148</v>
      </c>
      <c r="M1143" s="359"/>
      <c r="N1143" s="359"/>
      <c r="O1143" s="359"/>
      <c r="P1143" s="359"/>
    </row>
    <row r="1144" spans="1:16" ht="18">
      <c r="A1144" s="360">
        <v>1079</v>
      </c>
      <c r="B1144" s="359" t="s">
        <v>969</v>
      </c>
      <c r="C1144" s="359" t="s">
        <v>25</v>
      </c>
      <c r="D1144" s="359" t="s">
        <v>966</v>
      </c>
      <c r="E1144" s="359" t="s">
        <v>959</v>
      </c>
      <c r="F1144" s="359" t="s">
        <v>148</v>
      </c>
      <c r="G1144" s="356" t="s">
        <v>158</v>
      </c>
      <c r="H1144" s="359" t="s">
        <v>966</v>
      </c>
      <c r="I1144" s="359" t="s">
        <v>964</v>
      </c>
      <c r="J1144" s="359" t="s">
        <v>965</v>
      </c>
      <c r="K1144" s="360" t="s">
        <v>967</v>
      </c>
      <c r="L1144" s="359" t="s">
        <v>148</v>
      </c>
      <c r="M1144" s="359"/>
      <c r="N1144" s="359"/>
      <c r="O1144" s="359"/>
      <c r="P1144" s="359"/>
    </row>
    <row r="1145" spans="1:16" ht="18">
      <c r="A1145" s="360">
        <v>1080</v>
      </c>
      <c r="B1145" s="359" t="s">
        <v>969</v>
      </c>
      <c r="C1145" s="359" t="s">
        <v>25</v>
      </c>
      <c r="D1145" s="359" t="s">
        <v>966</v>
      </c>
      <c r="E1145" s="359" t="s">
        <v>959</v>
      </c>
      <c r="F1145" s="359" t="s">
        <v>148</v>
      </c>
      <c r="G1145" s="356" t="s">
        <v>153</v>
      </c>
      <c r="H1145" s="359" t="s">
        <v>966</v>
      </c>
      <c r="I1145" s="359" t="s">
        <v>964</v>
      </c>
      <c r="J1145" s="359"/>
      <c r="K1145" s="360" t="s">
        <v>967</v>
      </c>
      <c r="L1145" s="359" t="s">
        <v>148</v>
      </c>
      <c r="M1145" s="359"/>
      <c r="N1145" s="359"/>
      <c r="O1145" s="359"/>
      <c r="P1145" s="359"/>
    </row>
    <row r="1146" spans="1:16" ht="18">
      <c r="A1146" s="360">
        <v>1081</v>
      </c>
      <c r="B1146" s="359" t="s">
        <v>969</v>
      </c>
      <c r="C1146" s="359" t="s">
        <v>84</v>
      </c>
      <c r="D1146" s="359" t="s">
        <v>966</v>
      </c>
      <c r="E1146" s="359" t="s">
        <v>959</v>
      </c>
      <c r="F1146" s="359" t="s">
        <v>148</v>
      </c>
      <c r="G1146" s="356" t="s">
        <v>153</v>
      </c>
      <c r="H1146" s="359" t="s">
        <v>966</v>
      </c>
      <c r="I1146" s="359" t="s">
        <v>964</v>
      </c>
      <c r="J1146" s="359"/>
      <c r="K1146" s="360" t="s">
        <v>967</v>
      </c>
      <c r="L1146" s="359" t="s">
        <v>148</v>
      </c>
      <c r="M1146" s="359"/>
      <c r="N1146" s="359"/>
      <c r="O1146" s="359"/>
      <c r="P1146" s="359"/>
    </row>
    <row r="1147" spans="1:16" ht="18">
      <c r="A1147" s="360">
        <v>1086</v>
      </c>
      <c r="C1147" s="359"/>
      <c r="D1147" s="359"/>
      <c r="E1147" s="359"/>
      <c r="F1147" s="359"/>
      <c r="G1147" s="358"/>
      <c r="H1147" s="359" t="s">
        <v>958</v>
      </c>
      <c r="I1147" s="359" t="s">
        <v>964</v>
      </c>
      <c r="J1147" s="359" t="s">
        <v>965</v>
      </c>
      <c r="K1147" s="360" t="s">
        <v>962</v>
      </c>
      <c r="L1147" s="359" t="s">
        <v>29</v>
      </c>
      <c r="M1147" s="359"/>
      <c r="N1147" s="359"/>
      <c r="O1147" s="359"/>
      <c r="P1147" s="359"/>
    </row>
    <row r="1148" spans="1:16" ht="18">
      <c r="A1148" s="360">
        <v>1087</v>
      </c>
      <c r="C1148" s="359"/>
      <c r="D1148" s="359"/>
      <c r="E1148" s="359"/>
      <c r="F1148" s="359"/>
      <c r="G1148" s="358"/>
      <c r="H1148" s="359" t="s">
        <v>958</v>
      </c>
      <c r="I1148" s="359" t="s">
        <v>964</v>
      </c>
      <c r="J1148" s="359"/>
      <c r="K1148" s="360" t="s">
        <v>962</v>
      </c>
      <c r="L1148" s="359" t="s">
        <v>29</v>
      </c>
      <c r="M1148" s="359"/>
      <c r="N1148" s="359"/>
      <c r="O1148" s="359"/>
      <c r="P1148" s="359"/>
    </row>
    <row r="1149" spans="1:16" ht="18">
      <c r="A1149" s="360">
        <v>1088</v>
      </c>
      <c r="C1149" s="359"/>
      <c r="D1149" s="359"/>
      <c r="E1149" s="359"/>
      <c r="F1149" s="359"/>
      <c r="G1149" s="358"/>
      <c r="H1149" s="359" t="s">
        <v>958</v>
      </c>
      <c r="I1149" s="359" t="s">
        <v>964</v>
      </c>
      <c r="J1149" s="359" t="s">
        <v>965</v>
      </c>
      <c r="K1149" s="360" t="s">
        <v>967</v>
      </c>
      <c r="L1149" s="359" t="s">
        <v>29</v>
      </c>
      <c r="M1149" s="359"/>
      <c r="N1149" s="359"/>
      <c r="O1149" s="359"/>
      <c r="P1149" s="359"/>
    </row>
    <row r="1150" spans="1:16" ht="18">
      <c r="A1150" s="360">
        <v>1089</v>
      </c>
      <c r="C1150" s="359"/>
      <c r="D1150" s="359"/>
      <c r="E1150" s="359"/>
      <c r="F1150" s="359"/>
      <c r="G1150" s="358"/>
      <c r="H1150" s="359"/>
      <c r="I1150" s="359"/>
      <c r="J1150" s="359"/>
      <c r="K1150" s="360" t="s">
        <v>967</v>
      </c>
      <c r="L1150" s="356" t="s">
        <v>961</v>
      </c>
      <c r="M1150" s="356" t="s">
        <v>29</v>
      </c>
      <c r="N1150" s="359"/>
      <c r="O1150" s="359"/>
      <c r="P1150" s="359"/>
    </row>
    <row r="1151" spans="1:16" ht="18">
      <c r="A1151" s="360">
        <v>1147</v>
      </c>
      <c r="B1151" s="359" t="s">
        <v>963</v>
      </c>
      <c r="C1151" s="359" t="s">
        <v>968</v>
      </c>
      <c r="D1151" s="359" t="s">
        <v>958</v>
      </c>
      <c r="E1151" s="359" t="s">
        <v>959</v>
      </c>
      <c r="F1151" s="359" t="s">
        <v>102</v>
      </c>
      <c r="G1151" s="356" t="s">
        <v>103</v>
      </c>
      <c r="H1151" s="359" t="s">
        <v>958</v>
      </c>
      <c r="I1151" s="359" t="s">
        <v>964</v>
      </c>
      <c r="J1151" s="359" t="s">
        <v>965</v>
      </c>
      <c r="K1151" s="360" t="s">
        <v>962</v>
      </c>
      <c r="L1151" s="359" t="s">
        <v>102</v>
      </c>
      <c r="M1151" s="359"/>
      <c r="N1151" s="359"/>
      <c r="O1151" s="359"/>
      <c r="P1151" s="359"/>
    </row>
    <row r="1152" spans="1:16" ht="18">
      <c r="A1152" s="360">
        <v>1149</v>
      </c>
      <c r="B1152" s="359" t="s">
        <v>969</v>
      </c>
      <c r="C1152" s="359" t="s">
        <v>25</v>
      </c>
      <c r="D1152" s="359" t="s">
        <v>958</v>
      </c>
      <c r="E1152" s="359" t="s">
        <v>959</v>
      </c>
      <c r="F1152" s="359" t="s">
        <v>102</v>
      </c>
      <c r="G1152" s="356" t="s">
        <v>103</v>
      </c>
      <c r="H1152" s="359" t="s">
        <v>958</v>
      </c>
      <c r="I1152" s="359" t="s">
        <v>964</v>
      </c>
      <c r="J1152" s="359"/>
      <c r="K1152" s="360" t="s">
        <v>967</v>
      </c>
      <c r="L1152" s="359" t="s">
        <v>102</v>
      </c>
      <c r="M1152" s="359"/>
      <c r="N1152" s="359"/>
      <c r="O1152" s="359"/>
      <c r="P1152" s="359"/>
    </row>
    <row r="1153" spans="1:16" ht="18">
      <c r="A1153" s="360">
        <v>1150</v>
      </c>
      <c r="B1153" s="359" t="s">
        <v>969</v>
      </c>
      <c r="C1153" s="359" t="s">
        <v>25</v>
      </c>
      <c r="D1153" s="359" t="s">
        <v>958</v>
      </c>
      <c r="E1153" s="359" t="s">
        <v>959</v>
      </c>
      <c r="F1153" s="359" t="s">
        <v>102</v>
      </c>
      <c r="G1153" s="356" t="s">
        <v>103</v>
      </c>
      <c r="H1153" s="359" t="s">
        <v>958</v>
      </c>
      <c r="I1153" s="359" t="s">
        <v>964</v>
      </c>
      <c r="J1153" s="359"/>
      <c r="K1153" s="360" t="s">
        <v>967</v>
      </c>
      <c r="L1153" s="359" t="s">
        <v>102</v>
      </c>
      <c r="M1153" s="359"/>
      <c r="N1153" s="359"/>
      <c r="O1153" s="359"/>
      <c r="P1153" s="359"/>
    </row>
    <row r="1154" spans="1:16" ht="18">
      <c r="A1154" s="360">
        <v>1151</v>
      </c>
      <c r="B1154" s="359" t="s">
        <v>969</v>
      </c>
      <c r="C1154" s="359" t="s">
        <v>105</v>
      </c>
      <c r="D1154" s="359" t="s">
        <v>958</v>
      </c>
      <c r="E1154" s="359" t="s">
        <v>959</v>
      </c>
      <c r="F1154" s="359" t="s">
        <v>102</v>
      </c>
      <c r="G1154" s="356" t="s">
        <v>103</v>
      </c>
      <c r="H1154" s="359" t="s">
        <v>958</v>
      </c>
      <c r="I1154" s="359" t="s">
        <v>964</v>
      </c>
      <c r="J1154" s="359" t="s">
        <v>965</v>
      </c>
      <c r="K1154" s="360" t="s">
        <v>967</v>
      </c>
      <c r="L1154" s="359" t="s">
        <v>102</v>
      </c>
      <c r="M1154" s="359"/>
      <c r="N1154" s="359"/>
      <c r="O1154" s="359"/>
      <c r="P1154" s="359"/>
    </row>
    <row r="1155" spans="1:16" ht="18">
      <c r="A1155" s="360">
        <v>1143</v>
      </c>
      <c r="B1155" s="359" t="s">
        <v>963</v>
      </c>
      <c r="C1155" s="359" t="s">
        <v>159</v>
      </c>
      <c r="D1155" s="359" t="s">
        <v>958</v>
      </c>
      <c r="E1155" s="359" t="s">
        <v>959</v>
      </c>
      <c r="F1155" s="359" t="s">
        <v>102</v>
      </c>
      <c r="G1155" s="356" t="s">
        <v>111</v>
      </c>
      <c r="H1155" s="359" t="s">
        <v>958</v>
      </c>
      <c r="I1155" s="359" t="s">
        <v>964</v>
      </c>
      <c r="J1155" s="359"/>
      <c r="K1155" s="360" t="s">
        <v>962</v>
      </c>
      <c r="L1155" s="359" t="s">
        <v>102</v>
      </c>
      <c r="M1155" s="359"/>
      <c r="N1155" s="359"/>
      <c r="O1155" s="359"/>
      <c r="P1155" s="359"/>
    </row>
    <row r="1156" spans="1:16" ht="18">
      <c r="A1156" s="360">
        <v>1145</v>
      </c>
      <c r="B1156" s="359" t="s">
        <v>963</v>
      </c>
      <c r="C1156" s="359" t="s">
        <v>113</v>
      </c>
      <c r="D1156" s="359" t="s">
        <v>958</v>
      </c>
      <c r="E1156" s="359" t="s">
        <v>959</v>
      </c>
      <c r="F1156" s="359" t="s">
        <v>102</v>
      </c>
      <c r="G1156" s="356" t="s">
        <v>111</v>
      </c>
      <c r="H1156" s="359" t="s">
        <v>958</v>
      </c>
      <c r="I1156" s="359" t="s">
        <v>964</v>
      </c>
      <c r="J1156" s="359" t="s">
        <v>965</v>
      </c>
      <c r="K1156" s="360" t="s">
        <v>962</v>
      </c>
      <c r="L1156" s="359" t="s">
        <v>102</v>
      </c>
      <c r="M1156" s="359"/>
      <c r="N1156" s="359"/>
      <c r="O1156" s="359"/>
      <c r="P1156" s="359"/>
    </row>
    <row r="1157" spans="1:16" ht="18">
      <c r="A1157" s="360">
        <v>1146</v>
      </c>
      <c r="B1157" s="359" t="s">
        <v>963</v>
      </c>
      <c r="C1157" s="359" t="s">
        <v>159</v>
      </c>
      <c r="D1157" s="359" t="s">
        <v>958</v>
      </c>
      <c r="E1157" s="359" t="s">
        <v>959</v>
      </c>
      <c r="F1157" s="359" t="s">
        <v>102</v>
      </c>
      <c r="G1157" s="356" t="s">
        <v>111</v>
      </c>
      <c r="H1157" s="359" t="s">
        <v>958</v>
      </c>
      <c r="I1157" s="359" t="s">
        <v>964</v>
      </c>
      <c r="J1157" s="356" t="s">
        <v>965</v>
      </c>
      <c r="K1157" s="360" t="s">
        <v>962</v>
      </c>
      <c r="L1157" s="359" t="s">
        <v>102</v>
      </c>
      <c r="M1157" s="359"/>
      <c r="N1157" s="359"/>
      <c r="O1157" s="359"/>
      <c r="P1157" s="359"/>
    </row>
    <row r="1158" spans="1:16" ht="18">
      <c r="A1158" s="360">
        <v>1141</v>
      </c>
      <c r="B1158" s="359" t="s">
        <v>963</v>
      </c>
      <c r="C1158" s="359" t="s">
        <v>159</v>
      </c>
      <c r="D1158" s="359" t="s">
        <v>958</v>
      </c>
      <c r="E1158" s="359" t="s">
        <v>959</v>
      </c>
      <c r="F1158" s="359" t="s">
        <v>102</v>
      </c>
      <c r="G1158" s="356" t="s">
        <v>107</v>
      </c>
      <c r="H1158" s="359" t="s">
        <v>958</v>
      </c>
      <c r="I1158" s="359" t="s">
        <v>964</v>
      </c>
      <c r="J1158" s="359" t="s">
        <v>965</v>
      </c>
      <c r="K1158" s="360" t="s">
        <v>962</v>
      </c>
      <c r="L1158" s="359" t="s">
        <v>102</v>
      </c>
      <c r="M1158" s="359"/>
      <c r="N1158" s="359"/>
      <c r="O1158" s="359"/>
      <c r="P1158" s="359"/>
    </row>
    <row r="1159" spans="1:16" ht="18">
      <c r="A1159" s="360">
        <v>1142</v>
      </c>
      <c r="B1159" s="359" t="s">
        <v>963</v>
      </c>
      <c r="C1159" s="359" t="s">
        <v>159</v>
      </c>
      <c r="D1159" s="359" t="s">
        <v>958</v>
      </c>
      <c r="E1159" s="359" t="s">
        <v>959</v>
      </c>
      <c r="F1159" s="359" t="s">
        <v>102</v>
      </c>
      <c r="G1159" s="356" t="s">
        <v>107</v>
      </c>
      <c r="H1159" s="359" t="s">
        <v>958</v>
      </c>
      <c r="I1159" s="359" t="s">
        <v>964</v>
      </c>
      <c r="J1159" s="359" t="s">
        <v>965</v>
      </c>
      <c r="K1159" s="360" t="s">
        <v>962</v>
      </c>
      <c r="L1159" s="359" t="s">
        <v>102</v>
      </c>
      <c r="M1159" s="359"/>
      <c r="N1159" s="359"/>
      <c r="O1159" s="359"/>
      <c r="P1159" s="359"/>
    </row>
    <row r="1160" spans="1:16" ht="18">
      <c r="A1160" s="360">
        <v>1152</v>
      </c>
      <c r="B1160" s="359" t="s">
        <v>969</v>
      </c>
      <c r="C1160" s="359" t="s">
        <v>105</v>
      </c>
      <c r="D1160" s="359" t="s">
        <v>958</v>
      </c>
      <c r="E1160" s="359" t="s">
        <v>959</v>
      </c>
      <c r="F1160" s="359" t="s">
        <v>102</v>
      </c>
      <c r="G1160" s="356" t="s">
        <v>107</v>
      </c>
      <c r="H1160" s="359" t="s">
        <v>958</v>
      </c>
      <c r="I1160" s="359" t="s">
        <v>964</v>
      </c>
      <c r="J1160" s="359" t="s">
        <v>965</v>
      </c>
      <c r="K1160" s="360" t="s">
        <v>967</v>
      </c>
      <c r="L1160" s="359" t="s">
        <v>102</v>
      </c>
      <c r="M1160" s="359"/>
      <c r="N1160" s="359"/>
      <c r="O1160" s="359"/>
      <c r="P1160" s="359"/>
    </row>
    <row r="1161" spans="1:16" ht="18">
      <c r="A1161" s="360">
        <v>1144</v>
      </c>
      <c r="B1161" s="359" t="s">
        <v>963</v>
      </c>
      <c r="C1161" s="359" t="s">
        <v>159</v>
      </c>
      <c r="D1161" s="359" t="s">
        <v>958</v>
      </c>
      <c r="E1161" s="359" t="s">
        <v>959</v>
      </c>
      <c r="F1161" s="359" t="s">
        <v>102</v>
      </c>
      <c r="G1161" s="356" t="s">
        <v>115</v>
      </c>
      <c r="H1161" s="359" t="s">
        <v>958</v>
      </c>
      <c r="I1161" s="359" t="s">
        <v>964</v>
      </c>
      <c r="J1161" s="359"/>
      <c r="K1161" s="360" t="s">
        <v>962</v>
      </c>
      <c r="L1161" s="359" t="s">
        <v>102</v>
      </c>
      <c r="M1161" s="359"/>
      <c r="N1161" s="359"/>
      <c r="O1161" s="359"/>
      <c r="P1161" s="359"/>
    </row>
    <row r="1162" spans="1:16" ht="18">
      <c r="A1162" s="360">
        <v>1148</v>
      </c>
      <c r="B1162" s="359" t="s">
        <v>963</v>
      </c>
      <c r="C1162" s="359" t="s">
        <v>968</v>
      </c>
      <c r="D1162" s="359" t="s">
        <v>958</v>
      </c>
      <c r="E1162" s="359" t="s">
        <v>959</v>
      </c>
      <c r="F1162" s="359" t="s">
        <v>102</v>
      </c>
      <c r="G1162" s="356" t="s">
        <v>115</v>
      </c>
      <c r="H1162" s="359" t="s">
        <v>966</v>
      </c>
      <c r="I1162" s="359" t="s">
        <v>964</v>
      </c>
      <c r="J1162" s="359" t="s">
        <v>965</v>
      </c>
      <c r="K1162" s="360" t="s">
        <v>962</v>
      </c>
      <c r="L1162" s="359" t="s">
        <v>133</v>
      </c>
      <c r="M1162" s="359"/>
      <c r="N1162" s="359"/>
      <c r="O1162" s="359"/>
      <c r="P1162" s="359"/>
    </row>
    <row r="1163" spans="1:16" ht="18">
      <c r="A1163" s="360">
        <v>1153</v>
      </c>
      <c r="B1163" s="359" t="s">
        <v>969</v>
      </c>
      <c r="C1163" s="359" t="s">
        <v>105</v>
      </c>
      <c r="D1163" s="359" t="s">
        <v>958</v>
      </c>
      <c r="E1163" s="359" t="s">
        <v>959</v>
      </c>
      <c r="F1163" s="359" t="s">
        <v>102</v>
      </c>
      <c r="G1163" s="356" t="s">
        <v>115</v>
      </c>
      <c r="H1163" s="359" t="s">
        <v>958</v>
      </c>
      <c r="I1163" s="359" t="s">
        <v>964</v>
      </c>
      <c r="J1163" s="359"/>
      <c r="K1163" s="360" t="s">
        <v>967</v>
      </c>
      <c r="L1163" s="359" t="s">
        <v>102</v>
      </c>
      <c r="M1163" s="359"/>
      <c r="N1163" s="359"/>
      <c r="O1163" s="359"/>
      <c r="P1163" s="359"/>
    </row>
    <row r="1164" spans="1:16" ht="18">
      <c r="A1164" s="360">
        <v>1154</v>
      </c>
      <c r="B1164" s="359" t="s">
        <v>969</v>
      </c>
      <c r="C1164" s="359" t="s">
        <v>105</v>
      </c>
      <c r="D1164" s="359" t="s">
        <v>958</v>
      </c>
      <c r="E1164" s="359" t="s">
        <v>959</v>
      </c>
      <c r="F1164" s="359" t="s">
        <v>102</v>
      </c>
      <c r="G1164" s="356" t="s">
        <v>115</v>
      </c>
      <c r="H1164" s="359" t="s">
        <v>958</v>
      </c>
      <c r="I1164" s="359" t="s">
        <v>964</v>
      </c>
      <c r="J1164" s="359"/>
      <c r="K1164" s="360" t="s">
        <v>967</v>
      </c>
      <c r="L1164" s="359" t="s">
        <v>102</v>
      </c>
      <c r="M1164" s="359"/>
      <c r="N1164" s="359"/>
      <c r="O1164" s="359"/>
      <c r="P1164" s="359"/>
    </row>
    <row r="1165" spans="1:16" ht="18">
      <c r="A1165" s="360">
        <v>1155</v>
      </c>
      <c r="B1165" s="359" t="s">
        <v>1000</v>
      </c>
      <c r="C1165" s="359" t="s">
        <v>123</v>
      </c>
      <c r="D1165" s="359" t="s">
        <v>958</v>
      </c>
      <c r="E1165" s="359" t="s">
        <v>959</v>
      </c>
      <c r="F1165" s="359" t="s">
        <v>117</v>
      </c>
      <c r="G1165" s="363" t="s">
        <v>120</v>
      </c>
      <c r="H1165" s="359" t="s">
        <v>958</v>
      </c>
      <c r="I1165" s="359" t="s">
        <v>964</v>
      </c>
      <c r="J1165" s="359"/>
      <c r="K1165" s="360" t="s">
        <v>999</v>
      </c>
      <c r="L1165" s="359" t="s">
        <v>117</v>
      </c>
      <c r="M1165" s="359"/>
      <c r="N1165" s="359"/>
      <c r="O1165" s="359"/>
      <c r="P1165" s="359"/>
    </row>
    <row r="1166" spans="1:16" ht="18">
      <c r="A1166" s="360">
        <v>1156</v>
      </c>
      <c r="B1166" s="359" t="s">
        <v>1000</v>
      </c>
      <c r="C1166" s="359" t="s">
        <v>123</v>
      </c>
      <c r="D1166" s="359" t="s">
        <v>958</v>
      </c>
      <c r="E1166" s="359" t="s">
        <v>959</v>
      </c>
      <c r="F1166" s="359" t="s">
        <v>117</v>
      </c>
      <c r="G1166" s="363" t="s">
        <v>120</v>
      </c>
      <c r="H1166" s="359" t="s">
        <v>958</v>
      </c>
      <c r="I1166" s="359" t="s">
        <v>964</v>
      </c>
      <c r="J1166" s="356" t="s">
        <v>965</v>
      </c>
      <c r="K1166" s="360" t="s">
        <v>999</v>
      </c>
      <c r="L1166" s="359" t="s">
        <v>117</v>
      </c>
      <c r="M1166" s="359"/>
      <c r="N1166" s="359"/>
      <c r="O1166" s="359"/>
      <c r="P1166" s="359"/>
    </row>
    <row r="1167" spans="1:16" ht="18">
      <c r="A1167" s="360">
        <v>1157</v>
      </c>
      <c r="B1167" s="359" t="s">
        <v>1000</v>
      </c>
      <c r="C1167" s="359" t="s">
        <v>123</v>
      </c>
      <c r="D1167" s="359" t="s">
        <v>958</v>
      </c>
      <c r="E1167" s="359" t="s">
        <v>959</v>
      </c>
      <c r="F1167" s="359" t="s">
        <v>117</v>
      </c>
      <c r="G1167" s="363" t="s">
        <v>120</v>
      </c>
      <c r="H1167" s="359" t="s">
        <v>958</v>
      </c>
      <c r="I1167" s="359" t="s">
        <v>964</v>
      </c>
      <c r="J1167" s="359"/>
      <c r="K1167" s="360" t="s">
        <v>962</v>
      </c>
      <c r="L1167" s="359" t="s">
        <v>117</v>
      </c>
      <c r="M1167" s="359"/>
      <c r="N1167" s="359"/>
      <c r="O1167" s="359"/>
      <c r="P1167" s="359"/>
    </row>
    <row r="1168" spans="1:16" ht="18">
      <c r="A1168" s="360">
        <v>1158</v>
      </c>
      <c r="B1168" s="359" t="s">
        <v>1000</v>
      </c>
      <c r="C1168" s="359" t="s">
        <v>123</v>
      </c>
      <c r="D1168" s="359" t="s">
        <v>958</v>
      </c>
      <c r="E1168" s="359" t="s">
        <v>959</v>
      </c>
      <c r="F1168" s="359" t="s">
        <v>117</v>
      </c>
      <c r="G1168" s="363" t="s">
        <v>120</v>
      </c>
      <c r="H1168" s="359" t="s">
        <v>958</v>
      </c>
      <c r="I1168" s="359" t="s">
        <v>964</v>
      </c>
      <c r="J1168" s="359"/>
      <c r="K1168" s="360" t="s">
        <v>999</v>
      </c>
      <c r="L1168" s="359" t="s">
        <v>117</v>
      </c>
      <c r="M1168" s="359"/>
      <c r="N1168" s="359"/>
      <c r="O1168" s="359"/>
      <c r="P1168" s="359"/>
    </row>
    <row r="1169" spans="1:16" ht="18">
      <c r="A1169" s="360">
        <v>1159</v>
      </c>
      <c r="B1169" s="359" t="s">
        <v>1000</v>
      </c>
      <c r="C1169" s="359" t="s">
        <v>123</v>
      </c>
      <c r="D1169" s="359" t="s">
        <v>958</v>
      </c>
      <c r="E1169" s="359" t="s">
        <v>959</v>
      </c>
      <c r="F1169" s="359" t="s">
        <v>117</v>
      </c>
      <c r="G1169" s="363" t="s">
        <v>129</v>
      </c>
      <c r="H1169" s="359" t="s">
        <v>958</v>
      </c>
      <c r="I1169" s="359" t="s">
        <v>964</v>
      </c>
      <c r="J1169" s="359"/>
      <c r="K1169" s="360" t="s">
        <v>999</v>
      </c>
      <c r="L1169" s="359" t="s">
        <v>117</v>
      </c>
      <c r="M1169" s="359"/>
      <c r="N1169" s="359"/>
      <c r="O1169" s="359"/>
      <c r="P1169" s="359"/>
    </row>
    <row r="1170" spans="1:16" ht="18">
      <c r="A1170" s="360">
        <v>1160</v>
      </c>
      <c r="B1170" s="359" t="s">
        <v>1000</v>
      </c>
      <c r="C1170" s="359" t="s">
        <v>123</v>
      </c>
      <c r="D1170" s="359" t="s">
        <v>958</v>
      </c>
      <c r="E1170" s="359" t="s">
        <v>959</v>
      </c>
      <c r="F1170" s="359" t="s">
        <v>117</v>
      </c>
      <c r="G1170" s="363" t="s">
        <v>129</v>
      </c>
      <c r="H1170" s="359" t="s">
        <v>958</v>
      </c>
      <c r="I1170" s="359" t="s">
        <v>964</v>
      </c>
      <c r="J1170" s="359"/>
      <c r="K1170" s="360" t="s">
        <v>999</v>
      </c>
      <c r="L1170" s="359" t="s">
        <v>117</v>
      </c>
      <c r="M1170" s="359"/>
      <c r="N1170" s="359"/>
      <c r="O1170" s="359"/>
      <c r="P1170" s="359"/>
    </row>
    <row r="1171" spans="1:16" ht="18">
      <c r="A1171" s="360">
        <v>1161</v>
      </c>
      <c r="B1171" s="359" t="s">
        <v>963</v>
      </c>
      <c r="C1171" s="359" t="s">
        <v>125</v>
      </c>
      <c r="D1171" s="359" t="s">
        <v>958</v>
      </c>
      <c r="E1171" s="359" t="s">
        <v>959</v>
      </c>
      <c r="F1171" s="359" t="s">
        <v>117</v>
      </c>
      <c r="G1171" s="363" t="s">
        <v>124</v>
      </c>
      <c r="H1171" s="359" t="s">
        <v>958</v>
      </c>
      <c r="I1171" s="359" t="s">
        <v>964</v>
      </c>
      <c r="J1171" s="359" t="s">
        <v>965</v>
      </c>
      <c r="K1171" s="360" t="s">
        <v>962</v>
      </c>
      <c r="L1171" s="359" t="s">
        <v>117</v>
      </c>
      <c r="M1171" s="359"/>
      <c r="N1171" s="359"/>
      <c r="O1171" s="359"/>
      <c r="P1171" s="359"/>
    </row>
    <row r="1172" spans="1:16" ht="18">
      <c r="A1172" s="360">
        <v>1162</v>
      </c>
      <c r="B1172" s="359" t="s">
        <v>963</v>
      </c>
      <c r="C1172" s="359" t="s">
        <v>125</v>
      </c>
      <c r="D1172" s="359" t="s">
        <v>958</v>
      </c>
      <c r="E1172" s="359" t="s">
        <v>959</v>
      </c>
      <c r="F1172" s="359" t="s">
        <v>117</v>
      </c>
      <c r="G1172" s="363" t="s">
        <v>124</v>
      </c>
      <c r="H1172" s="359" t="s">
        <v>958</v>
      </c>
      <c r="I1172" s="359" t="s">
        <v>964</v>
      </c>
      <c r="J1172" s="359" t="s">
        <v>965</v>
      </c>
      <c r="K1172" s="360" t="s">
        <v>962</v>
      </c>
      <c r="L1172" s="359" t="s">
        <v>117</v>
      </c>
      <c r="M1172" s="359"/>
      <c r="N1172" s="359"/>
      <c r="O1172" s="359"/>
      <c r="P1172" s="359"/>
    </row>
    <row r="1173" spans="1:16" ht="18">
      <c r="A1173" s="360">
        <v>1163</v>
      </c>
      <c r="B1173" s="359" t="s">
        <v>963</v>
      </c>
      <c r="C1173" s="359" t="s">
        <v>125</v>
      </c>
      <c r="D1173" s="359" t="s">
        <v>958</v>
      </c>
      <c r="E1173" s="359" t="s">
        <v>959</v>
      </c>
      <c r="F1173" s="359" t="s">
        <v>117</v>
      </c>
      <c r="G1173" s="363" t="s">
        <v>124</v>
      </c>
      <c r="H1173" s="359" t="s">
        <v>958</v>
      </c>
      <c r="I1173" s="359" t="s">
        <v>964</v>
      </c>
      <c r="J1173" s="359" t="s">
        <v>965</v>
      </c>
      <c r="K1173" s="360" t="s">
        <v>962</v>
      </c>
      <c r="L1173" s="359" t="s">
        <v>117</v>
      </c>
      <c r="M1173" s="359"/>
      <c r="N1173" s="359"/>
      <c r="O1173" s="359"/>
      <c r="P1173" s="359"/>
    </row>
    <row r="1174" spans="1:16" ht="18">
      <c r="A1174" s="360">
        <v>1164</v>
      </c>
      <c r="B1174" s="359" t="s">
        <v>963</v>
      </c>
      <c r="C1174" s="359" t="s">
        <v>125</v>
      </c>
      <c r="D1174" s="359" t="s">
        <v>958</v>
      </c>
      <c r="E1174" s="359" t="s">
        <v>959</v>
      </c>
      <c r="F1174" s="359" t="s">
        <v>117</v>
      </c>
      <c r="G1174" s="363" t="s">
        <v>124</v>
      </c>
      <c r="H1174" s="359" t="s">
        <v>958</v>
      </c>
      <c r="I1174" s="359" t="s">
        <v>964</v>
      </c>
      <c r="J1174" s="359"/>
      <c r="K1174" s="360" t="s">
        <v>962</v>
      </c>
      <c r="L1174" s="359" t="s">
        <v>117</v>
      </c>
      <c r="M1174" s="359"/>
      <c r="N1174" s="359"/>
      <c r="O1174" s="359"/>
      <c r="P1174" s="359"/>
    </row>
    <row r="1175" spans="1:16" ht="18">
      <c r="A1175" s="360">
        <v>1165</v>
      </c>
      <c r="B1175" s="359" t="s">
        <v>963</v>
      </c>
      <c r="C1175" s="359" t="s">
        <v>968</v>
      </c>
      <c r="D1175" s="359" t="s">
        <v>958</v>
      </c>
      <c r="E1175" s="359" t="s">
        <v>959</v>
      </c>
      <c r="F1175" s="359" t="s">
        <v>117</v>
      </c>
      <c r="G1175" s="363" t="s">
        <v>103</v>
      </c>
      <c r="H1175" s="359" t="s">
        <v>958</v>
      </c>
      <c r="I1175" s="359" t="s">
        <v>964</v>
      </c>
      <c r="J1175" s="359" t="s">
        <v>965</v>
      </c>
      <c r="K1175" s="360" t="s">
        <v>962</v>
      </c>
      <c r="L1175" s="359" t="s">
        <v>117</v>
      </c>
      <c r="M1175" s="359"/>
      <c r="N1175" s="359"/>
      <c r="O1175" s="359"/>
      <c r="P1175" s="359"/>
    </row>
    <row r="1176" spans="1:16" ht="18">
      <c r="A1176" s="360">
        <v>1166</v>
      </c>
      <c r="B1176" s="359" t="s">
        <v>963</v>
      </c>
      <c r="C1176" s="359" t="s">
        <v>968</v>
      </c>
      <c r="D1176" s="359" t="s">
        <v>958</v>
      </c>
      <c r="E1176" s="359" t="s">
        <v>959</v>
      </c>
      <c r="F1176" s="359" t="s">
        <v>117</v>
      </c>
      <c r="G1176" s="363" t="s">
        <v>120</v>
      </c>
      <c r="H1176" s="359" t="s">
        <v>966</v>
      </c>
      <c r="I1176" s="359" t="s">
        <v>964</v>
      </c>
      <c r="J1176" s="359" t="s">
        <v>965</v>
      </c>
      <c r="K1176" s="360" t="s">
        <v>962</v>
      </c>
      <c r="L1176" s="359" t="s">
        <v>161</v>
      </c>
      <c r="M1176" s="359"/>
      <c r="N1176" s="359"/>
      <c r="O1176" s="359"/>
      <c r="P1176" s="359"/>
    </row>
    <row r="1177" spans="1:16" ht="18">
      <c r="A1177" s="360">
        <v>1167</v>
      </c>
      <c r="B1177" s="359" t="s">
        <v>970</v>
      </c>
      <c r="C1177" s="359" t="s">
        <v>130</v>
      </c>
      <c r="D1177" s="359" t="s">
        <v>958</v>
      </c>
      <c r="E1177" s="359" t="s">
        <v>959</v>
      </c>
      <c r="F1177" s="359" t="s">
        <v>117</v>
      </c>
      <c r="G1177" s="363" t="s">
        <v>129</v>
      </c>
      <c r="H1177" s="359" t="s">
        <v>958</v>
      </c>
      <c r="I1177" s="359" t="s">
        <v>964</v>
      </c>
      <c r="J1177" s="359" t="s">
        <v>965</v>
      </c>
      <c r="K1177" s="360" t="s">
        <v>971</v>
      </c>
      <c r="L1177" s="359" t="s">
        <v>117</v>
      </c>
      <c r="M1177" s="359"/>
      <c r="N1177" s="359"/>
      <c r="O1177" s="359"/>
      <c r="P1177" s="359"/>
    </row>
    <row r="1178" spans="1:16" ht="18">
      <c r="A1178" s="360">
        <v>1168</v>
      </c>
      <c r="B1178" s="359" t="s">
        <v>970</v>
      </c>
      <c r="C1178" s="359" t="s">
        <v>130</v>
      </c>
      <c r="D1178" s="359" t="s">
        <v>958</v>
      </c>
      <c r="E1178" s="359" t="s">
        <v>959</v>
      </c>
      <c r="F1178" s="359" t="s">
        <v>117</v>
      </c>
      <c r="G1178" s="363" t="s">
        <v>129</v>
      </c>
      <c r="H1178" s="359" t="s">
        <v>958</v>
      </c>
      <c r="I1178" s="359" t="s">
        <v>964</v>
      </c>
      <c r="J1178" s="359" t="s">
        <v>965</v>
      </c>
      <c r="K1178" s="360" t="s">
        <v>971</v>
      </c>
      <c r="L1178" s="359" t="s">
        <v>117</v>
      </c>
      <c r="M1178" s="359"/>
      <c r="N1178" s="359"/>
      <c r="O1178" s="359"/>
      <c r="P1178" s="359"/>
    </row>
    <row r="1179" spans="1:16" ht="18">
      <c r="A1179" s="360">
        <v>1169</v>
      </c>
      <c r="B1179" s="359" t="s">
        <v>970</v>
      </c>
      <c r="C1179" s="359" t="s">
        <v>130</v>
      </c>
      <c r="D1179" s="359" t="s">
        <v>958</v>
      </c>
      <c r="E1179" s="359" t="s">
        <v>959</v>
      </c>
      <c r="F1179" s="359" t="s">
        <v>117</v>
      </c>
      <c r="G1179" s="363" t="s">
        <v>129</v>
      </c>
      <c r="H1179" s="359" t="s">
        <v>958</v>
      </c>
      <c r="I1179" s="359" t="s">
        <v>964</v>
      </c>
      <c r="J1179" s="359"/>
      <c r="K1179" s="360" t="s">
        <v>971</v>
      </c>
      <c r="L1179" s="359" t="s">
        <v>117</v>
      </c>
      <c r="M1179" s="359"/>
      <c r="N1179" s="359"/>
      <c r="O1179" s="359"/>
      <c r="P1179" s="359"/>
    </row>
    <row r="1180" spans="1:16" ht="18">
      <c r="A1180" s="360">
        <v>1170</v>
      </c>
      <c r="B1180" s="359" t="s">
        <v>970</v>
      </c>
      <c r="C1180" s="359" t="s">
        <v>130</v>
      </c>
      <c r="D1180" s="359" t="s">
        <v>958</v>
      </c>
      <c r="E1180" s="359" t="s">
        <v>959</v>
      </c>
      <c r="F1180" s="359" t="s">
        <v>117</v>
      </c>
      <c r="G1180" s="363" t="s">
        <v>129</v>
      </c>
      <c r="H1180" s="359" t="s">
        <v>958</v>
      </c>
      <c r="I1180" s="359" t="s">
        <v>964</v>
      </c>
      <c r="J1180" s="359"/>
      <c r="K1180" s="360" t="s">
        <v>971</v>
      </c>
      <c r="L1180" s="359" t="s">
        <v>117</v>
      </c>
      <c r="M1180" s="359"/>
      <c r="N1180" s="359"/>
      <c r="O1180" s="359"/>
      <c r="P1180" s="359"/>
    </row>
    <row r="1181" spans="1:16" ht="18">
      <c r="A1181" s="360">
        <v>1171</v>
      </c>
      <c r="B1181" s="359" t="s">
        <v>969</v>
      </c>
      <c r="C1181" s="359" t="s">
        <v>84</v>
      </c>
      <c r="D1181" s="359" t="s">
        <v>958</v>
      </c>
      <c r="E1181" s="359" t="s">
        <v>959</v>
      </c>
      <c r="F1181" s="359" t="s">
        <v>117</v>
      </c>
      <c r="G1181" s="363" t="s">
        <v>103</v>
      </c>
      <c r="H1181" s="359" t="s">
        <v>958</v>
      </c>
      <c r="I1181" s="359" t="s">
        <v>964</v>
      </c>
      <c r="J1181" s="359" t="s">
        <v>965</v>
      </c>
      <c r="K1181" s="360" t="s">
        <v>967</v>
      </c>
      <c r="L1181" s="359" t="s">
        <v>48</v>
      </c>
      <c r="M1181" s="359" t="s">
        <v>972</v>
      </c>
      <c r="N1181" s="359"/>
      <c r="O1181" s="359"/>
      <c r="P1181" s="359"/>
    </row>
    <row r="1182" spans="1:16" ht="18">
      <c r="A1182" s="360">
        <v>1172</v>
      </c>
      <c r="B1182" s="359" t="s">
        <v>969</v>
      </c>
      <c r="C1182" s="359" t="s">
        <v>25</v>
      </c>
      <c r="D1182" s="359" t="s">
        <v>958</v>
      </c>
      <c r="E1182" s="359" t="s">
        <v>959</v>
      </c>
      <c r="F1182" s="359" t="s">
        <v>117</v>
      </c>
      <c r="G1182" s="363" t="s">
        <v>103</v>
      </c>
      <c r="H1182" s="359" t="s">
        <v>958</v>
      </c>
      <c r="I1182" s="359" t="s">
        <v>964</v>
      </c>
      <c r="J1182" s="359" t="s">
        <v>965</v>
      </c>
      <c r="K1182" s="360" t="s">
        <v>967</v>
      </c>
      <c r="L1182" s="359" t="s">
        <v>29</v>
      </c>
      <c r="M1182" s="359"/>
      <c r="N1182" s="359"/>
      <c r="O1182" s="359"/>
      <c r="P1182" s="359"/>
    </row>
    <row r="1183" spans="1:16" ht="18">
      <c r="A1183" s="360">
        <v>1173</v>
      </c>
      <c r="B1183" s="359" t="s">
        <v>969</v>
      </c>
      <c r="C1183" s="359" t="s">
        <v>25</v>
      </c>
      <c r="D1183" s="359" t="s">
        <v>958</v>
      </c>
      <c r="E1183" s="359" t="s">
        <v>959</v>
      </c>
      <c r="F1183" s="359" t="s">
        <v>117</v>
      </c>
      <c r="G1183" s="363" t="s">
        <v>103</v>
      </c>
      <c r="H1183" s="359" t="s">
        <v>966</v>
      </c>
      <c r="I1183" s="359" t="s">
        <v>964</v>
      </c>
      <c r="J1183" s="359"/>
      <c r="K1183" s="360" t="s">
        <v>967</v>
      </c>
      <c r="L1183" s="359" t="s">
        <v>133</v>
      </c>
      <c r="M1183" s="359"/>
      <c r="N1183" s="359"/>
      <c r="O1183" s="359"/>
      <c r="P1183" s="359"/>
    </row>
    <row r="1184" spans="1:16" ht="18">
      <c r="A1184" s="360">
        <v>1174</v>
      </c>
      <c r="B1184" s="359" t="s">
        <v>969</v>
      </c>
      <c r="C1184" s="359" t="s">
        <v>25</v>
      </c>
      <c r="D1184" s="359" t="s">
        <v>958</v>
      </c>
      <c r="E1184" s="359" t="s">
        <v>959</v>
      </c>
      <c r="F1184" s="359" t="s">
        <v>117</v>
      </c>
      <c r="G1184" s="363" t="s">
        <v>103</v>
      </c>
      <c r="H1184" s="364" t="s">
        <v>958</v>
      </c>
      <c r="I1184" s="364" t="s">
        <v>964</v>
      </c>
      <c r="J1184" s="359"/>
      <c r="K1184" s="360" t="s">
        <v>967</v>
      </c>
      <c r="L1184" s="359" t="s">
        <v>102</v>
      </c>
      <c r="M1184" s="359"/>
      <c r="N1184" s="359"/>
      <c r="O1184" s="359"/>
      <c r="P1184" s="359"/>
    </row>
    <row r="1185" spans="1:16" ht="18">
      <c r="A1185" s="360">
        <v>1175</v>
      </c>
      <c r="B1185" s="359" t="s">
        <v>969</v>
      </c>
      <c r="C1185" s="359" t="s">
        <v>105</v>
      </c>
      <c r="D1185" s="359" t="s">
        <v>958</v>
      </c>
      <c r="E1185" s="359" t="s">
        <v>959</v>
      </c>
      <c r="F1185" s="359" t="s">
        <v>117</v>
      </c>
      <c r="G1185" s="363" t="s">
        <v>120</v>
      </c>
      <c r="H1185" s="359" t="s">
        <v>966</v>
      </c>
      <c r="I1185" s="359" t="s">
        <v>964</v>
      </c>
      <c r="J1185" s="359"/>
      <c r="K1185" s="360" t="s">
        <v>967</v>
      </c>
      <c r="L1185" s="359" t="s">
        <v>978</v>
      </c>
      <c r="M1185" s="359" t="s">
        <v>986</v>
      </c>
      <c r="N1185" s="359"/>
      <c r="O1185" s="359"/>
      <c r="P1185" s="359"/>
    </row>
    <row r="1186" spans="1:16" ht="18">
      <c r="A1186" s="360">
        <v>1176</v>
      </c>
      <c r="B1186" s="359" t="s">
        <v>969</v>
      </c>
      <c r="C1186" s="359" t="s">
        <v>105</v>
      </c>
      <c r="D1186" s="359" t="s">
        <v>958</v>
      </c>
      <c r="E1186" s="359" t="s">
        <v>959</v>
      </c>
      <c r="F1186" s="359" t="s">
        <v>117</v>
      </c>
      <c r="G1186" s="363" t="s">
        <v>124</v>
      </c>
      <c r="H1186" s="359" t="s">
        <v>958</v>
      </c>
      <c r="I1186" s="359" t="s">
        <v>964</v>
      </c>
      <c r="J1186" s="359"/>
      <c r="K1186" s="360" t="s">
        <v>967</v>
      </c>
      <c r="L1186" s="359" t="s">
        <v>117</v>
      </c>
      <c r="M1186" s="359"/>
      <c r="N1186" s="359"/>
      <c r="O1186" s="359"/>
      <c r="P1186" s="359"/>
    </row>
    <row r="1187" spans="1:16" ht="18">
      <c r="A1187" s="360">
        <v>2001</v>
      </c>
      <c r="B1187" s="359" t="s">
        <v>969</v>
      </c>
      <c r="C1187" s="359" t="s">
        <v>531</v>
      </c>
      <c r="D1187" s="356"/>
      <c r="E1187" s="356" t="s">
        <v>1022</v>
      </c>
      <c r="F1187" s="359" t="s">
        <v>48</v>
      </c>
      <c r="G1187" s="358"/>
      <c r="H1187" s="359"/>
      <c r="I1187" s="359" t="s">
        <v>1022</v>
      </c>
      <c r="J1187" s="359" t="s">
        <v>965</v>
      </c>
      <c r="K1187" s="360" t="s">
        <v>967</v>
      </c>
      <c r="L1187" s="359" t="s">
        <v>48</v>
      </c>
      <c r="M1187" s="359"/>
      <c r="N1187" s="359"/>
      <c r="O1187" s="359"/>
      <c r="P1187" s="359"/>
    </row>
    <row r="1188" spans="1:16" ht="18">
      <c r="A1188" s="360">
        <v>2002</v>
      </c>
      <c r="B1188" s="359" t="s">
        <v>969</v>
      </c>
      <c r="C1188" s="359" t="s">
        <v>531</v>
      </c>
      <c r="D1188" s="356"/>
      <c r="E1188" s="356" t="s">
        <v>1022</v>
      </c>
      <c r="F1188" s="359" t="s">
        <v>994</v>
      </c>
      <c r="G1188" s="358"/>
      <c r="H1188" s="359"/>
      <c r="I1188" s="359" t="s">
        <v>1022</v>
      </c>
      <c r="J1188" s="359" t="s">
        <v>965</v>
      </c>
      <c r="K1188" s="360" t="s">
        <v>967</v>
      </c>
      <c r="L1188" s="359" t="s">
        <v>976</v>
      </c>
      <c r="M1188" s="359"/>
      <c r="N1188" s="359"/>
      <c r="O1188" s="359"/>
      <c r="P1188" s="359"/>
    </row>
    <row r="1189" spans="1:16" ht="18">
      <c r="A1189" s="360">
        <v>2003</v>
      </c>
      <c r="B1189" s="359" t="s">
        <v>969</v>
      </c>
      <c r="C1189" s="359" t="s">
        <v>531</v>
      </c>
      <c r="D1189" s="356"/>
      <c r="E1189" s="356" t="s">
        <v>1022</v>
      </c>
      <c r="F1189" s="359" t="s">
        <v>161</v>
      </c>
      <c r="G1189" s="358"/>
      <c r="H1189" s="359"/>
      <c r="I1189" s="359" t="s">
        <v>1022</v>
      </c>
      <c r="J1189" s="359" t="s">
        <v>965</v>
      </c>
      <c r="K1189" s="360" t="s">
        <v>967</v>
      </c>
      <c r="L1189" s="359" t="s">
        <v>161</v>
      </c>
      <c r="M1189" s="359"/>
      <c r="N1189" s="359"/>
      <c r="O1189" s="359"/>
      <c r="P1189" s="359"/>
    </row>
    <row r="1190" spans="1:16" ht="18">
      <c r="A1190" s="360">
        <v>2004</v>
      </c>
      <c r="B1190" s="359" t="s">
        <v>969</v>
      </c>
      <c r="C1190" s="359" t="s">
        <v>531</v>
      </c>
      <c r="D1190" s="356"/>
      <c r="E1190" s="356" t="s">
        <v>1022</v>
      </c>
      <c r="F1190" s="359" t="s">
        <v>973</v>
      </c>
      <c r="G1190" s="358"/>
      <c r="H1190" s="359"/>
      <c r="I1190" s="359" t="s">
        <v>1022</v>
      </c>
      <c r="J1190" s="359" t="s">
        <v>965</v>
      </c>
      <c r="K1190" s="360" t="s">
        <v>967</v>
      </c>
      <c r="L1190" s="359" t="s">
        <v>978</v>
      </c>
      <c r="M1190" s="359"/>
      <c r="N1190" s="359"/>
      <c r="O1190" s="359"/>
      <c r="P1190" s="359"/>
    </row>
    <row r="1191" spans="1:16" ht="18">
      <c r="A1191" s="360">
        <v>2005</v>
      </c>
      <c r="B1191" s="359" t="s">
        <v>969</v>
      </c>
      <c r="C1191" s="359" t="s">
        <v>531</v>
      </c>
      <c r="D1191" s="356"/>
      <c r="E1191" s="356" t="s">
        <v>1022</v>
      </c>
      <c r="F1191" s="359" t="s">
        <v>995</v>
      </c>
      <c r="G1191" s="358"/>
      <c r="H1191" s="359"/>
      <c r="I1191" s="359" t="s">
        <v>1022</v>
      </c>
      <c r="J1191" s="359" t="s">
        <v>965</v>
      </c>
      <c r="K1191" s="360" t="s">
        <v>967</v>
      </c>
      <c r="L1191" s="359" t="s">
        <v>988</v>
      </c>
      <c r="M1191" s="359"/>
      <c r="N1191" s="359"/>
      <c r="O1191" s="359"/>
      <c r="P1191" s="359"/>
    </row>
    <row r="1192" spans="1:16" ht="18">
      <c r="A1192" s="360">
        <v>2006</v>
      </c>
      <c r="B1192" s="359" t="s">
        <v>969</v>
      </c>
      <c r="C1192" s="359" t="s">
        <v>531</v>
      </c>
      <c r="D1192" s="356"/>
      <c r="E1192" s="356" t="s">
        <v>1022</v>
      </c>
      <c r="F1192" s="359" t="s">
        <v>995</v>
      </c>
      <c r="G1192" s="358"/>
      <c r="H1192" s="359"/>
      <c r="I1192" s="359" t="s">
        <v>1022</v>
      </c>
      <c r="J1192" s="359" t="s">
        <v>965</v>
      </c>
      <c r="K1192" s="360" t="s">
        <v>967</v>
      </c>
      <c r="L1192" s="359" t="s">
        <v>988</v>
      </c>
      <c r="M1192" s="359"/>
      <c r="N1192" s="359"/>
      <c r="O1192" s="359"/>
      <c r="P1192" s="359"/>
    </row>
    <row r="1193" spans="1:16" ht="18">
      <c r="A1193" s="360">
        <v>2007</v>
      </c>
      <c r="B1193" s="359" t="s">
        <v>969</v>
      </c>
      <c r="C1193" s="359" t="s">
        <v>531</v>
      </c>
      <c r="D1193" s="356"/>
      <c r="E1193" s="356" t="s">
        <v>1022</v>
      </c>
      <c r="F1193" s="359" t="s">
        <v>995</v>
      </c>
      <c r="G1193" s="358"/>
      <c r="H1193" s="359"/>
      <c r="I1193" s="359" t="s">
        <v>1022</v>
      </c>
      <c r="J1193" s="359" t="s">
        <v>965</v>
      </c>
      <c r="K1193" s="360" t="s">
        <v>967</v>
      </c>
      <c r="L1193" s="359" t="s">
        <v>988</v>
      </c>
      <c r="M1193" s="359"/>
      <c r="N1193" s="359"/>
      <c r="O1193" s="359"/>
      <c r="P1193" s="359"/>
    </row>
    <row r="1194" spans="1:16" ht="18">
      <c r="A1194" s="360">
        <v>2008</v>
      </c>
      <c r="B1194" s="359" t="s">
        <v>969</v>
      </c>
      <c r="C1194" s="359" t="s">
        <v>531</v>
      </c>
      <c r="D1194" s="356"/>
      <c r="E1194" s="356" t="s">
        <v>1022</v>
      </c>
      <c r="F1194" s="359" t="s">
        <v>995</v>
      </c>
      <c r="G1194" s="358"/>
      <c r="H1194" s="359"/>
      <c r="I1194" s="359" t="s">
        <v>1022</v>
      </c>
      <c r="J1194" s="359" t="s">
        <v>965</v>
      </c>
      <c r="K1194" s="360" t="s">
        <v>967</v>
      </c>
      <c r="L1194" s="359" t="s">
        <v>988</v>
      </c>
      <c r="M1194" s="359"/>
      <c r="N1194" s="359"/>
      <c r="O1194" s="359"/>
      <c r="P1194" s="359"/>
    </row>
    <row r="1195" spans="1:16" ht="18">
      <c r="A1195" s="360">
        <v>2009</v>
      </c>
      <c r="B1195" s="359" t="s">
        <v>969</v>
      </c>
      <c r="C1195" s="359" t="s">
        <v>531</v>
      </c>
      <c r="D1195" s="356"/>
      <c r="E1195" s="356" t="s">
        <v>1022</v>
      </c>
      <c r="F1195" s="359" t="s">
        <v>995</v>
      </c>
      <c r="G1195" s="358"/>
      <c r="H1195" s="359"/>
      <c r="I1195" s="359" t="s">
        <v>1022</v>
      </c>
      <c r="J1195" s="359" t="s">
        <v>965</v>
      </c>
      <c r="K1195" s="360" t="s">
        <v>967</v>
      </c>
      <c r="L1195" s="359" t="s">
        <v>988</v>
      </c>
      <c r="M1195" s="359"/>
      <c r="N1195" s="359"/>
      <c r="O1195" s="359"/>
      <c r="P1195" s="359"/>
    </row>
    <row r="1196" spans="1:16" ht="18">
      <c r="A1196" s="360">
        <v>2010</v>
      </c>
      <c r="B1196" s="359" t="s">
        <v>969</v>
      </c>
      <c r="C1196" s="359" t="s">
        <v>531</v>
      </c>
      <c r="D1196" s="356"/>
      <c r="E1196" s="356" t="s">
        <v>1022</v>
      </c>
      <c r="F1196" s="359" t="s">
        <v>994</v>
      </c>
      <c r="G1196" s="358"/>
      <c r="H1196" s="359"/>
      <c r="I1196" s="359" t="s">
        <v>1022</v>
      </c>
      <c r="J1196" s="359" t="s">
        <v>965</v>
      </c>
      <c r="K1196" s="360" t="s">
        <v>967</v>
      </c>
      <c r="L1196" s="359" t="s">
        <v>976</v>
      </c>
      <c r="M1196" s="359"/>
      <c r="N1196" s="359"/>
      <c r="O1196" s="359"/>
      <c r="P1196" s="359"/>
    </row>
    <row r="1197" spans="1:16" ht="18">
      <c r="A1197" s="360">
        <v>2011</v>
      </c>
      <c r="B1197" s="359" t="s">
        <v>969</v>
      </c>
      <c r="C1197" s="359" t="s">
        <v>531</v>
      </c>
      <c r="D1197" s="356"/>
      <c r="E1197" s="356" t="s">
        <v>1022</v>
      </c>
      <c r="F1197" s="359" t="s">
        <v>994</v>
      </c>
      <c r="G1197" s="358"/>
      <c r="H1197" s="359"/>
      <c r="I1197" s="359" t="s">
        <v>1022</v>
      </c>
      <c r="J1197" s="359" t="s">
        <v>965</v>
      </c>
      <c r="K1197" s="360" t="s">
        <v>967</v>
      </c>
      <c r="L1197" s="359" t="s">
        <v>976</v>
      </c>
      <c r="M1197" s="359"/>
      <c r="N1197" s="359"/>
      <c r="O1197" s="359"/>
      <c r="P1197" s="359"/>
    </row>
    <row r="1198" spans="1:16" ht="18">
      <c r="A1198" s="360">
        <v>2012</v>
      </c>
      <c r="B1198" s="359" t="s">
        <v>969</v>
      </c>
      <c r="C1198" s="359" t="s">
        <v>531</v>
      </c>
      <c r="D1198" s="356"/>
      <c r="E1198" s="356" t="s">
        <v>1022</v>
      </c>
      <c r="F1198" s="359" t="s">
        <v>994</v>
      </c>
      <c r="G1198" s="358"/>
      <c r="H1198" s="359"/>
      <c r="I1198" s="359" t="s">
        <v>1022</v>
      </c>
      <c r="J1198" s="359" t="s">
        <v>965</v>
      </c>
      <c r="K1198" s="360" t="s">
        <v>967</v>
      </c>
      <c r="L1198" s="359" t="s">
        <v>976</v>
      </c>
      <c r="M1198" s="359"/>
      <c r="N1198" s="359"/>
      <c r="O1198" s="359"/>
      <c r="P1198" s="359"/>
    </row>
    <row r="1199" spans="1:16" ht="18">
      <c r="A1199" s="360">
        <v>2013</v>
      </c>
      <c r="B1199" s="359" t="s">
        <v>969</v>
      </c>
      <c r="C1199" s="359" t="s">
        <v>531</v>
      </c>
      <c r="D1199" s="356"/>
      <c r="E1199" s="356" t="s">
        <v>1022</v>
      </c>
      <c r="F1199" s="359" t="s">
        <v>994</v>
      </c>
      <c r="G1199" s="358"/>
      <c r="H1199" s="359"/>
      <c r="I1199" s="359" t="s">
        <v>1022</v>
      </c>
      <c r="J1199" s="359" t="s">
        <v>965</v>
      </c>
      <c r="K1199" s="360" t="s">
        <v>967</v>
      </c>
      <c r="L1199" s="359" t="s">
        <v>976</v>
      </c>
      <c r="M1199" s="359"/>
      <c r="N1199" s="359"/>
      <c r="O1199" s="359"/>
      <c r="P1199" s="359"/>
    </row>
    <row r="1200" spans="1:16" ht="18">
      <c r="A1200" s="360">
        <v>2014</v>
      </c>
      <c r="B1200" s="359" t="s">
        <v>969</v>
      </c>
      <c r="C1200" s="359" t="s">
        <v>531</v>
      </c>
      <c r="D1200" s="356"/>
      <c r="E1200" s="356" t="s">
        <v>1022</v>
      </c>
      <c r="F1200" s="359" t="s">
        <v>994</v>
      </c>
      <c r="G1200" s="358"/>
      <c r="H1200" s="359"/>
      <c r="I1200" s="359" t="s">
        <v>1022</v>
      </c>
      <c r="J1200" s="359" t="s">
        <v>965</v>
      </c>
      <c r="K1200" s="360" t="s">
        <v>967</v>
      </c>
      <c r="L1200" s="359" t="s">
        <v>976</v>
      </c>
      <c r="M1200" s="359"/>
      <c r="N1200" s="359"/>
      <c r="O1200" s="359"/>
      <c r="P1200" s="359"/>
    </row>
    <row r="1201" spans="1:16" ht="18">
      <c r="A1201" s="360">
        <v>2015</v>
      </c>
      <c r="B1201" s="359" t="s">
        <v>969</v>
      </c>
      <c r="C1201" s="359" t="s">
        <v>531</v>
      </c>
      <c r="D1201" s="356"/>
      <c r="E1201" s="356" t="s">
        <v>1022</v>
      </c>
      <c r="F1201" s="359" t="s">
        <v>973</v>
      </c>
      <c r="G1201" s="358"/>
      <c r="H1201" s="359"/>
      <c r="I1201" s="359" t="s">
        <v>1022</v>
      </c>
      <c r="J1201" s="359" t="s">
        <v>965</v>
      </c>
      <c r="K1201" s="360" t="s">
        <v>967</v>
      </c>
      <c r="L1201" s="359" t="s">
        <v>978</v>
      </c>
      <c r="M1201" s="359"/>
      <c r="N1201" s="359"/>
      <c r="O1201" s="359"/>
      <c r="P1201" s="359"/>
    </row>
    <row r="1202" spans="1:16" ht="18">
      <c r="A1202" s="360">
        <v>2017</v>
      </c>
      <c r="B1202" s="359" t="s">
        <v>969</v>
      </c>
      <c r="C1202" s="359" t="s">
        <v>531</v>
      </c>
      <c r="D1202" s="356"/>
      <c r="E1202" s="356" t="s">
        <v>1022</v>
      </c>
      <c r="F1202" s="359" t="s">
        <v>973</v>
      </c>
      <c r="G1202" s="358"/>
      <c r="H1202" s="359"/>
      <c r="I1202" s="359"/>
      <c r="J1202" s="359" t="s">
        <v>965</v>
      </c>
      <c r="K1202" s="360" t="s">
        <v>967</v>
      </c>
      <c r="L1202" s="359" t="s">
        <v>978</v>
      </c>
      <c r="M1202" s="359"/>
      <c r="N1202" s="359"/>
      <c r="O1202" s="359"/>
      <c r="P1202" s="359"/>
    </row>
    <row r="1203" spans="1:16" ht="18">
      <c r="A1203" s="360">
        <v>2018</v>
      </c>
      <c r="B1203" s="359" t="s">
        <v>969</v>
      </c>
      <c r="C1203" s="359" t="s">
        <v>531</v>
      </c>
      <c r="D1203" s="356"/>
      <c r="E1203" s="356" t="s">
        <v>1022</v>
      </c>
      <c r="F1203" s="359" t="s">
        <v>995</v>
      </c>
      <c r="G1203" s="358"/>
      <c r="H1203" s="359"/>
      <c r="I1203" s="359" t="s">
        <v>1022</v>
      </c>
      <c r="J1203" s="359" t="s">
        <v>965</v>
      </c>
      <c r="K1203" s="360" t="s">
        <v>967</v>
      </c>
      <c r="L1203" s="359" t="s">
        <v>988</v>
      </c>
      <c r="M1203" s="359"/>
      <c r="N1203" s="359"/>
      <c r="O1203" s="359"/>
      <c r="P1203" s="359"/>
    </row>
    <row r="1204" spans="1:16" ht="18">
      <c r="A1204" s="360">
        <v>2019</v>
      </c>
      <c r="B1204" s="359" t="s">
        <v>969</v>
      </c>
      <c r="C1204" s="359" t="s">
        <v>531</v>
      </c>
      <c r="D1204" s="356"/>
      <c r="E1204" s="356" t="s">
        <v>1022</v>
      </c>
      <c r="F1204" s="359" t="s">
        <v>995</v>
      </c>
      <c r="G1204" s="358"/>
      <c r="H1204" s="359"/>
      <c r="I1204" s="359"/>
      <c r="J1204" s="359" t="s">
        <v>965</v>
      </c>
      <c r="K1204" s="360" t="s">
        <v>967</v>
      </c>
      <c r="L1204" s="359" t="s">
        <v>988</v>
      </c>
      <c r="M1204" s="359"/>
      <c r="N1204" s="359"/>
      <c r="O1204" s="359"/>
      <c r="P1204" s="359"/>
    </row>
    <row r="1205" spans="1:16" ht="18">
      <c r="A1205" s="360">
        <v>2021</v>
      </c>
      <c r="B1205" s="359" t="s">
        <v>969</v>
      </c>
      <c r="C1205" s="359" t="s">
        <v>531</v>
      </c>
      <c r="D1205" s="356"/>
      <c r="E1205" s="356" t="s">
        <v>1022</v>
      </c>
      <c r="F1205" s="359" t="s">
        <v>985</v>
      </c>
      <c r="G1205" s="358"/>
      <c r="H1205" s="359"/>
      <c r="I1205" s="359" t="s">
        <v>1022</v>
      </c>
      <c r="J1205" s="359" t="s">
        <v>965</v>
      </c>
      <c r="K1205" s="360" t="s">
        <v>967</v>
      </c>
      <c r="L1205" s="359" t="s">
        <v>974</v>
      </c>
      <c r="M1205" s="359"/>
      <c r="N1205" s="359"/>
      <c r="O1205" s="359"/>
      <c r="P1205" s="359"/>
    </row>
    <row r="1206" spans="1:16" ht="18">
      <c r="A1206" s="360">
        <v>2022</v>
      </c>
      <c r="B1206" s="359" t="s">
        <v>969</v>
      </c>
      <c r="C1206" s="359" t="s">
        <v>531</v>
      </c>
      <c r="D1206" s="356"/>
      <c r="E1206" s="356" t="s">
        <v>1022</v>
      </c>
      <c r="F1206" s="359" t="s">
        <v>995</v>
      </c>
      <c r="G1206" s="358"/>
      <c r="H1206" s="359"/>
      <c r="I1206" s="359"/>
      <c r="J1206" s="359" t="s">
        <v>965</v>
      </c>
      <c r="K1206" s="360" t="s">
        <v>967</v>
      </c>
      <c r="L1206" s="359" t="s">
        <v>988</v>
      </c>
      <c r="M1206" s="359" t="s">
        <v>997</v>
      </c>
      <c r="N1206" s="359"/>
      <c r="O1206" s="359"/>
      <c r="P1206" s="359"/>
    </row>
    <row r="1207" spans="1:16" ht="18">
      <c r="A1207" s="360">
        <v>2023</v>
      </c>
      <c r="B1207" s="359" t="s">
        <v>969</v>
      </c>
      <c r="C1207" s="359" t="s">
        <v>531</v>
      </c>
      <c r="D1207" s="356"/>
      <c r="E1207" s="356" t="s">
        <v>1022</v>
      </c>
      <c r="F1207" s="359" t="s">
        <v>994</v>
      </c>
      <c r="G1207" s="358"/>
      <c r="H1207" s="359"/>
      <c r="I1207" s="359" t="s">
        <v>1022</v>
      </c>
      <c r="J1207" s="359" t="s">
        <v>965</v>
      </c>
      <c r="K1207" s="360" t="s">
        <v>967</v>
      </c>
      <c r="L1207" s="359" t="s">
        <v>976</v>
      </c>
      <c r="M1207" s="359" t="s">
        <v>977</v>
      </c>
      <c r="N1207" s="359"/>
      <c r="O1207" s="359"/>
      <c r="P1207" s="359"/>
    </row>
    <row r="1208" spans="1:16" ht="18">
      <c r="A1208" s="360">
        <v>2024</v>
      </c>
      <c r="B1208" s="359" t="s">
        <v>969</v>
      </c>
      <c r="C1208" s="359" t="s">
        <v>531</v>
      </c>
      <c r="D1208" s="356"/>
      <c r="E1208" s="356" t="s">
        <v>1022</v>
      </c>
      <c r="F1208" s="359" t="s">
        <v>994</v>
      </c>
      <c r="G1208" s="358"/>
      <c r="H1208" s="359"/>
      <c r="I1208" s="359"/>
      <c r="J1208" s="359" t="s">
        <v>965</v>
      </c>
      <c r="K1208" s="360" t="s">
        <v>967</v>
      </c>
      <c r="L1208" s="359" t="s">
        <v>976</v>
      </c>
      <c r="M1208" s="359" t="s">
        <v>977</v>
      </c>
      <c r="N1208" s="359"/>
      <c r="O1208" s="359"/>
      <c r="P1208" s="359"/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4</vt:i4>
      </vt:variant>
    </vt:vector>
  </HeadingPairs>
  <TitlesOfParts>
    <vt:vector size="12" baseType="lpstr">
      <vt:lpstr>กรอบ 4 (2)</vt:lpstr>
      <vt:lpstr>2559</vt:lpstr>
      <vt:lpstr>รายชื่อพนักงานราชการ</vt:lpstr>
      <vt:lpstr>ความเคลื่อนไหว(พรก.)</vt:lpstr>
      <vt:lpstr> กรอบ 4 2560(ตามโครงสร้าง1ต.ค.)</vt:lpstr>
      <vt:lpstr> กรอบ 4 (2560)</vt:lpstr>
      <vt:lpstr>Sheet1</vt:lpstr>
      <vt:lpstr>Sheet2</vt:lpstr>
      <vt:lpstr>' กรอบ 4 2560(ตามโครงสร้าง1ต.ค.)'!Print_Area</vt:lpstr>
      <vt:lpstr>' กรอบ 4 2560(ตามโครงสร้าง1ต.ค.)'!Print_Titles</vt:lpstr>
      <vt:lpstr>'2559'!Print_Titles</vt:lpstr>
      <vt:lpstr>รายชื่อพนักงานราชการ!Print_Titles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HRM006</dc:creator>
  <cp:lastModifiedBy>SYSTEM2</cp:lastModifiedBy>
  <cp:lastPrinted>2017-09-14T05:00:26Z</cp:lastPrinted>
  <dcterms:created xsi:type="dcterms:W3CDTF">2015-11-18T06:56:02Z</dcterms:created>
  <dcterms:modified xsi:type="dcterms:W3CDTF">2017-09-19T01:05:00Z</dcterms:modified>
</cp:coreProperties>
</file>